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0" yWindow="0" windowWidth="21840" windowHeight="12435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Form'!$A$24:$M$129</definedName>
    <definedName name="_xlnm._FilterDatabase" localSheetId="0" hidden="1">'ICC GRID'!$A$1:$J$118</definedName>
    <definedName name="_xlnm.Print_Area" localSheetId="1">'Heritage Seedlings Order Form'!$A$1:$L$129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K26" i="13" l="1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25" i="13"/>
  <c r="A26" i="13" l="1"/>
  <c r="C26" i="13"/>
  <c r="D26" i="13"/>
  <c r="E26" i="13"/>
  <c r="F26" i="13"/>
  <c r="G26" i="13"/>
  <c r="J26" i="13"/>
  <c r="L26" i="13"/>
  <c r="M26" i="13"/>
  <c r="A27" i="13"/>
  <c r="C27" i="13"/>
  <c r="D27" i="13"/>
  <c r="E27" i="13"/>
  <c r="F27" i="13"/>
  <c r="G27" i="13"/>
  <c r="J27" i="13"/>
  <c r="L27" i="13"/>
  <c r="M27" i="13"/>
  <c r="A28" i="13"/>
  <c r="C28" i="13"/>
  <c r="D28" i="13"/>
  <c r="E28" i="13"/>
  <c r="F28" i="13"/>
  <c r="G28" i="13"/>
  <c r="J28" i="13"/>
  <c r="L28" i="13"/>
  <c r="M28" i="13"/>
  <c r="A29" i="13"/>
  <c r="C29" i="13"/>
  <c r="D29" i="13"/>
  <c r="E29" i="13"/>
  <c r="F29" i="13"/>
  <c r="G29" i="13"/>
  <c r="J29" i="13"/>
  <c r="L29" i="13"/>
  <c r="M29" i="13"/>
  <c r="A30" i="13"/>
  <c r="C30" i="13"/>
  <c r="D30" i="13"/>
  <c r="E30" i="13"/>
  <c r="F30" i="13"/>
  <c r="G30" i="13"/>
  <c r="J30" i="13"/>
  <c r="L30" i="13"/>
  <c r="M30" i="13"/>
  <c r="A31" i="13"/>
  <c r="C31" i="13"/>
  <c r="D31" i="13"/>
  <c r="E31" i="13"/>
  <c r="F31" i="13"/>
  <c r="G31" i="13"/>
  <c r="J31" i="13"/>
  <c r="L31" i="13"/>
  <c r="M31" i="13"/>
  <c r="A32" i="13"/>
  <c r="C32" i="13"/>
  <c r="D32" i="13"/>
  <c r="E32" i="13"/>
  <c r="F32" i="13"/>
  <c r="G32" i="13"/>
  <c r="J32" i="13"/>
  <c r="L32" i="13"/>
  <c r="M32" i="13"/>
  <c r="A33" i="13"/>
  <c r="C33" i="13"/>
  <c r="D33" i="13"/>
  <c r="E33" i="13"/>
  <c r="F33" i="13"/>
  <c r="G33" i="13"/>
  <c r="J33" i="13"/>
  <c r="L33" i="13"/>
  <c r="M33" i="13"/>
  <c r="A34" i="13"/>
  <c r="C34" i="13"/>
  <c r="D34" i="13"/>
  <c r="E34" i="13"/>
  <c r="F34" i="13"/>
  <c r="G34" i="13"/>
  <c r="J34" i="13"/>
  <c r="L34" i="13"/>
  <c r="M34" i="13"/>
  <c r="A35" i="13"/>
  <c r="C35" i="13"/>
  <c r="D35" i="13"/>
  <c r="E35" i="13"/>
  <c r="F35" i="13"/>
  <c r="G35" i="13"/>
  <c r="J35" i="13"/>
  <c r="L35" i="13"/>
  <c r="M35" i="13"/>
  <c r="A36" i="13"/>
  <c r="C36" i="13"/>
  <c r="D36" i="13"/>
  <c r="E36" i="13"/>
  <c r="F36" i="13"/>
  <c r="G36" i="13"/>
  <c r="J36" i="13"/>
  <c r="L36" i="13"/>
  <c r="M36" i="13"/>
  <c r="A37" i="13"/>
  <c r="C37" i="13"/>
  <c r="D37" i="13"/>
  <c r="E37" i="13"/>
  <c r="F37" i="13"/>
  <c r="G37" i="13"/>
  <c r="J37" i="13"/>
  <c r="L37" i="13"/>
  <c r="M37" i="13"/>
  <c r="A38" i="13"/>
  <c r="C38" i="13"/>
  <c r="D38" i="13"/>
  <c r="E38" i="13"/>
  <c r="F38" i="13"/>
  <c r="G38" i="13"/>
  <c r="J38" i="13"/>
  <c r="L38" i="13"/>
  <c r="M38" i="13"/>
  <c r="A39" i="13"/>
  <c r="C39" i="13"/>
  <c r="D39" i="13"/>
  <c r="E39" i="13"/>
  <c r="F39" i="13"/>
  <c r="G39" i="13"/>
  <c r="J39" i="13"/>
  <c r="L39" i="13"/>
  <c r="M39" i="13"/>
  <c r="A40" i="13"/>
  <c r="C40" i="13"/>
  <c r="D40" i="13"/>
  <c r="E40" i="13"/>
  <c r="F40" i="13"/>
  <c r="G40" i="13"/>
  <c r="J40" i="13"/>
  <c r="L40" i="13"/>
  <c r="M40" i="13"/>
  <c r="A41" i="13"/>
  <c r="C41" i="13"/>
  <c r="D41" i="13"/>
  <c r="E41" i="13"/>
  <c r="F41" i="13"/>
  <c r="G41" i="13"/>
  <c r="J41" i="13"/>
  <c r="L41" i="13"/>
  <c r="M41" i="13"/>
  <c r="A42" i="13"/>
  <c r="C42" i="13"/>
  <c r="D42" i="13"/>
  <c r="E42" i="13"/>
  <c r="F42" i="13"/>
  <c r="G42" i="13"/>
  <c r="J42" i="13"/>
  <c r="L42" i="13"/>
  <c r="M42" i="13"/>
  <c r="A43" i="13"/>
  <c r="C43" i="13"/>
  <c r="D43" i="13"/>
  <c r="E43" i="13"/>
  <c r="F43" i="13"/>
  <c r="G43" i="13"/>
  <c r="J43" i="13"/>
  <c r="L43" i="13"/>
  <c r="M43" i="13"/>
  <c r="A44" i="13"/>
  <c r="C44" i="13"/>
  <c r="D44" i="13"/>
  <c r="E44" i="13"/>
  <c r="F44" i="13"/>
  <c r="G44" i="13"/>
  <c r="J44" i="13"/>
  <c r="L44" i="13"/>
  <c r="M44" i="13"/>
  <c r="A45" i="13"/>
  <c r="C45" i="13"/>
  <c r="D45" i="13"/>
  <c r="E45" i="13"/>
  <c r="F45" i="13"/>
  <c r="G45" i="13"/>
  <c r="J45" i="13"/>
  <c r="L45" i="13"/>
  <c r="M45" i="13"/>
  <c r="A46" i="13"/>
  <c r="C46" i="13"/>
  <c r="D46" i="13"/>
  <c r="E46" i="13"/>
  <c r="F46" i="13"/>
  <c r="G46" i="13"/>
  <c r="J46" i="13"/>
  <c r="L46" i="13"/>
  <c r="M46" i="13"/>
  <c r="A47" i="13"/>
  <c r="C47" i="13"/>
  <c r="D47" i="13"/>
  <c r="E47" i="13"/>
  <c r="F47" i="13"/>
  <c r="G47" i="13"/>
  <c r="J47" i="13"/>
  <c r="L47" i="13"/>
  <c r="M47" i="13"/>
  <c r="A48" i="13"/>
  <c r="C48" i="13"/>
  <c r="D48" i="13"/>
  <c r="E48" i="13"/>
  <c r="F48" i="13"/>
  <c r="G48" i="13"/>
  <c r="J48" i="13"/>
  <c r="L48" i="13"/>
  <c r="M48" i="13"/>
  <c r="A49" i="13"/>
  <c r="C49" i="13"/>
  <c r="D49" i="13"/>
  <c r="E49" i="13"/>
  <c r="F49" i="13"/>
  <c r="G49" i="13"/>
  <c r="J49" i="13"/>
  <c r="L49" i="13"/>
  <c r="M49" i="13"/>
  <c r="A50" i="13"/>
  <c r="C50" i="13"/>
  <c r="D50" i="13"/>
  <c r="E50" i="13"/>
  <c r="F50" i="13"/>
  <c r="G50" i="13"/>
  <c r="J50" i="13"/>
  <c r="L50" i="13"/>
  <c r="M50" i="13"/>
  <c r="A51" i="13"/>
  <c r="C51" i="13"/>
  <c r="D51" i="13"/>
  <c r="E51" i="13"/>
  <c r="F51" i="13"/>
  <c r="G51" i="13"/>
  <c r="J51" i="13"/>
  <c r="L51" i="13"/>
  <c r="M51" i="13"/>
  <c r="A52" i="13"/>
  <c r="C52" i="13"/>
  <c r="D52" i="13"/>
  <c r="E52" i="13"/>
  <c r="F52" i="13"/>
  <c r="G52" i="13"/>
  <c r="J52" i="13"/>
  <c r="L52" i="13"/>
  <c r="M52" i="13"/>
  <c r="A53" i="13"/>
  <c r="C53" i="13"/>
  <c r="D53" i="13"/>
  <c r="E53" i="13"/>
  <c r="F53" i="13"/>
  <c r="G53" i="13"/>
  <c r="J53" i="13"/>
  <c r="L53" i="13"/>
  <c r="M53" i="13"/>
  <c r="A54" i="13"/>
  <c r="C54" i="13"/>
  <c r="D54" i="13"/>
  <c r="E54" i="13"/>
  <c r="F54" i="13"/>
  <c r="G54" i="13"/>
  <c r="J54" i="13"/>
  <c r="L54" i="13"/>
  <c r="M54" i="13"/>
  <c r="A55" i="13"/>
  <c r="C55" i="13"/>
  <c r="D55" i="13"/>
  <c r="E55" i="13"/>
  <c r="F55" i="13"/>
  <c r="G55" i="13"/>
  <c r="J55" i="13"/>
  <c r="L55" i="13"/>
  <c r="M55" i="13"/>
  <c r="A56" i="13"/>
  <c r="C56" i="13"/>
  <c r="D56" i="13"/>
  <c r="E56" i="13"/>
  <c r="F56" i="13"/>
  <c r="G56" i="13"/>
  <c r="J56" i="13"/>
  <c r="L56" i="13"/>
  <c r="M56" i="13"/>
  <c r="A57" i="13"/>
  <c r="C57" i="13"/>
  <c r="D57" i="13"/>
  <c r="E57" i="13"/>
  <c r="F57" i="13"/>
  <c r="G57" i="13"/>
  <c r="J57" i="13"/>
  <c r="L57" i="13"/>
  <c r="M57" i="13"/>
  <c r="A58" i="13"/>
  <c r="C58" i="13"/>
  <c r="D58" i="13"/>
  <c r="E58" i="13"/>
  <c r="F58" i="13"/>
  <c r="G58" i="13"/>
  <c r="J58" i="13"/>
  <c r="L58" i="13"/>
  <c r="M58" i="13"/>
  <c r="A59" i="13"/>
  <c r="C59" i="13"/>
  <c r="D59" i="13"/>
  <c r="E59" i="13"/>
  <c r="F59" i="13"/>
  <c r="G59" i="13"/>
  <c r="J59" i="13"/>
  <c r="L59" i="13"/>
  <c r="M59" i="13"/>
  <c r="A60" i="13"/>
  <c r="C60" i="13"/>
  <c r="D60" i="13"/>
  <c r="E60" i="13"/>
  <c r="F60" i="13"/>
  <c r="G60" i="13"/>
  <c r="J60" i="13"/>
  <c r="L60" i="13"/>
  <c r="M60" i="13"/>
  <c r="A61" i="13"/>
  <c r="C61" i="13"/>
  <c r="D61" i="13"/>
  <c r="E61" i="13"/>
  <c r="F61" i="13"/>
  <c r="G61" i="13"/>
  <c r="J61" i="13"/>
  <c r="L61" i="13"/>
  <c r="M61" i="13"/>
  <c r="A62" i="13"/>
  <c r="C62" i="13"/>
  <c r="D62" i="13"/>
  <c r="E62" i="13"/>
  <c r="F62" i="13"/>
  <c r="G62" i="13"/>
  <c r="J62" i="13"/>
  <c r="L62" i="13"/>
  <c r="M62" i="13"/>
  <c r="A63" i="13"/>
  <c r="C63" i="13"/>
  <c r="D63" i="13"/>
  <c r="E63" i="13"/>
  <c r="F63" i="13"/>
  <c r="G63" i="13"/>
  <c r="J63" i="13"/>
  <c r="L63" i="13"/>
  <c r="M63" i="13"/>
  <c r="A64" i="13"/>
  <c r="C64" i="13"/>
  <c r="D64" i="13"/>
  <c r="E64" i="13"/>
  <c r="F64" i="13"/>
  <c r="G64" i="13"/>
  <c r="J64" i="13"/>
  <c r="L64" i="13" s="1"/>
  <c r="M64" i="13"/>
  <c r="A65" i="13"/>
  <c r="C65" i="13"/>
  <c r="D65" i="13"/>
  <c r="E65" i="13"/>
  <c r="F65" i="13"/>
  <c r="G65" i="13"/>
  <c r="J65" i="13"/>
  <c r="L65" i="13"/>
  <c r="M65" i="13"/>
  <c r="A66" i="13"/>
  <c r="C66" i="13"/>
  <c r="D66" i="13"/>
  <c r="E66" i="13"/>
  <c r="F66" i="13"/>
  <c r="G66" i="13"/>
  <c r="J66" i="13"/>
  <c r="L66" i="13"/>
  <c r="M66" i="13"/>
  <c r="A67" i="13"/>
  <c r="C67" i="13"/>
  <c r="D67" i="13"/>
  <c r="E67" i="13"/>
  <c r="F67" i="13"/>
  <c r="G67" i="13"/>
  <c r="J67" i="13"/>
  <c r="L67" i="13"/>
  <c r="M67" i="13"/>
  <c r="A68" i="13"/>
  <c r="C68" i="13"/>
  <c r="D68" i="13"/>
  <c r="E68" i="13"/>
  <c r="F68" i="13"/>
  <c r="G68" i="13"/>
  <c r="J68" i="13"/>
  <c r="L68" i="13"/>
  <c r="M68" i="13"/>
  <c r="A69" i="13"/>
  <c r="C69" i="13"/>
  <c r="D69" i="13"/>
  <c r="E69" i="13"/>
  <c r="F69" i="13"/>
  <c r="G69" i="13"/>
  <c r="J69" i="13"/>
  <c r="L69" i="13"/>
  <c r="M69" i="13"/>
  <c r="A70" i="13"/>
  <c r="C70" i="13"/>
  <c r="D70" i="13"/>
  <c r="E70" i="13"/>
  <c r="F70" i="13"/>
  <c r="G70" i="13"/>
  <c r="J70" i="13"/>
  <c r="L70" i="13"/>
  <c r="M70" i="13"/>
  <c r="A71" i="13"/>
  <c r="C71" i="13"/>
  <c r="D71" i="13"/>
  <c r="E71" i="13"/>
  <c r="F71" i="13"/>
  <c r="G71" i="13"/>
  <c r="J71" i="13"/>
  <c r="L71" i="13"/>
  <c r="M71" i="13"/>
  <c r="A72" i="13"/>
  <c r="C72" i="13"/>
  <c r="D72" i="13"/>
  <c r="E72" i="13"/>
  <c r="F72" i="13"/>
  <c r="G72" i="13"/>
  <c r="J72" i="13"/>
  <c r="L72" i="13"/>
  <c r="M72" i="13"/>
  <c r="A73" i="13"/>
  <c r="C73" i="13"/>
  <c r="D73" i="13"/>
  <c r="E73" i="13"/>
  <c r="F73" i="13"/>
  <c r="G73" i="13"/>
  <c r="J73" i="13"/>
  <c r="L73" i="13"/>
  <c r="M73" i="13"/>
  <c r="A74" i="13"/>
  <c r="C74" i="13"/>
  <c r="D74" i="13"/>
  <c r="E74" i="13"/>
  <c r="F74" i="13"/>
  <c r="G74" i="13"/>
  <c r="J74" i="13"/>
  <c r="L74" i="13"/>
  <c r="M74" i="13"/>
  <c r="A75" i="13"/>
  <c r="C75" i="13"/>
  <c r="D75" i="13"/>
  <c r="E75" i="13"/>
  <c r="F75" i="13"/>
  <c r="G75" i="13"/>
  <c r="J75" i="13"/>
  <c r="L75" i="13"/>
  <c r="M75" i="13"/>
  <c r="A76" i="13"/>
  <c r="C76" i="13"/>
  <c r="D76" i="13"/>
  <c r="E76" i="13"/>
  <c r="F76" i="13"/>
  <c r="G76" i="13"/>
  <c r="J76" i="13"/>
  <c r="L76" i="13"/>
  <c r="M76" i="13"/>
  <c r="A77" i="13"/>
  <c r="C77" i="13"/>
  <c r="D77" i="13"/>
  <c r="E77" i="13"/>
  <c r="F77" i="13"/>
  <c r="G77" i="13"/>
  <c r="J77" i="13"/>
  <c r="L77" i="13"/>
  <c r="M77" i="13"/>
  <c r="A78" i="13"/>
  <c r="C78" i="13"/>
  <c r="D78" i="13"/>
  <c r="E78" i="13"/>
  <c r="F78" i="13"/>
  <c r="G78" i="13"/>
  <c r="J78" i="13"/>
  <c r="L78" i="13"/>
  <c r="M78" i="13"/>
  <c r="A79" i="13"/>
  <c r="C79" i="13"/>
  <c r="D79" i="13"/>
  <c r="E79" i="13"/>
  <c r="F79" i="13"/>
  <c r="G79" i="13"/>
  <c r="J79" i="13"/>
  <c r="L79" i="13"/>
  <c r="M79" i="13"/>
  <c r="A80" i="13"/>
  <c r="C80" i="13"/>
  <c r="D80" i="13"/>
  <c r="E80" i="13"/>
  <c r="F80" i="13"/>
  <c r="G80" i="13"/>
  <c r="J80" i="13"/>
  <c r="L80" i="13"/>
  <c r="M80" i="13"/>
  <c r="A81" i="13"/>
  <c r="C81" i="13"/>
  <c r="D81" i="13"/>
  <c r="E81" i="13"/>
  <c r="F81" i="13"/>
  <c r="G81" i="13"/>
  <c r="J81" i="13"/>
  <c r="L81" i="13"/>
  <c r="M81" i="13"/>
  <c r="A82" i="13"/>
  <c r="C82" i="13"/>
  <c r="D82" i="13"/>
  <c r="E82" i="13"/>
  <c r="F82" i="13"/>
  <c r="G82" i="13"/>
  <c r="J82" i="13"/>
  <c r="L82" i="13"/>
  <c r="M82" i="13"/>
  <c r="A83" i="13"/>
  <c r="C83" i="13"/>
  <c r="D83" i="13"/>
  <c r="E83" i="13"/>
  <c r="F83" i="13"/>
  <c r="G83" i="13"/>
  <c r="J83" i="13"/>
  <c r="L83" i="13"/>
  <c r="M83" i="13"/>
  <c r="A84" i="13"/>
  <c r="C84" i="13"/>
  <c r="D84" i="13"/>
  <c r="E84" i="13"/>
  <c r="F84" i="13"/>
  <c r="G84" i="13"/>
  <c r="J84" i="13"/>
  <c r="L84" i="13"/>
  <c r="M84" i="13"/>
  <c r="A85" i="13"/>
  <c r="C85" i="13"/>
  <c r="D85" i="13"/>
  <c r="E85" i="13"/>
  <c r="F85" i="13"/>
  <c r="G85" i="13"/>
  <c r="J85" i="13"/>
  <c r="L85" i="13"/>
  <c r="M85" i="13"/>
  <c r="A86" i="13"/>
  <c r="C86" i="13"/>
  <c r="D86" i="13"/>
  <c r="E86" i="13"/>
  <c r="F86" i="13"/>
  <c r="G86" i="13"/>
  <c r="J86" i="13"/>
  <c r="L86" i="13"/>
  <c r="M86" i="13"/>
  <c r="A87" i="13"/>
  <c r="C87" i="13"/>
  <c r="D87" i="13"/>
  <c r="E87" i="13"/>
  <c r="F87" i="13"/>
  <c r="G87" i="13"/>
  <c r="J87" i="13"/>
  <c r="L87" i="13"/>
  <c r="M87" i="13"/>
  <c r="A88" i="13"/>
  <c r="C88" i="13"/>
  <c r="D88" i="13"/>
  <c r="E88" i="13"/>
  <c r="F88" i="13"/>
  <c r="G88" i="13"/>
  <c r="J88" i="13"/>
  <c r="L88" i="13"/>
  <c r="M88" i="13"/>
  <c r="A89" i="13"/>
  <c r="C89" i="13"/>
  <c r="D89" i="13"/>
  <c r="E89" i="13"/>
  <c r="F89" i="13"/>
  <c r="G89" i="13"/>
  <c r="J89" i="13"/>
  <c r="L89" i="13"/>
  <c r="M89" i="13"/>
  <c r="A90" i="13"/>
  <c r="C90" i="13"/>
  <c r="D90" i="13"/>
  <c r="E90" i="13"/>
  <c r="F90" i="13"/>
  <c r="G90" i="13"/>
  <c r="J90" i="13"/>
  <c r="L90" i="13"/>
  <c r="M90" i="13"/>
  <c r="A91" i="13"/>
  <c r="C91" i="13"/>
  <c r="D91" i="13"/>
  <c r="E91" i="13"/>
  <c r="F91" i="13"/>
  <c r="G91" i="13"/>
  <c r="J91" i="13"/>
  <c r="L91" i="13"/>
  <c r="M91" i="13"/>
  <c r="A92" i="13"/>
  <c r="C92" i="13"/>
  <c r="D92" i="13"/>
  <c r="E92" i="13"/>
  <c r="F92" i="13"/>
  <c r="G92" i="13"/>
  <c r="J92" i="13"/>
  <c r="L92" i="13"/>
  <c r="M92" i="13"/>
  <c r="A93" i="13"/>
  <c r="C93" i="13"/>
  <c r="D93" i="13"/>
  <c r="E93" i="13"/>
  <c r="F93" i="13"/>
  <c r="G93" i="13"/>
  <c r="J93" i="13"/>
  <c r="L93" i="13"/>
  <c r="M93" i="13"/>
  <c r="A94" i="13"/>
  <c r="C94" i="13"/>
  <c r="D94" i="13"/>
  <c r="E94" i="13"/>
  <c r="F94" i="13"/>
  <c r="G94" i="13"/>
  <c r="J94" i="13"/>
  <c r="L94" i="13"/>
  <c r="M94" i="13"/>
  <c r="A95" i="13"/>
  <c r="C95" i="13"/>
  <c r="D95" i="13"/>
  <c r="E95" i="13"/>
  <c r="F95" i="13"/>
  <c r="G95" i="13"/>
  <c r="J95" i="13"/>
  <c r="L95" i="13"/>
  <c r="M95" i="13"/>
  <c r="A96" i="13"/>
  <c r="C96" i="13"/>
  <c r="D96" i="13"/>
  <c r="E96" i="13"/>
  <c r="F96" i="13"/>
  <c r="G96" i="13"/>
  <c r="J96" i="13"/>
  <c r="L96" i="13"/>
  <c r="M96" i="13"/>
  <c r="A97" i="13"/>
  <c r="C97" i="13"/>
  <c r="D97" i="13"/>
  <c r="E97" i="13"/>
  <c r="F97" i="13"/>
  <c r="G97" i="13"/>
  <c r="J97" i="13"/>
  <c r="L97" i="13"/>
  <c r="M97" i="13"/>
  <c r="A98" i="13"/>
  <c r="C98" i="13"/>
  <c r="D98" i="13"/>
  <c r="E98" i="13"/>
  <c r="F98" i="13"/>
  <c r="G98" i="13"/>
  <c r="J98" i="13"/>
  <c r="L98" i="13"/>
  <c r="M98" i="13"/>
  <c r="A99" i="13"/>
  <c r="C99" i="13"/>
  <c r="D99" i="13"/>
  <c r="E99" i="13"/>
  <c r="F99" i="13"/>
  <c r="G99" i="13"/>
  <c r="J99" i="13"/>
  <c r="L99" i="13"/>
  <c r="M99" i="13"/>
  <c r="A100" i="13"/>
  <c r="C100" i="13"/>
  <c r="D100" i="13"/>
  <c r="E100" i="13"/>
  <c r="F100" i="13"/>
  <c r="G100" i="13"/>
  <c r="J100" i="13"/>
  <c r="L100" i="13"/>
  <c r="M100" i="13"/>
  <c r="A101" i="13"/>
  <c r="C101" i="13"/>
  <c r="D101" i="13"/>
  <c r="E101" i="13"/>
  <c r="F101" i="13"/>
  <c r="G101" i="13"/>
  <c r="J101" i="13"/>
  <c r="L101" i="13"/>
  <c r="M101" i="13"/>
  <c r="A102" i="13"/>
  <c r="C102" i="13"/>
  <c r="D102" i="13"/>
  <c r="E102" i="13"/>
  <c r="F102" i="13"/>
  <c r="G102" i="13"/>
  <c r="J102" i="13"/>
  <c r="L102" i="13"/>
  <c r="M102" i="13"/>
  <c r="A103" i="13"/>
  <c r="C103" i="13"/>
  <c r="D103" i="13"/>
  <c r="E103" i="13"/>
  <c r="F103" i="13"/>
  <c r="G103" i="13"/>
  <c r="J103" i="13"/>
  <c r="L103" i="13"/>
  <c r="M103" i="13"/>
  <c r="A104" i="13"/>
  <c r="C104" i="13"/>
  <c r="D104" i="13"/>
  <c r="E104" i="13"/>
  <c r="F104" i="13"/>
  <c r="G104" i="13"/>
  <c r="J104" i="13"/>
  <c r="L104" i="13"/>
  <c r="M104" i="13"/>
  <c r="A105" i="13"/>
  <c r="C105" i="13"/>
  <c r="D105" i="13"/>
  <c r="E105" i="13"/>
  <c r="F105" i="13"/>
  <c r="G105" i="13"/>
  <c r="J105" i="13"/>
  <c r="L105" i="13"/>
  <c r="M105" i="13"/>
  <c r="A106" i="13"/>
  <c r="C106" i="13"/>
  <c r="D106" i="13"/>
  <c r="E106" i="13"/>
  <c r="F106" i="13"/>
  <c r="G106" i="13"/>
  <c r="J106" i="13"/>
  <c r="L106" i="13"/>
  <c r="M106" i="13"/>
  <c r="A107" i="13"/>
  <c r="C107" i="13"/>
  <c r="D107" i="13"/>
  <c r="E107" i="13"/>
  <c r="F107" i="13"/>
  <c r="G107" i="13"/>
  <c r="J107" i="13"/>
  <c r="L107" i="13"/>
  <c r="M107" i="13"/>
  <c r="A108" i="13"/>
  <c r="C108" i="13"/>
  <c r="D108" i="13"/>
  <c r="E108" i="13"/>
  <c r="F108" i="13"/>
  <c r="G108" i="13"/>
  <c r="J108" i="13"/>
  <c r="L108" i="13"/>
  <c r="M108" i="13"/>
  <c r="A109" i="13"/>
  <c r="C109" i="13"/>
  <c r="D109" i="13"/>
  <c r="E109" i="13"/>
  <c r="F109" i="13"/>
  <c r="G109" i="13"/>
  <c r="J109" i="13"/>
  <c r="L109" i="13"/>
  <c r="M109" i="13"/>
  <c r="A110" i="13"/>
  <c r="C110" i="13"/>
  <c r="D110" i="13"/>
  <c r="E110" i="13"/>
  <c r="F110" i="13"/>
  <c r="G110" i="13"/>
  <c r="J110" i="13"/>
  <c r="L110" i="13"/>
  <c r="M110" i="13"/>
  <c r="A111" i="13"/>
  <c r="C111" i="13"/>
  <c r="D111" i="13"/>
  <c r="E111" i="13"/>
  <c r="F111" i="13"/>
  <c r="G111" i="13"/>
  <c r="J111" i="13"/>
  <c r="L111" i="13"/>
  <c r="M111" i="13"/>
  <c r="A112" i="13"/>
  <c r="C112" i="13"/>
  <c r="D112" i="13"/>
  <c r="E112" i="13"/>
  <c r="F112" i="13"/>
  <c r="G112" i="13"/>
  <c r="J112" i="13"/>
  <c r="L112" i="13"/>
  <c r="M112" i="13"/>
  <c r="A113" i="13"/>
  <c r="C113" i="13"/>
  <c r="D113" i="13"/>
  <c r="E113" i="13"/>
  <c r="F113" i="13"/>
  <c r="G113" i="13"/>
  <c r="J113" i="13"/>
  <c r="L113" i="13"/>
  <c r="M113" i="13"/>
  <c r="A114" i="13"/>
  <c r="C114" i="13"/>
  <c r="D114" i="13"/>
  <c r="E114" i="13"/>
  <c r="F114" i="13"/>
  <c r="G114" i="13"/>
  <c r="J114" i="13"/>
  <c r="L114" i="13"/>
  <c r="M114" i="13"/>
  <c r="A115" i="13"/>
  <c r="C115" i="13"/>
  <c r="D115" i="13"/>
  <c r="E115" i="13"/>
  <c r="F115" i="13"/>
  <c r="G115" i="13"/>
  <c r="J115" i="13"/>
  <c r="L115" i="13"/>
  <c r="M115" i="13"/>
  <c r="A116" i="13"/>
  <c r="C116" i="13"/>
  <c r="D116" i="13"/>
  <c r="E116" i="13"/>
  <c r="F116" i="13"/>
  <c r="G116" i="13"/>
  <c r="J116" i="13"/>
  <c r="L116" i="13"/>
  <c r="M116" i="13"/>
  <c r="A117" i="13"/>
  <c r="C117" i="13"/>
  <c r="D117" i="13"/>
  <c r="E117" i="13"/>
  <c r="F117" i="13"/>
  <c r="G117" i="13"/>
  <c r="J117" i="13"/>
  <c r="L117" i="13"/>
  <c r="M117" i="13"/>
  <c r="A118" i="13"/>
  <c r="C118" i="13"/>
  <c r="D118" i="13"/>
  <c r="E118" i="13"/>
  <c r="F118" i="13"/>
  <c r="G118" i="13"/>
  <c r="J118" i="13"/>
  <c r="L118" i="13"/>
  <c r="M118" i="13"/>
  <c r="A119" i="13"/>
  <c r="C119" i="13"/>
  <c r="D119" i="13"/>
  <c r="E119" i="13"/>
  <c r="F119" i="13"/>
  <c r="G119" i="13"/>
  <c r="J119" i="13"/>
  <c r="L119" i="13"/>
  <c r="M119" i="13"/>
  <c r="A120" i="13"/>
  <c r="C120" i="13"/>
  <c r="D120" i="13"/>
  <c r="E120" i="13"/>
  <c r="F120" i="13"/>
  <c r="G120" i="13"/>
  <c r="J120" i="13"/>
  <c r="L120" i="13"/>
  <c r="M120" i="13"/>
  <c r="A121" i="13"/>
  <c r="C121" i="13"/>
  <c r="D121" i="13"/>
  <c r="E121" i="13"/>
  <c r="F121" i="13"/>
  <c r="G121" i="13"/>
  <c r="J121" i="13"/>
  <c r="L121" i="13"/>
  <c r="M121" i="13"/>
  <c r="A122" i="13"/>
  <c r="C122" i="13"/>
  <c r="D122" i="13"/>
  <c r="E122" i="13"/>
  <c r="F122" i="13"/>
  <c r="G122" i="13"/>
  <c r="J122" i="13"/>
  <c r="L122" i="13"/>
  <c r="M122" i="13"/>
  <c r="A123" i="13"/>
  <c r="C123" i="13"/>
  <c r="D123" i="13"/>
  <c r="E123" i="13"/>
  <c r="F123" i="13"/>
  <c r="G123" i="13"/>
  <c r="J123" i="13"/>
  <c r="L123" i="13"/>
  <c r="M123" i="13"/>
  <c r="A124" i="13"/>
  <c r="C124" i="13"/>
  <c r="D124" i="13"/>
  <c r="E124" i="13"/>
  <c r="F124" i="13"/>
  <c r="G124" i="13"/>
  <c r="J124" i="13"/>
  <c r="L124" i="13"/>
  <c r="M124" i="13"/>
  <c r="A125" i="13"/>
  <c r="C125" i="13"/>
  <c r="D125" i="13"/>
  <c r="E125" i="13"/>
  <c r="F125" i="13"/>
  <c r="G125" i="13"/>
  <c r="J125" i="13"/>
  <c r="L125" i="13"/>
  <c r="M125" i="13"/>
  <c r="A126" i="13"/>
  <c r="C126" i="13"/>
  <c r="D126" i="13"/>
  <c r="E126" i="13"/>
  <c r="F126" i="13"/>
  <c r="G126" i="13"/>
  <c r="J126" i="13"/>
  <c r="L126" i="13"/>
  <c r="M126" i="13"/>
  <c r="A127" i="13"/>
  <c r="C127" i="13"/>
  <c r="D127" i="13"/>
  <c r="E127" i="13"/>
  <c r="F127" i="13"/>
  <c r="G127" i="13"/>
  <c r="J127" i="13"/>
  <c r="L127" i="13"/>
  <c r="M127" i="13"/>
  <c r="A128" i="13"/>
  <c r="C128" i="13"/>
  <c r="D128" i="13"/>
  <c r="E128" i="13"/>
  <c r="F128" i="13"/>
  <c r="G128" i="13"/>
  <c r="J128" i="13"/>
  <c r="L128" i="13"/>
  <c r="M128" i="13"/>
  <c r="A129" i="13"/>
  <c r="C129" i="13"/>
  <c r="D129" i="13"/>
  <c r="E129" i="13"/>
  <c r="F129" i="13"/>
  <c r="G129" i="13"/>
  <c r="J129" i="13"/>
  <c r="L129" i="13"/>
  <c r="M129" i="13"/>
  <c r="G25" i="13" l="1"/>
  <c r="F25" i="13" l="1"/>
  <c r="E25" i="13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C25" i="13" l="1"/>
  <c r="D25" i="13"/>
  <c r="J25" i="13"/>
  <c r="L25" i="13" s="1"/>
  <c r="M25" i="13"/>
  <c r="H2" i="1" l="1"/>
  <c r="I2" i="1"/>
  <c r="J2" i="1"/>
  <c r="A25" i="13" l="1"/>
  <c r="E22" i="13" l="1"/>
</calcChain>
</file>

<file path=xl/sharedStrings.xml><?xml version="1.0" encoding="utf-8"?>
<sst xmlns="http://schemas.openxmlformats.org/spreadsheetml/2006/main" count="258" uniqueCount="163">
  <si>
    <t>Qty</t>
  </si>
  <si>
    <t>Notes</t>
  </si>
  <si>
    <t>Enkianthus campanulatus</t>
  </si>
  <si>
    <t>Size</t>
  </si>
  <si>
    <t>P1r</t>
  </si>
  <si>
    <t>V1</t>
  </si>
  <si>
    <t>P2r</t>
  </si>
  <si>
    <t>Bundle</t>
  </si>
  <si>
    <t>Acer palmatum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</si>
  <si>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</si>
  <si>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</si>
  <si>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</si>
  <si>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</si>
  <si>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</si>
  <si>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</si>
  <si>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</si>
  <si>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</si>
  <si>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</si>
  <si>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</si>
  <si>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</si>
  <si>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</si>
  <si>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</si>
  <si>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</si>
  <si>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</si>
  <si>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</si>
  <si>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</si>
  <si>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</si>
  <si>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palmatum 'Dissectum' ('Viridis')</t>
  </si>
  <si>
    <t>Acer palmatum 'Inaba shidare'</t>
  </si>
  <si>
    <t>Acer palmatum 'Tamuke yama'</t>
  </si>
  <si>
    <t>Acer x 'Red Dawn'</t>
  </si>
  <si>
    <t>Corylopsis pauciflora</t>
  </si>
  <si>
    <t>Fagus sylvatica 'Roseomarginata'</t>
  </si>
  <si>
    <t>Ginkgo biloba 'Chase Manhattan'</t>
  </si>
  <si>
    <t>Ginkgo biloba 'Fastigiata'</t>
  </si>
  <si>
    <t>Ginkgo biloba 'Magyar'</t>
  </si>
  <si>
    <t>Ginkgo biloba 'Mariken'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</si>
  <si>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</si>
  <si>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</si>
  <si>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"Retail" Price</t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</si>
  <si>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</si>
  <si>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</si>
  <si>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</si>
  <si>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</si>
  <si>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</si>
  <si>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</si>
  <si>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MP</t>
  </si>
  <si>
    <t>#1 3-4'</t>
  </si>
  <si>
    <t>#1</t>
  </si>
  <si>
    <t>SP</t>
  </si>
  <si>
    <t>MP 1/8"</t>
  </si>
  <si>
    <t>MP 3/16"</t>
  </si>
  <si>
    <t>MP 1/4"</t>
  </si>
  <si>
    <t>#1 2-3'</t>
  </si>
  <si>
    <t>#1 2-3' LT BRCH</t>
  </si>
  <si>
    <t>#1 1-2'</t>
  </si>
  <si>
    <t>#1 3-4' LT BRCH</t>
  </si>
  <si>
    <t>LP 1-2'</t>
  </si>
  <si>
    <t>LP 2-3'</t>
  </si>
  <si>
    <t>LP</t>
  </si>
  <si>
    <t>LP 6-12"</t>
  </si>
  <si>
    <t>LP 3/16"</t>
  </si>
  <si>
    <t>LP 1/4"</t>
  </si>
  <si>
    <t>XP 1-2'</t>
  </si>
  <si>
    <t>Ginkgo biloba 'Tubeleaf'</t>
  </si>
  <si>
    <t>Heptacodium miconioides</t>
  </si>
  <si>
    <t>Hydrangea quercifolia 'Pee Wee'</t>
  </si>
  <si>
    <t>Koelreuteria paniculata</t>
  </si>
  <si>
    <t>Liriodendron tulipifera</t>
  </si>
  <si>
    <t>Magnolia macrophylla</t>
  </si>
  <si>
    <t>Magnolia macrophylla ssp. ashei</t>
  </si>
  <si>
    <t>Magnolia tripetala</t>
  </si>
  <si>
    <t>Metasequoia glyptostroboides</t>
  </si>
  <si>
    <t>Oxydendrum arboreum</t>
  </si>
  <si>
    <t>Styrax japonicus</t>
  </si>
  <si>
    <t>#1 1-2' LT BRCH</t>
  </si>
  <si>
    <t>Cercidiphyllum japonicum</t>
  </si>
  <si>
    <t>Liquidambar styraciflua</t>
  </si>
  <si>
    <t>Wisteria frutescens 'Amethyst Falls'</t>
  </si>
  <si>
    <t>Same as bill to: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</si>
  <si>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</si>
  <si>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Acer palmatum 'Tsukasa Silhouette'</t>
  </si>
  <si>
    <t>Acer palmatum 'Twombly's Red Sentinel'</t>
  </si>
  <si>
    <t>Acer palmatum 'Ukigumo'</t>
  </si>
  <si>
    <t>Acer palmatum 'Verkades Jacus Potus'</t>
  </si>
  <si>
    <t>Asimina triloba 'Allegheny'™</t>
  </si>
  <si>
    <t>Ginkgo biloba 'Spring Grove'</t>
  </si>
  <si>
    <t>Halesia tetraptera</t>
  </si>
  <si>
    <t>Hydrangea quercifolia 'Munchkin'</t>
  </si>
  <si>
    <t>Hydrangea quercifolia 'Ruby Slippers'</t>
  </si>
  <si>
    <t>LP 3-4'</t>
  </si>
  <si>
    <t>Styrax obassia</t>
  </si>
  <si>
    <t>Syringa vulgaris Tiny Dancer™</t>
  </si>
  <si>
    <t>Thuja plicata 'Excelsa'</t>
  </si>
  <si>
    <t>sales quantity</t>
  </si>
  <si>
    <t>Acer palmatum 'Bloodgood'</t>
  </si>
  <si>
    <t>Available Quantity</t>
  </si>
  <si>
    <t>#1 1-2' HG LT BRCH</t>
  </si>
  <si>
    <t>Acer palmatum 'Mikawa yatsubusa'</t>
  </si>
  <si>
    <t>Hydrangea quercifolia 'Snowflake'</t>
  </si>
  <si>
    <t>Indigofera kirilowii</t>
  </si>
  <si>
    <t>Liquidambar styraciflua 'Slender Silhouette'</t>
  </si>
  <si>
    <t>Acer palmatum 'Emperor I'</t>
  </si>
  <si>
    <t>Acer palmatum 'Ojishi'</t>
  </si>
  <si>
    <t>Acer pseudoplatanus 'Esk Sunset'</t>
  </si>
  <si>
    <t>Asimina triloba 'Potomac'™</t>
  </si>
  <si>
    <t>Asimina triloba 'Wabash'™ cultivar</t>
  </si>
  <si>
    <t>Ginkgo biloba 'Saratoga'</t>
  </si>
  <si>
    <t>Magnolia grandiflora 'Braken's Brown Beauty'</t>
  </si>
  <si>
    <t>Nyssa sylvatica 'Wildfire'</t>
  </si>
  <si>
    <t>Acer buergerianum</t>
  </si>
  <si>
    <t>Acer palmatum 'Ara kawa'</t>
  </si>
  <si>
    <t>Acer palmatum 'Azuma murasaki'</t>
  </si>
  <si>
    <t>Acer palmatum 'Bihou'</t>
  </si>
  <si>
    <t>Acer palmatum Dragon Tears™</t>
  </si>
  <si>
    <t>Acer palmatum 'Fireglow'</t>
  </si>
  <si>
    <t>Acer palmatum 'Kasagi yama'</t>
  </si>
  <si>
    <t>Acer palmatum 'Purple Ghost'</t>
  </si>
  <si>
    <t>Acer palmatum 'Villa Taranto'</t>
  </si>
  <si>
    <t>#1 2-3' WHIP Shipping restrictions apply</t>
  </si>
  <si>
    <t>#1 3-4' WHIP Shipping restrictions apply</t>
  </si>
  <si>
    <t>Acer shirasawanum Moonrise™</t>
  </si>
  <si>
    <t>Amelanchier x grandiflora 'Autumn Brilliance'®</t>
  </si>
  <si>
    <t>Arbutus arizonica</t>
  </si>
  <si>
    <t>Arbutus unedo</t>
  </si>
  <si>
    <t>Arbutus unedo 'Oktoberfest'</t>
  </si>
  <si>
    <t>Asimina triloba Rappahannock®</t>
  </si>
  <si>
    <t>Asimina triloba Shenandoah™</t>
  </si>
  <si>
    <t>Asimina triloba Susquehanna™</t>
  </si>
  <si>
    <t>MP TC</t>
  </si>
  <si>
    <t>Betula utilis var. jacquemontii</t>
  </si>
  <si>
    <t>#1 2-3' TC</t>
  </si>
  <si>
    <t>Cornus elliptica Empress of China®</t>
  </si>
  <si>
    <t>Corylus 'Felix'</t>
  </si>
  <si>
    <t>Corylus 'Jefferson'</t>
  </si>
  <si>
    <t>Corylus 'Sacajawea'</t>
  </si>
  <si>
    <t>Corylus fargesii</t>
  </si>
  <si>
    <t>Fothergilla x intermedia 'Blue Shadow'</t>
  </si>
  <si>
    <t>Ginkgo biloba 'Elmwood'</t>
  </si>
  <si>
    <t>Ginkgo biloba 'Weeping Wonder'</t>
  </si>
  <si>
    <t>Gunnera tinctoria</t>
  </si>
  <si>
    <t>Hydrangea quercifolia 'Snow Queen'</t>
  </si>
  <si>
    <t>Hydrangea villosa</t>
  </si>
  <si>
    <t>LP RC</t>
  </si>
  <si>
    <t>Magnolia stellata 'Waterlily'</t>
  </si>
  <si>
    <t>Magnolia grandiflora 'Kay Parris'</t>
  </si>
  <si>
    <t>Mahonia nervosa</t>
  </si>
  <si>
    <t>Mahonia x media 'Arthur Menzies'</t>
  </si>
  <si>
    <t>Mahonia x media 'Charity'</t>
  </si>
  <si>
    <t>Michelia laevifolia 'Free Spirit'</t>
  </si>
  <si>
    <t>Michelia 'Inspiration'™</t>
  </si>
  <si>
    <t>Michelia 'Warm Fuzzies'™</t>
  </si>
  <si>
    <t>Paeonia suffruticosa</t>
  </si>
  <si>
    <t>Prunus cerasifera 'Krauters Vesuvius'</t>
  </si>
  <si>
    <t>Quercus prinoides Prairie Pioneer®</t>
  </si>
  <si>
    <t>Rhododendron schlippenbachii</t>
  </si>
  <si>
    <t>Tetracentron sinense</t>
  </si>
  <si>
    <t>Wisteria macrostachya 'Blue Moon'</t>
  </si>
  <si>
    <t>Corylus 'Theta'</t>
  </si>
  <si>
    <r>
      <rPr>
        <sz val="28"/>
        <rFont val="Arial"/>
        <family val="2"/>
      </rPr>
      <t xml:space="preserve">Summer 2016 Availability
</t>
    </r>
    <r>
      <rPr>
        <sz val="20"/>
        <rFont val="Arial"/>
        <family val="2"/>
      </rPr>
      <t>-Containers-</t>
    </r>
    <r>
      <rPr>
        <sz val="28"/>
        <rFont val="Arial"/>
        <family val="2"/>
      </rPr>
      <t xml:space="preserve">
</t>
    </r>
    <r>
      <rPr>
        <sz val="16"/>
        <rFont val="Arial"/>
        <family val="2"/>
      </rPr>
      <t xml:space="preserve">Wholesale prices include additional royalty fees.
</t>
    </r>
  </si>
  <si>
    <t>To order, save as an Excel workbook or PDF email to sales@heritageseedlings.com 
or faxed to (503) 371-9688 Address:  4194 71st Ave SE Salem, OR  97317.</t>
  </si>
  <si>
    <r>
      <rPr>
        <sz val="16"/>
        <rFont val="Arial"/>
        <family val="2"/>
      </rPr>
      <t>If you cannot pick up your order please verify with us your shipping preferences.</t>
    </r>
    <r>
      <rPr>
        <b/>
        <sz val="16"/>
        <color rgb="FFFF0000"/>
        <rFont val="Arial"/>
        <family val="2"/>
      </rPr>
      <t xml:space="preserve">
BEFORE you print this form  </t>
    </r>
    <r>
      <rPr>
        <sz val="14"/>
        <color rgb="FFFF0000"/>
        <rFont val="Arial"/>
        <family val="2"/>
      </rPr>
      <t>please click the dropdown under "QTY" and un-check the box for "(Blanks)"</t>
    </r>
  </si>
  <si>
    <t>Note: If you enter a Qty. less than bundle size you will receive an error, and if you enter a Qty between whole bundles it will round up to the next whole bundle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</si>
</sst>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  <font>
      <sz val="8"/>
      <name val="MS Sans Serif"/>
      <charset val="1"/>
    </font>
    <font>
      <sz val="14"/>
      <color rgb="FFFF0000"/>
      <name val="Arial"/>
      <family val="2"/>
    </font>
    <font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1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5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5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164" fontId="5" fillId="0" borderId="1" xfId="1" applyNumberFormat="1" applyFont="1" applyFill="1" applyBorder="1" applyAlignment="1" applyProtection="1">
      <alignment vertical="top"/>
      <protection hidden="1"/>
    </xf>
    <xf numFmtId="0" fontId="27" fillId="0" borderId="14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8" borderId="0" xfId="0" applyFont="1" applyFill="1" applyBorder="1" applyAlignment="1" applyProtection="1">
      <alignment vertical="top" wrapText="1"/>
      <protection hidden="1"/>
    </xf>
    <xf numFmtId="0" fontId="0" fillId="8" borderId="0" xfId="0" applyFill="1" applyBorder="1" applyAlignment="1" applyProtection="1">
      <protection hidden="1"/>
    </xf>
    <xf numFmtId="0" fontId="0" fillId="8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93"/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7" lockText="1" noThreeD="1"/>
</file>

<file path=xl/ctrlProps/ctrlProp2.xml><?xml version="1.0" encoding="utf-8"?>
<formControlPr xmlns="http://schemas.microsoft.com/office/spreadsheetml/2009/9/main" objectType="CheckBox" fmlaLink="$J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</xdr:row>
          <xdr:rowOff>342900</xdr:rowOff>
        </xdr:from>
        <xdr:to>
          <xdr:col>11</xdr:col>
          <xdr:colOff>962025</xdr:colOff>
          <xdr:row>9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19050</xdr:rowOff>
        </xdr:from>
        <xdr:to>
          <xdr:col>11</xdr:col>
          <xdr:colOff>895350</xdr:colOff>
          <xdr:row>11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1280583</xdr:colOff>
      <xdr:row>0</xdr:row>
      <xdr:rowOff>0</xdr:rowOff>
    </xdr:from>
    <xdr:to>
      <xdr:col>10</xdr:col>
      <xdr:colOff>105833</xdr:colOff>
      <xdr:row>1</xdr:row>
      <xdr:rowOff>74083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583" y="0"/>
          <a:ext cx="9017000" cy="225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118"/>
  <sheetViews>
    <sheetView showGridLines="0" zoomScaleNormal="100" workbookViewId="0">
      <selection activeCell="F11" sqref="F11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16" style="1" customWidth="1" outlineLevel="1"/>
    <col min="8" max="8" width="7.85546875" style="7" bestFit="1" customWidth="1"/>
    <col min="9" max="10" width="7" style="7" bestFit="1" customWidth="1"/>
    <col min="11" max="16384" width="5.42578125" style="1"/>
  </cols>
  <sheetData>
    <row r="1" spans="1:10" ht="101.25" customHeight="1" thickBot="1" x14ac:dyDescent="0.25">
      <c r="A1" s="2" t="s">
        <v>40</v>
      </c>
      <c r="B1" s="3" t="s">
        <v>4</v>
      </c>
      <c r="C1" s="2" t="s">
        <v>5</v>
      </c>
      <c r="D1" s="2" t="s">
        <v>6</v>
      </c>
      <c r="E1" s="2" t="s">
        <v>7</v>
      </c>
      <c r="F1" s="2" t="s">
        <v>41</v>
      </c>
      <c r="G1" s="2" t="s">
        <v>94</v>
      </c>
      <c r="H1" s="4" t="s">
        <v>42</v>
      </c>
      <c r="I1" s="5" t="s">
        <v>43</v>
      </c>
      <c r="J1" s="8" t="s">
        <v>44</v>
      </c>
    </row>
    <row r="2" spans="1:10" ht="15" customHeight="1" outlineLevel="1" x14ac:dyDescent="0.2">
      <c r="A2" s="1" t="s">
        <v>46</v>
      </c>
      <c r="B2" s="1">
        <v>1.65</v>
      </c>
      <c r="C2" s="1">
        <v>50</v>
      </c>
      <c r="D2" s="1">
        <v>0.9</v>
      </c>
      <c r="E2" s="1">
        <v>25</v>
      </c>
      <c r="F2" s="1" t="s">
        <v>110</v>
      </c>
      <c r="H2" s="6" t="e">
        <f>AND(A1=#REF!,B1=#REF!,C1=#REF!,D1=#REF!,E1=#REF!,F1=#REF!)</f>
        <v>#REF!</v>
      </c>
      <c r="I2" s="6" t="b">
        <f t="shared" ref="I2:I30" si="0">OR(ISBLANK(A1),ISBLANK(B1),ISBLANK(C1),ISBLANK(D1),ISBLANK(E1),ISBLANK(F1))</f>
        <v>0</v>
      </c>
      <c r="J2" s="7" t="b">
        <f t="shared" ref="J2:J30" si="1">C1=0</f>
        <v>0</v>
      </c>
    </row>
    <row r="3" spans="1:10" ht="15" customHeight="1" outlineLevel="1" x14ac:dyDescent="0.2">
      <c r="A3" s="1" t="s">
        <v>56</v>
      </c>
      <c r="B3" s="1">
        <v>23.15</v>
      </c>
      <c r="C3" s="1">
        <v>10</v>
      </c>
      <c r="D3" s="1">
        <v>12.5</v>
      </c>
      <c r="E3" s="1">
        <v>5</v>
      </c>
      <c r="F3" s="1" t="s">
        <v>111</v>
      </c>
      <c r="H3" s="6" t="e">
        <f>AND(#REF!=A2,#REF!=B2,#REF!=D2,#REF!=C2,#REF!=E2,#REF!=F2)</f>
        <v>#REF!</v>
      </c>
      <c r="I3" s="6" t="b">
        <f>OR(ISBLANK(#REF!),ISBLANK(#REF!),ISBLANK(#REF!),ISBLANK(#REF!),ISBLANK(#REF!),ISBLANK(#REF!))</f>
        <v>0</v>
      </c>
      <c r="J3" s="7" t="e">
        <f>#REF!=0</f>
        <v>#REF!</v>
      </c>
    </row>
    <row r="4" spans="1:10" ht="15" customHeight="1" outlineLevel="1" x14ac:dyDescent="0.2">
      <c r="A4" s="1" t="s">
        <v>56</v>
      </c>
      <c r="B4" s="1">
        <v>25</v>
      </c>
      <c r="C4" s="1">
        <v>10</v>
      </c>
      <c r="D4" s="1">
        <v>13.5</v>
      </c>
      <c r="E4" s="1">
        <v>5</v>
      </c>
      <c r="F4" s="1" t="s">
        <v>112</v>
      </c>
      <c r="H4" s="6" t="e">
        <f>AND(A3=#REF!,B3=#REF!,C3=#REF!,D3=#REF!,E3=#REF!,F3=#REF!)</f>
        <v>#REF!</v>
      </c>
      <c r="I4" s="6" t="b">
        <f t="shared" si="0"/>
        <v>0</v>
      </c>
      <c r="J4" s="7" t="b">
        <f t="shared" si="1"/>
        <v>0</v>
      </c>
    </row>
    <row r="5" spans="1:10" ht="15" customHeight="1" outlineLevel="1" x14ac:dyDescent="0.2">
      <c r="A5" s="1" t="s">
        <v>56</v>
      </c>
      <c r="B5" s="1">
        <v>27.1</v>
      </c>
      <c r="C5" s="1">
        <v>10</v>
      </c>
      <c r="D5" s="1">
        <v>14.65</v>
      </c>
      <c r="E5" s="1">
        <v>5</v>
      </c>
      <c r="F5" s="1" t="s">
        <v>113</v>
      </c>
      <c r="H5" s="6" t="b">
        <f t="shared" ref="H5:H32" si="2">AND(A4=A3,B4=B3,C4=D3,D4=C3,E4=E3,F4=F3)</f>
        <v>0</v>
      </c>
      <c r="I5" s="6" t="b">
        <f t="shared" si="0"/>
        <v>0</v>
      </c>
      <c r="J5" s="7" t="b">
        <f t="shared" si="1"/>
        <v>0</v>
      </c>
    </row>
    <row r="6" spans="1:10" ht="15" customHeight="1" outlineLevel="1" x14ac:dyDescent="0.2">
      <c r="A6" s="1" t="s">
        <v>56</v>
      </c>
      <c r="B6" s="1">
        <v>23.15</v>
      </c>
      <c r="C6" s="1">
        <v>10</v>
      </c>
      <c r="D6" s="1">
        <v>12.5</v>
      </c>
      <c r="E6" s="1">
        <v>5</v>
      </c>
      <c r="F6" s="1" t="s">
        <v>95</v>
      </c>
      <c r="H6" s="6" t="b">
        <f t="shared" si="2"/>
        <v>0</v>
      </c>
      <c r="I6" s="6" t="b">
        <f t="shared" si="0"/>
        <v>0</v>
      </c>
      <c r="J6" s="7" t="b">
        <f t="shared" si="1"/>
        <v>0</v>
      </c>
    </row>
    <row r="7" spans="1:10" ht="15" customHeight="1" outlineLevel="1" x14ac:dyDescent="0.2">
      <c r="A7" s="1" t="s">
        <v>56</v>
      </c>
      <c r="B7" s="1">
        <v>25</v>
      </c>
      <c r="C7" s="1">
        <v>10</v>
      </c>
      <c r="D7" s="1">
        <v>13.5</v>
      </c>
      <c r="E7" s="1">
        <v>5</v>
      </c>
      <c r="F7" s="1" t="s">
        <v>27</v>
      </c>
      <c r="H7" s="6" t="e">
        <f>AND(#REF!=A6,#REF!=B6,#REF!=D6,#REF!=C6,#REF!=E6,#REF!=F6)</f>
        <v>#REF!</v>
      </c>
      <c r="I7" s="6" t="b">
        <f>OR(ISBLANK(#REF!),ISBLANK(#REF!),ISBLANK(#REF!),ISBLANK(#REF!),ISBLANK(#REF!),ISBLANK(#REF!))</f>
        <v>0</v>
      </c>
      <c r="J7" s="7" t="e">
        <f>#REF!=0</f>
        <v>#REF!</v>
      </c>
    </row>
    <row r="8" spans="1:10" ht="15" customHeight="1" outlineLevel="1" x14ac:dyDescent="0.2">
      <c r="A8" s="1" t="s">
        <v>54</v>
      </c>
      <c r="B8" s="1">
        <v>33.15</v>
      </c>
      <c r="C8" s="1">
        <v>10</v>
      </c>
      <c r="D8" s="1">
        <v>18.5</v>
      </c>
      <c r="E8" s="1">
        <v>5</v>
      </c>
      <c r="F8" s="1" t="s">
        <v>114</v>
      </c>
      <c r="H8" s="6" t="e">
        <f>AND(A7=#REF!,B7=#REF!,C7=#REF!,D7=#REF!,E7=#REF!,F7=#REF!)</f>
        <v>#REF!</v>
      </c>
      <c r="I8" s="6" t="b">
        <f t="shared" si="0"/>
        <v>0</v>
      </c>
      <c r="J8" s="7" t="b">
        <f t="shared" si="1"/>
        <v>0</v>
      </c>
    </row>
    <row r="9" spans="1:10" ht="15" customHeight="1" outlineLevel="1" x14ac:dyDescent="0.2">
      <c r="A9" s="1" t="s">
        <v>56</v>
      </c>
      <c r="B9" s="1">
        <v>22</v>
      </c>
      <c r="C9" s="1">
        <v>10</v>
      </c>
      <c r="D9" s="1">
        <v>11.9</v>
      </c>
      <c r="E9" s="1">
        <v>5</v>
      </c>
      <c r="F9" s="1" t="s">
        <v>102</v>
      </c>
      <c r="H9" s="6" t="b">
        <f t="shared" si="2"/>
        <v>0</v>
      </c>
      <c r="I9" s="6" t="b">
        <f t="shared" si="0"/>
        <v>0</v>
      </c>
      <c r="J9" s="7" t="b">
        <f t="shared" si="1"/>
        <v>0</v>
      </c>
    </row>
    <row r="10" spans="1:10" ht="15" customHeight="1" outlineLevel="1" x14ac:dyDescent="0.2">
      <c r="A10" s="1" t="s">
        <v>56</v>
      </c>
      <c r="B10" s="1">
        <v>22</v>
      </c>
      <c r="C10" s="1">
        <v>10</v>
      </c>
      <c r="D10" s="1">
        <v>11.9</v>
      </c>
      <c r="E10" s="1">
        <v>5</v>
      </c>
      <c r="F10" s="1" t="s">
        <v>115</v>
      </c>
      <c r="H10" s="6" t="b">
        <f t="shared" si="2"/>
        <v>0</v>
      </c>
      <c r="I10" s="6" t="b">
        <f t="shared" si="0"/>
        <v>0</v>
      </c>
      <c r="J10" s="7" t="b">
        <f t="shared" si="1"/>
        <v>0</v>
      </c>
    </row>
    <row r="11" spans="1:10" ht="15" customHeight="1" outlineLevel="1" x14ac:dyDescent="0.2">
      <c r="A11" s="1" t="s">
        <v>56</v>
      </c>
      <c r="B11" s="1">
        <v>22</v>
      </c>
      <c r="C11" s="1">
        <v>10</v>
      </c>
      <c r="D11" s="1">
        <v>11.9</v>
      </c>
      <c r="E11" s="1">
        <v>5</v>
      </c>
      <c r="F11" s="1" t="s">
        <v>28</v>
      </c>
      <c r="H11" s="6" t="b">
        <f t="shared" si="2"/>
        <v>0</v>
      </c>
      <c r="I11" s="6" t="b">
        <f t="shared" si="0"/>
        <v>0</v>
      </c>
      <c r="J11" s="7" t="b">
        <f t="shared" si="1"/>
        <v>0</v>
      </c>
    </row>
    <row r="12" spans="1:10" ht="15" customHeight="1" outlineLevel="1" x14ac:dyDescent="0.2">
      <c r="A12" s="1" t="s">
        <v>56</v>
      </c>
      <c r="B12" s="1">
        <v>25</v>
      </c>
      <c r="C12" s="1">
        <v>10</v>
      </c>
      <c r="D12" s="1">
        <v>13.5</v>
      </c>
      <c r="E12" s="1">
        <v>5</v>
      </c>
      <c r="F12" s="1" t="s">
        <v>116</v>
      </c>
      <c r="H12" s="6" t="e">
        <f>AND(#REF!=A11,#REF!=B11,#REF!=D11,#REF!=C11,#REF!=E11,#REF!=F11)</f>
        <v>#REF!</v>
      </c>
      <c r="I12" s="6" t="b">
        <f>OR(ISBLANK(#REF!),ISBLANK(#REF!),ISBLANK(#REF!),ISBLANK(#REF!),ISBLANK(#REF!),ISBLANK(#REF!))</f>
        <v>0</v>
      </c>
      <c r="J12" s="7" t="e">
        <f>#REF!=0</f>
        <v>#REF!</v>
      </c>
    </row>
    <row r="13" spans="1:10" ht="15" customHeight="1" outlineLevel="1" x14ac:dyDescent="0.2">
      <c r="A13" s="1" t="s">
        <v>75</v>
      </c>
      <c r="B13" s="1">
        <v>34.4</v>
      </c>
      <c r="C13" s="1">
        <v>10</v>
      </c>
      <c r="D13" s="1">
        <v>18.600000000000001</v>
      </c>
      <c r="E13" s="1">
        <v>5</v>
      </c>
      <c r="F13" s="1" t="s">
        <v>98</v>
      </c>
      <c r="H13" s="6" t="e">
        <f>AND(A12=#REF!,B12=#REF!,C12=#REF!,D12=#REF!,E12=#REF!,F12=#REF!)</f>
        <v>#REF!</v>
      </c>
      <c r="I13" s="6" t="b">
        <f t="shared" si="0"/>
        <v>0</v>
      </c>
      <c r="J13" s="7" t="b">
        <f t="shared" si="1"/>
        <v>0</v>
      </c>
    </row>
    <row r="14" spans="1:10" ht="15" customHeight="1" outlineLevel="1" x14ac:dyDescent="0.2">
      <c r="A14" s="1" t="s">
        <v>54</v>
      </c>
      <c r="B14" s="1">
        <v>31.9</v>
      </c>
      <c r="C14" s="1">
        <v>10</v>
      </c>
      <c r="D14" s="1">
        <v>17.25</v>
      </c>
      <c r="E14" s="1">
        <v>5</v>
      </c>
      <c r="F14" s="1" t="s">
        <v>103</v>
      </c>
      <c r="H14" s="6" t="b">
        <f t="shared" si="2"/>
        <v>0</v>
      </c>
      <c r="I14" s="6" t="b">
        <f t="shared" si="0"/>
        <v>0</v>
      </c>
      <c r="J14" s="7" t="b">
        <f t="shared" si="1"/>
        <v>0</v>
      </c>
    </row>
    <row r="15" spans="1:10" ht="15" customHeight="1" outlineLevel="1" x14ac:dyDescent="0.2">
      <c r="A15" s="1" t="s">
        <v>56</v>
      </c>
      <c r="B15" s="1">
        <v>37.1</v>
      </c>
      <c r="C15" s="1">
        <v>10</v>
      </c>
      <c r="D15" s="1">
        <v>20.05</v>
      </c>
      <c r="E15" s="1">
        <v>5</v>
      </c>
      <c r="F15" s="1" t="s">
        <v>117</v>
      </c>
      <c r="H15" s="6" t="b">
        <f t="shared" si="2"/>
        <v>0</v>
      </c>
      <c r="I15" s="6" t="b">
        <f t="shared" si="0"/>
        <v>0</v>
      </c>
      <c r="J15" s="7" t="b">
        <f t="shared" si="1"/>
        <v>0</v>
      </c>
    </row>
    <row r="16" spans="1:10" ht="15" customHeight="1" outlineLevel="1" x14ac:dyDescent="0.2">
      <c r="A16" s="1" t="s">
        <v>56</v>
      </c>
      <c r="B16" s="1">
        <v>22</v>
      </c>
      <c r="C16" s="1">
        <v>10</v>
      </c>
      <c r="D16" s="1">
        <v>11.9</v>
      </c>
      <c r="E16" s="1">
        <v>5</v>
      </c>
      <c r="F16" s="1" t="s">
        <v>29</v>
      </c>
      <c r="H16" s="6" t="b">
        <f t="shared" si="2"/>
        <v>0</v>
      </c>
      <c r="I16" s="6" t="b">
        <f t="shared" si="0"/>
        <v>0</v>
      </c>
      <c r="J16" s="7" t="b">
        <f t="shared" si="1"/>
        <v>0</v>
      </c>
    </row>
    <row r="17" spans="1:10" ht="15" customHeight="1" outlineLevel="1" x14ac:dyDescent="0.2">
      <c r="A17" s="1" t="s">
        <v>56</v>
      </c>
      <c r="B17" s="1">
        <v>27.1</v>
      </c>
      <c r="C17" s="1">
        <v>10</v>
      </c>
      <c r="D17" s="1">
        <v>14.65</v>
      </c>
      <c r="E17" s="1">
        <v>5</v>
      </c>
      <c r="F17" s="1" t="s">
        <v>81</v>
      </c>
      <c r="H17" s="6" t="b">
        <f t="shared" si="2"/>
        <v>0</v>
      </c>
      <c r="I17" s="6" t="b">
        <f t="shared" si="0"/>
        <v>0</v>
      </c>
      <c r="J17" s="7" t="b">
        <f t="shared" si="1"/>
        <v>0</v>
      </c>
    </row>
    <row r="18" spans="1:10" ht="15" customHeight="1" outlineLevel="1" x14ac:dyDescent="0.2">
      <c r="A18" s="1" t="s">
        <v>56</v>
      </c>
      <c r="B18" s="1">
        <v>37.1</v>
      </c>
      <c r="C18" s="1">
        <v>10</v>
      </c>
      <c r="D18" s="1">
        <v>20.05</v>
      </c>
      <c r="E18" s="1">
        <v>5</v>
      </c>
      <c r="F18" s="1" t="s">
        <v>82</v>
      </c>
      <c r="H18" s="6" t="b">
        <f t="shared" si="2"/>
        <v>0</v>
      </c>
      <c r="I18" s="6" t="b">
        <f t="shared" si="0"/>
        <v>0</v>
      </c>
      <c r="J18" s="7" t="b">
        <f t="shared" si="1"/>
        <v>0</v>
      </c>
    </row>
    <row r="19" spans="1:10" ht="15" customHeight="1" outlineLevel="1" x14ac:dyDescent="0.2">
      <c r="A19" s="1" t="s">
        <v>56</v>
      </c>
      <c r="B19" s="1">
        <v>27.1</v>
      </c>
      <c r="C19" s="1">
        <v>10</v>
      </c>
      <c r="D19" s="1">
        <v>14.65</v>
      </c>
      <c r="E19" s="1">
        <v>5</v>
      </c>
      <c r="F19" s="1" t="s">
        <v>83</v>
      </c>
      <c r="H19" s="6" t="b">
        <f t="shared" si="2"/>
        <v>0</v>
      </c>
      <c r="I19" s="6" t="b">
        <f t="shared" si="0"/>
        <v>0</v>
      </c>
      <c r="J19" s="7" t="b">
        <f t="shared" si="1"/>
        <v>0</v>
      </c>
    </row>
    <row r="20" spans="1:10" ht="15" customHeight="1" outlineLevel="1" x14ac:dyDescent="0.2">
      <c r="A20" s="1" t="s">
        <v>54</v>
      </c>
      <c r="B20" s="1">
        <v>31.9</v>
      </c>
      <c r="C20" s="1">
        <v>10</v>
      </c>
      <c r="D20" s="1">
        <v>17.25</v>
      </c>
      <c r="E20" s="1">
        <v>5</v>
      </c>
      <c r="F20" s="1" t="s">
        <v>84</v>
      </c>
      <c r="H20" s="6" t="b">
        <f t="shared" si="2"/>
        <v>0</v>
      </c>
      <c r="I20" s="6" t="b">
        <f t="shared" si="0"/>
        <v>0</v>
      </c>
      <c r="J20" s="7" t="b">
        <f t="shared" si="1"/>
        <v>0</v>
      </c>
    </row>
    <row r="21" spans="1:10" ht="15" customHeight="1" outlineLevel="1" x14ac:dyDescent="0.2">
      <c r="A21" s="1" t="s">
        <v>56</v>
      </c>
      <c r="B21" s="1">
        <v>37.1</v>
      </c>
      <c r="C21" s="1">
        <v>10</v>
      </c>
      <c r="D21" s="1">
        <v>20.05</v>
      </c>
      <c r="E21" s="1">
        <v>5</v>
      </c>
      <c r="F21" s="1" t="s">
        <v>118</v>
      </c>
      <c r="H21" s="6" t="b">
        <f t="shared" si="2"/>
        <v>0</v>
      </c>
      <c r="I21" s="6" t="b">
        <f t="shared" si="0"/>
        <v>0</v>
      </c>
      <c r="J21" s="7" t="b">
        <f t="shared" si="1"/>
        <v>0</v>
      </c>
    </row>
    <row r="22" spans="1:10" ht="15" customHeight="1" outlineLevel="1" x14ac:dyDescent="0.2">
      <c r="A22" s="1" t="s">
        <v>50</v>
      </c>
      <c r="B22" s="1">
        <v>1.3</v>
      </c>
      <c r="C22" s="1">
        <v>100</v>
      </c>
      <c r="D22" s="1">
        <v>0.7</v>
      </c>
      <c r="E22" s="1">
        <v>25</v>
      </c>
      <c r="F22" s="1" t="s">
        <v>8</v>
      </c>
      <c r="H22" s="6" t="b">
        <f t="shared" si="2"/>
        <v>0</v>
      </c>
      <c r="I22" s="6" t="b">
        <f t="shared" si="0"/>
        <v>0</v>
      </c>
      <c r="J22" s="7" t="b">
        <f t="shared" si="1"/>
        <v>0</v>
      </c>
    </row>
    <row r="23" spans="1:10" ht="15" customHeight="1" outlineLevel="1" x14ac:dyDescent="0.2">
      <c r="A23" s="1" t="s">
        <v>51</v>
      </c>
      <c r="B23" s="1">
        <v>1.5</v>
      </c>
      <c r="C23" s="1">
        <v>100</v>
      </c>
      <c r="D23" s="1">
        <v>0.8</v>
      </c>
      <c r="E23" s="1">
        <v>25</v>
      </c>
      <c r="F23" s="1" t="s">
        <v>8</v>
      </c>
      <c r="H23" s="6" t="b">
        <f t="shared" si="2"/>
        <v>0</v>
      </c>
      <c r="I23" s="6" t="b">
        <f t="shared" si="0"/>
        <v>0</v>
      </c>
      <c r="J23" s="7" t="b">
        <f t="shared" si="1"/>
        <v>0</v>
      </c>
    </row>
    <row r="24" spans="1:10" ht="15" customHeight="1" outlineLevel="1" x14ac:dyDescent="0.2">
      <c r="A24" s="1" t="s">
        <v>52</v>
      </c>
      <c r="B24" s="1">
        <v>1.75</v>
      </c>
      <c r="C24" s="1">
        <v>100</v>
      </c>
      <c r="D24" s="1">
        <v>0.95</v>
      </c>
      <c r="E24" s="1">
        <v>25</v>
      </c>
      <c r="F24" s="1" t="s">
        <v>8</v>
      </c>
      <c r="H24" s="6" t="b">
        <f t="shared" si="2"/>
        <v>0</v>
      </c>
      <c r="I24" s="6" t="b">
        <f t="shared" si="0"/>
        <v>0</v>
      </c>
      <c r="J24" s="7" t="b">
        <f t="shared" si="1"/>
        <v>0</v>
      </c>
    </row>
    <row r="25" spans="1:10" ht="15" customHeight="1" outlineLevel="1" x14ac:dyDescent="0.2">
      <c r="A25" s="1" t="s">
        <v>119</v>
      </c>
      <c r="B25" s="1">
        <v>31.25</v>
      </c>
      <c r="C25" s="1">
        <v>10</v>
      </c>
      <c r="D25" s="1">
        <v>16.899999999999999</v>
      </c>
      <c r="E25" s="1">
        <v>5</v>
      </c>
      <c r="F25" s="1" t="s">
        <v>104</v>
      </c>
      <c r="H25" s="6" t="b">
        <f t="shared" si="2"/>
        <v>0</v>
      </c>
      <c r="I25" s="6" t="b">
        <f t="shared" si="0"/>
        <v>0</v>
      </c>
      <c r="J25" s="7" t="b">
        <f t="shared" si="1"/>
        <v>0</v>
      </c>
    </row>
    <row r="26" spans="1:10" ht="15" customHeight="1" outlineLevel="1" x14ac:dyDescent="0.2">
      <c r="A26" s="1" t="s">
        <v>120</v>
      </c>
      <c r="B26" s="1">
        <v>33</v>
      </c>
      <c r="C26" s="1">
        <v>10</v>
      </c>
      <c r="D26" s="1">
        <v>17.850000000000001</v>
      </c>
      <c r="E26" s="1">
        <v>5</v>
      </c>
      <c r="F26" s="1" t="s">
        <v>104</v>
      </c>
      <c r="H26" s="6" t="b">
        <f t="shared" si="2"/>
        <v>0</v>
      </c>
      <c r="I26" s="6" t="b">
        <f t="shared" si="0"/>
        <v>0</v>
      </c>
      <c r="J26" s="7" t="b">
        <f t="shared" si="1"/>
        <v>0</v>
      </c>
    </row>
    <row r="27" spans="1:10" ht="15" customHeight="1" outlineLevel="1" x14ac:dyDescent="0.2">
      <c r="A27" s="1" t="s">
        <v>56</v>
      </c>
      <c r="B27" s="1">
        <v>38.1</v>
      </c>
      <c r="C27" s="1">
        <v>10</v>
      </c>
      <c r="D27" s="1">
        <v>21.05</v>
      </c>
      <c r="E27" s="1">
        <v>5</v>
      </c>
      <c r="F27" s="1" t="s">
        <v>121</v>
      </c>
      <c r="H27" s="6" t="b">
        <f t="shared" si="2"/>
        <v>0</v>
      </c>
      <c r="I27" s="6" t="b">
        <f t="shared" si="0"/>
        <v>0</v>
      </c>
      <c r="J27" s="7" t="b">
        <f t="shared" si="1"/>
        <v>0</v>
      </c>
    </row>
    <row r="28" spans="1:10" ht="15" customHeight="1" outlineLevel="1" x14ac:dyDescent="0.2">
      <c r="A28" s="1" t="s">
        <v>56</v>
      </c>
      <c r="B28" s="1">
        <v>42.45</v>
      </c>
      <c r="C28" s="1">
        <v>10</v>
      </c>
      <c r="D28" s="1">
        <v>22.95</v>
      </c>
      <c r="E28" s="1">
        <v>5</v>
      </c>
      <c r="F28" s="1" t="s">
        <v>30</v>
      </c>
      <c r="H28" s="6" t="b">
        <f t="shared" si="2"/>
        <v>0</v>
      </c>
      <c r="I28" s="6" t="b">
        <f t="shared" si="0"/>
        <v>0</v>
      </c>
      <c r="J28" s="7" t="b">
        <f t="shared" si="1"/>
        <v>0</v>
      </c>
    </row>
    <row r="29" spans="1:10" ht="15" customHeight="1" outlineLevel="1" x14ac:dyDescent="0.2">
      <c r="A29" s="1" t="s">
        <v>46</v>
      </c>
      <c r="B29" s="1">
        <v>5.15</v>
      </c>
      <c r="C29" s="1">
        <v>50</v>
      </c>
      <c r="D29" s="1">
        <v>3.1999999999999997</v>
      </c>
      <c r="E29" s="1">
        <v>25</v>
      </c>
      <c r="F29" s="1" t="s">
        <v>122</v>
      </c>
      <c r="H29" s="6" t="b">
        <f t="shared" si="2"/>
        <v>0</v>
      </c>
      <c r="I29" s="6" t="b">
        <f t="shared" si="0"/>
        <v>0</v>
      </c>
      <c r="J29" s="7" t="b">
        <f t="shared" si="1"/>
        <v>0</v>
      </c>
    </row>
    <row r="30" spans="1:10" ht="15" customHeight="1" outlineLevel="1" x14ac:dyDescent="0.2">
      <c r="A30" s="1" t="s">
        <v>59</v>
      </c>
      <c r="B30" s="1">
        <v>9.6</v>
      </c>
      <c r="C30" s="1">
        <v>20</v>
      </c>
      <c r="D30" s="1">
        <v>5.2</v>
      </c>
      <c r="E30" s="1">
        <v>10</v>
      </c>
      <c r="F30" s="1" t="s">
        <v>123</v>
      </c>
      <c r="H30" s="6" t="b">
        <f t="shared" si="2"/>
        <v>0</v>
      </c>
      <c r="I30" s="6" t="b">
        <f t="shared" si="0"/>
        <v>0</v>
      </c>
      <c r="J30" s="7" t="b">
        <f t="shared" si="1"/>
        <v>0</v>
      </c>
    </row>
    <row r="31" spans="1:10" ht="15" customHeight="1" outlineLevel="1" x14ac:dyDescent="0.2">
      <c r="A31" s="1" t="s">
        <v>46</v>
      </c>
      <c r="B31" s="1">
        <v>2.5</v>
      </c>
      <c r="C31" s="1">
        <v>50</v>
      </c>
      <c r="D31" s="1">
        <v>1.35</v>
      </c>
      <c r="E31" s="1">
        <v>25</v>
      </c>
      <c r="F31" s="1" t="s">
        <v>124</v>
      </c>
      <c r="H31" s="6" t="b">
        <f t="shared" si="2"/>
        <v>0</v>
      </c>
      <c r="I31" s="6" t="b">
        <f t="shared" ref="I31:I61" si="3">OR(ISBLANK(A30),ISBLANK(B30),ISBLANK(C30),ISBLANK(D30),ISBLANK(E30),ISBLANK(F30))</f>
        <v>0</v>
      </c>
      <c r="J31" s="7" t="b">
        <f t="shared" ref="J31:J61" si="4">C30=0</f>
        <v>0</v>
      </c>
    </row>
    <row r="32" spans="1:10" ht="15" customHeight="1" outlineLevel="1" x14ac:dyDescent="0.2">
      <c r="A32" s="1" t="s">
        <v>46</v>
      </c>
      <c r="B32" s="1">
        <v>4.8</v>
      </c>
      <c r="C32" s="1">
        <v>50</v>
      </c>
      <c r="D32" s="1">
        <v>2.6</v>
      </c>
      <c r="E32" s="1">
        <v>25</v>
      </c>
      <c r="F32" s="1" t="s">
        <v>125</v>
      </c>
      <c r="H32" s="6" t="b">
        <f t="shared" si="2"/>
        <v>0</v>
      </c>
      <c r="I32" s="6" t="b">
        <f t="shared" si="3"/>
        <v>0</v>
      </c>
      <c r="J32" s="7" t="b">
        <f t="shared" si="4"/>
        <v>0</v>
      </c>
    </row>
    <row r="33" spans="1:10" ht="15" customHeight="1" outlineLevel="1" x14ac:dyDescent="0.2">
      <c r="A33" s="1" t="s">
        <v>57</v>
      </c>
      <c r="B33" s="1">
        <v>35.25</v>
      </c>
      <c r="C33" s="1">
        <v>10</v>
      </c>
      <c r="D33" s="1">
        <v>19.5</v>
      </c>
      <c r="E33" s="1">
        <v>5</v>
      </c>
      <c r="F33" s="1" t="s">
        <v>85</v>
      </c>
      <c r="H33" s="6" t="b">
        <f t="shared" ref="H33:H63" si="5">AND(A32=A31,B32=B31,C32=D31,D32=C31,E32=E31,F32=F31)</f>
        <v>0</v>
      </c>
      <c r="I33" s="6" t="b">
        <f t="shared" si="3"/>
        <v>0</v>
      </c>
      <c r="J33" s="7" t="b">
        <f t="shared" si="4"/>
        <v>0</v>
      </c>
    </row>
    <row r="34" spans="1:10" ht="15" customHeight="1" outlineLevel="1" x14ac:dyDescent="0.2">
      <c r="A34" s="1" t="s">
        <v>57</v>
      </c>
      <c r="B34" s="1">
        <v>35.25</v>
      </c>
      <c r="C34" s="1">
        <v>10</v>
      </c>
      <c r="D34" s="1">
        <v>19.5</v>
      </c>
      <c r="E34" s="1">
        <v>5</v>
      </c>
      <c r="F34" s="1" t="s">
        <v>105</v>
      </c>
      <c r="H34" s="6" t="b">
        <f t="shared" si="5"/>
        <v>0</v>
      </c>
      <c r="I34" s="6" t="b">
        <f t="shared" si="3"/>
        <v>0</v>
      </c>
      <c r="J34" s="7" t="b">
        <f t="shared" si="4"/>
        <v>0</v>
      </c>
    </row>
    <row r="35" spans="1:10" ht="15" customHeight="1" outlineLevel="1" x14ac:dyDescent="0.2">
      <c r="A35" s="1" t="s">
        <v>57</v>
      </c>
      <c r="B35" s="1">
        <v>35.25</v>
      </c>
      <c r="C35" s="1">
        <v>10</v>
      </c>
      <c r="D35" s="1">
        <v>19.5</v>
      </c>
      <c r="E35" s="1">
        <v>5</v>
      </c>
      <c r="F35" s="1" t="s">
        <v>106</v>
      </c>
      <c r="H35" s="6" t="b">
        <f t="shared" si="5"/>
        <v>0</v>
      </c>
      <c r="I35" s="6" t="b">
        <f t="shared" si="3"/>
        <v>0</v>
      </c>
      <c r="J35" s="7" t="b">
        <f t="shared" si="4"/>
        <v>0</v>
      </c>
    </row>
    <row r="36" spans="1:10" ht="15" customHeight="1" outlineLevel="1" x14ac:dyDescent="0.2">
      <c r="A36" s="1" t="s">
        <v>57</v>
      </c>
      <c r="B36" s="1">
        <v>35.25</v>
      </c>
      <c r="C36" s="1">
        <v>10</v>
      </c>
      <c r="D36" s="1">
        <v>19.5</v>
      </c>
      <c r="E36" s="1">
        <v>5</v>
      </c>
      <c r="F36" s="1" t="s">
        <v>126</v>
      </c>
      <c r="H36" s="6" t="b">
        <f t="shared" si="5"/>
        <v>0</v>
      </c>
      <c r="I36" s="6" t="b">
        <f t="shared" si="3"/>
        <v>0</v>
      </c>
      <c r="J36" s="7" t="b">
        <f t="shared" si="4"/>
        <v>0</v>
      </c>
    </row>
    <row r="37" spans="1:10" ht="15" customHeight="1" outlineLevel="1" x14ac:dyDescent="0.2">
      <c r="A37" s="1" t="s">
        <v>57</v>
      </c>
      <c r="B37" s="1">
        <v>35.25</v>
      </c>
      <c r="C37" s="1">
        <v>10</v>
      </c>
      <c r="D37" s="1">
        <v>19.5</v>
      </c>
      <c r="E37" s="1">
        <v>5</v>
      </c>
      <c r="F37" s="1" t="s">
        <v>127</v>
      </c>
      <c r="H37" s="6" t="b">
        <f t="shared" si="5"/>
        <v>0</v>
      </c>
      <c r="I37" s="6" t="b">
        <f t="shared" si="3"/>
        <v>0</v>
      </c>
      <c r="J37" s="7" t="b">
        <f t="shared" si="4"/>
        <v>0</v>
      </c>
    </row>
    <row r="38" spans="1:10" ht="15" customHeight="1" outlineLevel="1" x14ac:dyDescent="0.2">
      <c r="A38" s="1" t="s">
        <v>57</v>
      </c>
      <c r="B38" s="1">
        <v>35.25</v>
      </c>
      <c r="C38" s="1">
        <v>10</v>
      </c>
      <c r="D38" s="1">
        <v>19.5</v>
      </c>
      <c r="E38" s="1">
        <v>5</v>
      </c>
      <c r="F38" s="1" t="s">
        <v>128</v>
      </c>
      <c r="H38" s="6" t="b">
        <f t="shared" si="5"/>
        <v>0</v>
      </c>
      <c r="I38" s="6" t="b">
        <f t="shared" si="3"/>
        <v>0</v>
      </c>
      <c r="J38" s="7" t="b">
        <f t="shared" si="4"/>
        <v>0</v>
      </c>
    </row>
    <row r="39" spans="1:10" ht="15" customHeight="1" outlineLevel="1" x14ac:dyDescent="0.2">
      <c r="A39" s="1" t="s">
        <v>129</v>
      </c>
      <c r="B39" s="1">
        <v>3.5</v>
      </c>
      <c r="C39" s="1">
        <v>50</v>
      </c>
      <c r="D39" s="1">
        <v>1.9</v>
      </c>
      <c r="E39" s="1">
        <v>25</v>
      </c>
      <c r="F39" s="1" t="s">
        <v>130</v>
      </c>
      <c r="H39" s="6" t="b">
        <f t="shared" si="5"/>
        <v>0</v>
      </c>
      <c r="I39" s="6" t="b">
        <f t="shared" si="3"/>
        <v>0</v>
      </c>
      <c r="J39" s="7" t="b">
        <f t="shared" si="4"/>
        <v>0</v>
      </c>
    </row>
    <row r="40" spans="1:10" ht="15" customHeight="1" outlineLevel="1" x14ac:dyDescent="0.2">
      <c r="A40" s="1" t="s">
        <v>46</v>
      </c>
      <c r="B40" s="1">
        <v>2.2000000000000002</v>
      </c>
      <c r="C40" s="1">
        <v>50</v>
      </c>
      <c r="D40" s="1">
        <v>1.2</v>
      </c>
      <c r="E40" s="1">
        <v>25</v>
      </c>
      <c r="F40" s="1" t="s">
        <v>76</v>
      </c>
      <c r="H40" s="6" t="b">
        <f t="shared" si="5"/>
        <v>0</v>
      </c>
      <c r="I40" s="6" t="b">
        <f t="shared" si="3"/>
        <v>0</v>
      </c>
      <c r="J40" s="7" t="b">
        <f t="shared" si="4"/>
        <v>0</v>
      </c>
    </row>
    <row r="41" spans="1:10" ht="15" customHeight="1" outlineLevel="1" x14ac:dyDescent="0.2">
      <c r="A41" s="1" t="s">
        <v>131</v>
      </c>
      <c r="B41" s="1">
        <v>26.2</v>
      </c>
      <c r="C41" s="1">
        <v>10</v>
      </c>
      <c r="D41" s="1">
        <v>14.85</v>
      </c>
      <c r="E41" s="1">
        <v>5</v>
      </c>
      <c r="F41" s="1" t="s">
        <v>132</v>
      </c>
      <c r="H41" s="6" t="e">
        <f>AND(#REF!=A40,#REF!=B40,#REF!=D40,#REF!=C40,#REF!=E40,#REF!=F40)</f>
        <v>#REF!</v>
      </c>
      <c r="I41" s="6" t="b">
        <f>OR(ISBLANK(#REF!),ISBLANK(#REF!),ISBLANK(#REF!),ISBLANK(#REF!),ISBLANK(#REF!),ISBLANK(#REF!))</f>
        <v>0</v>
      </c>
      <c r="J41" s="7" t="e">
        <f>#REF!=0</f>
        <v>#REF!</v>
      </c>
    </row>
    <row r="42" spans="1:10" ht="15" customHeight="1" outlineLevel="1" x14ac:dyDescent="0.2">
      <c r="A42" s="1" t="s">
        <v>59</v>
      </c>
      <c r="B42" s="1">
        <v>4.8</v>
      </c>
      <c r="C42" s="1">
        <v>20</v>
      </c>
      <c r="D42" s="1">
        <v>2.6</v>
      </c>
      <c r="E42" s="1">
        <v>10</v>
      </c>
      <c r="F42" s="1" t="s">
        <v>31</v>
      </c>
      <c r="H42" s="6" t="e">
        <f>AND(A41=#REF!,B41=#REF!,C41=#REF!,D41=#REF!,E41=#REF!,F41=#REF!)</f>
        <v>#REF!</v>
      </c>
      <c r="I42" s="6" t="b">
        <f t="shared" si="3"/>
        <v>0</v>
      </c>
      <c r="J42" s="7" t="b">
        <f t="shared" si="4"/>
        <v>0</v>
      </c>
    </row>
    <row r="43" spans="1:10" ht="15" customHeight="1" outlineLevel="1" x14ac:dyDescent="0.2">
      <c r="A43" s="1" t="s">
        <v>48</v>
      </c>
      <c r="B43" s="1">
        <v>13</v>
      </c>
      <c r="C43" s="1">
        <v>10</v>
      </c>
      <c r="D43" s="1">
        <v>7.35</v>
      </c>
      <c r="E43" s="1">
        <v>5</v>
      </c>
      <c r="F43" s="1" t="s">
        <v>133</v>
      </c>
      <c r="H43" s="6" t="b">
        <f t="shared" si="5"/>
        <v>0</v>
      </c>
      <c r="I43" s="6" t="b">
        <f t="shared" si="3"/>
        <v>0</v>
      </c>
      <c r="J43" s="7" t="b">
        <f t="shared" si="4"/>
        <v>0</v>
      </c>
    </row>
    <row r="44" spans="1:10" ht="15" customHeight="1" outlineLevel="1" x14ac:dyDescent="0.2">
      <c r="A44" s="1" t="s">
        <v>48</v>
      </c>
      <c r="B44" s="1">
        <v>12.5</v>
      </c>
      <c r="C44" s="1">
        <v>10</v>
      </c>
      <c r="D44" s="1">
        <v>6.85</v>
      </c>
      <c r="E44" s="1">
        <v>5</v>
      </c>
      <c r="F44" s="1" t="s">
        <v>134</v>
      </c>
      <c r="H44" s="6" t="b">
        <f t="shared" si="5"/>
        <v>0</v>
      </c>
      <c r="I44" s="6" t="b">
        <f t="shared" si="3"/>
        <v>0</v>
      </c>
      <c r="J44" s="7" t="b">
        <f t="shared" si="4"/>
        <v>0</v>
      </c>
    </row>
    <row r="45" spans="1:10" ht="15" customHeight="1" outlineLevel="1" x14ac:dyDescent="0.2">
      <c r="A45" s="1" t="s">
        <v>48</v>
      </c>
      <c r="B45" s="1">
        <v>12.5</v>
      </c>
      <c r="C45" s="1">
        <v>10</v>
      </c>
      <c r="D45" s="1">
        <v>6.85</v>
      </c>
      <c r="E45" s="1">
        <v>5</v>
      </c>
      <c r="F45" s="1" t="s">
        <v>135</v>
      </c>
      <c r="H45" s="6" t="b">
        <f t="shared" si="5"/>
        <v>0</v>
      </c>
      <c r="I45" s="6" t="b">
        <f t="shared" si="3"/>
        <v>0</v>
      </c>
      <c r="J45" s="7" t="b">
        <f t="shared" si="4"/>
        <v>0</v>
      </c>
    </row>
    <row r="46" spans="1:10" ht="15" customHeight="1" outlineLevel="1" x14ac:dyDescent="0.2">
      <c r="A46" s="1" t="s">
        <v>48</v>
      </c>
      <c r="B46" s="1">
        <v>12.5</v>
      </c>
      <c r="C46" s="1">
        <v>10</v>
      </c>
      <c r="D46" s="1">
        <v>6.85</v>
      </c>
      <c r="E46" s="1">
        <v>5</v>
      </c>
      <c r="F46" s="68" t="s">
        <v>158</v>
      </c>
      <c r="H46" s="6" t="b">
        <f t="shared" si="5"/>
        <v>0</v>
      </c>
      <c r="I46" s="6" t="b">
        <f t="shared" si="3"/>
        <v>0</v>
      </c>
      <c r="J46" s="7" t="b">
        <f t="shared" si="4"/>
        <v>0</v>
      </c>
    </row>
    <row r="47" spans="1:10" ht="15" customHeight="1" outlineLevel="1" x14ac:dyDescent="0.2">
      <c r="A47" s="1" t="s">
        <v>55</v>
      </c>
      <c r="B47" s="1">
        <v>26.35</v>
      </c>
      <c r="C47" s="1">
        <v>10</v>
      </c>
      <c r="D47" s="1">
        <v>14.25</v>
      </c>
      <c r="E47" s="1">
        <v>5</v>
      </c>
      <c r="F47" s="1" t="s">
        <v>136</v>
      </c>
      <c r="H47" s="6" t="b">
        <f t="shared" si="5"/>
        <v>0</v>
      </c>
      <c r="I47" s="6" t="b">
        <f t="shared" si="3"/>
        <v>0</v>
      </c>
      <c r="J47" s="7" t="b">
        <f t="shared" si="4"/>
        <v>0</v>
      </c>
    </row>
    <row r="48" spans="1:10" ht="15" customHeight="1" outlineLevel="1" x14ac:dyDescent="0.2">
      <c r="A48" s="1" t="s">
        <v>46</v>
      </c>
      <c r="B48" s="1">
        <v>2.0499999999999998</v>
      </c>
      <c r="C48" s="1">
        <v>50</v>
      </c>
      <c r="D48" s="1">
        <v>1.1000000000000001</v>
      </c>
      <c r="E48" s="1">
        <v>25</v>
      </c>
      <c r="F48" s="1" t="s">
        <v>2</v>
      </c>
      <c r="H48" s="6" t="b">
        <f t="shared" si="5"/>
        <v>0</v>
      </c>
      <c r="I48" s="6" t="b">
        <f t="shared" si="3"/>
        <v>0</v>
      </c>
      <c r="J48" s="7" t="b">
        <f t="shared" si="4"/>
        <v>0</v>
      </c>
    </row>
    <row r="49" spans="1:10" ht="15" customHeight="1" outlineLevel="1" x14ac:dyDescent="0.2">
      <c r="A49" s="1" t="s">
        <v>53</v>
      </c>
      <c r="B49" s="1">
        <v>26.55</v>
      </c>
      <c r="C49" s="1">
        <v>10</v>
      </c>
      <c r="D49" s="1">
        <v>14.35</v>
      </c>
      <c r="E49" s="1">
        <v>5</v>
      </c>
      <c r="F49" s="1" t="s">
        <v>32</v>
      </c>
      <c r="H49" s="6" t="b">
        <f t="shared" si="5"/>
        <v>0</v>
      </c>
      <c r="I49" s="6" t="b">
        <f t="shared" si="3"/>
        <v>0</v>
      </c>
      <c r="J49" s="7" t="b">
        <f t="shared" si="4"/>
        <v>0</v>
      </c>
    </row>
    <row r="50" spans="1:10" ht="15" customHeight="1" outlineLevel="1" x14ac:dyDescent="0.2">
      <c r="A50" s="1" t="s">
        <v>47</v>
      </c>
      <c r="B50" s="1">
        <v>30.6</v>
      </c>
      <c r="C50" s="1">
        <v>10</v>
      </c>
      <c r="D50" s="1">
        <v>16.55</v>
      </c>
      <c r="E50" s="1">
        <v>5</v>
      </c>
      <c r="F50" s="1" t="s">
        <v>32</v>
      </c>
      <c r="H50" s="6" t="b">
        <f t="shared" si="5"/>
        <v>0</v>
      </c>
      <c r="I50" s="6" t="b">
        <f t="shared" si="3"/>
        <v>0</v>
      </c>
      <c r="J50" s="7" t="b">
        <f t="shared" si="4"/>
        <v>0</v>
      </c>
    </row>
    <row r="51" spans="1:10" ht="15" customHeight="1" outlineLevel="1" x14ac:dyDescent="0.2">
      <c r="A51" s="1" t="s">
        <v>46</v>
      </c>
      <c r="B51" s="1">
        <v>6.55</v>
      </c>
      <c r="C51" s="1">
        <v>50</v>
      </c>
      <c r="D51" s="1">
        <v>3.7</v>
      </c>
      <c r="E51" s="1">
        <v>25</v>
      </c>
      <c r="F51" s="1" t="s">
        <v>137</v>
      </c>
      <c r="H51" s="6" t="b">
        <f t="shared" si="5"/>
        <v>0</v>
      </c>
      <c r="I51" s="6" t="b">
        <f t="shared" si="3"/>
        <v>0</v>
      </c>
      <c r="J51" s="7" t="b">
        <f t="shared" si="4"/>
        <v>0</v>
      </c>
    </row>
    <row r="52" spans="1:10" ht="15" customHeight="1" outlineLevel="1" x14ac:dyDescent="0.2">
      <c r="A52" s="1" t="s">
        <v>57</v>
      </c>
      <c r="B52" s="1">
        <v>19.45</v>
      </c>
      <c r="C52" s="1">
        <v>10</v>
      </c>
      <c r="D52" s="1">
        <v>10.5</v>
      </c>
      <c r="E52" s="1">
        <v>5</v>
      </c>
      <c r="F52" s="1" t="s">
        <v>33</v>
      </c>
      <c r="H52" s="6" t="b">
        <f t="shared" si="5"/>
        <v>0</v>
      </c>
      <c r="I52" s="6" t="b">
        <f t="shared" si="3"/>
        <v>0</v>
      </c>
      <c r="J52" s="7" t="b">
        <f t="shared" si="4"/>
        <v>0</v>
      </c>
    </row>
    <row r="53" spans="1:10" ht="15" customHeight="1" outlineLevel="1" x14ac:dyDescent="0.2">
      <c r="A53" s="1" t="s">
        <v>57</v>
      </c>
      <c r="B53" s="1">
        <v>19.45</v>
      </c>
      <c r="C53" s="1">
        <v>10</v>
      </c>
      <c r="D53" s="1">
        <v>10.5</v>
      </c>
      <c r="E53" s="1">
        <v>5</v>
      </c>
      <c r="F53" s="1" t="s">
        <v>138</v>
      </c>
      <c r="H53" s="6" t="b">
        <f t="shared" si="5"/>
        <v>0</v>
      </c>
      <c r="I53" s="6" t="b">
        <f t="shared" si="3"/>
        <v>0</v>
      </c>
      <c r="J53" s="7" t="b">
        <f t="shared" si="4"/>
        <v>0</v>
      </c>
    </row>
    <row r="54" spans="1:10" ht="15" customHeight="1" outlineLevel="1" x14ac:dyDescent="0.2">
      <c r="A54" s="1" t="s">
        <v>57</v>
      </c>
      <c r="B54" s="1">
        <v>16.95</v>
      </c>
      <c r="C54" s="1">
        <v>10</v>
      </c>
      <c r="D54" s="1">
        <v>9.15</v>
      </c>
      <c r="E54" s="1">
        <v>5</v>
      </c>
      <c r="F54" s="1" t="s">
        <v>34</v>
      </c>
      <c r="H54" s="6" t="b">
        <f t="shared" si="5"/>
        <v>0</v>
      </c>
      <c r="I54" s="6" t="b">
        <f t="shared" si="3"/>
        <v>0</v>
      </c>
      <c r="J54" s="7" t="b">
        <f t="shared" si="4"/>
        <v>0</v>
      </c>
    </row>
    <row r="55" spans="1:10" ht="15" customHeight="1" outlineLevel="1" x14ac:dyDescent="0.2">
      <c r="A55" s="1" t="s">
        <v>58</v>
      </c>
      <c r="B55" s="1">
        <v>24.15</v>
      </c>
      <c r="C55" s="1">
        <v>10</v>
      </c>
      <c r="D55" s="1">
        <v>13.05</v>
      </c>
      <c r="E55" s="1">
        <v>5</v>
      </c>
      <c r="F55" s="1" t="s">
        <v>34</v>
      </c>
      <c r="H55" s="6" t="b">
        <f t="shared" si="5"/>
        <v>0</v>
      </c>
      <c r="I55" s="6" t="b">
        <f t="shared" si="3"/>
        <v>0</v>
      </c>
      <c r="J55" s="7" t="b">
        <f t="shared" si="4"/>
        <v>0</v>
      </c>
    </row>
    <row r="56" spans="1:10" ht="15" customHeight="1" outlineLevel="1" x14ac:dyDescent="0.2">
      <c r="A56" s="1" t="s">
        <v>57</v>
      </c>
      <c r="B56" s="1">
        <v>16.95</v>
      </c>
      <c r="C56" s="1">
        <v>10</v>
      </c>
      <c r="D56" s="1">
        <v>9.15</v>
      </c>
      <c r="E56" s="1">
        <v>5</v>
      </c>
      <c r="F56" s="1" t="s">
        <v>35</v>
      </c>
      <c r="H56" s="6" t="b">
        <f t="shared" si="5"/>
        <v>0</v>
      </c>
      <c r="I56" s="6" t="b">
        <f t="shared" si="3"/>
        <v>0</v>
      </c>
      <c r="J56" s="7" t="b">
        <f t="shared" si="4"/>
        <v>0</v>
      </c>
    </row>
    <row r="57" spans="1:10" ht="15" customHeight="1" outlineLevel="1" x14ac:dyDescent="0.2">
      <c r="A57" s="1" t="s">
        <v>97</v>
      </c>
      <c r="B57" s="1">
        <v>27.85</v>
      </c>
      <c r="C57" s="1">
        <v>10</v>
      </c>
      <c r="D57" s="1">
        <v>15.05</v>
      </c>
      <c r="E57" s="1">
        <v>5</v>
      </c>
      <c r="F57" s="1" t="s">
        <v>36</v>
      </c>
      <c r="H57" s="6" t="b">
        <f t="shared" si="5"/>
        <v>0</v>
      </c>
      <c r="I57" s="6" t="b">
        <f t="shared" si="3"/>
        <v>0</v>
      </c>
      <c r="J57" s="7" t="b">
        <f t="shared" si="4"/>
        <v>0</v>
      </c>
    </row>
    <row r="58" spans="1:10" ht="15" customHeight="1" outlineLevel="1" x14ac:dyDescent="0.2">
      <c r="A58" s="1" t="s">
        <v>57</v>
      </c>
      <c r="B58" s="1">
        <v>16.95</v>
      </c>
      <c r="C58" s="1">
        <v>10</v>
      </c>
      <c r="D58" s="1">
        <v>9.15</v>
      </c>
      <c r="E58" s="1">
        <v>5</v>
      </c>
      <c r="F58" s="1" t="s">
        <v>107</v>
      </c>
      <c r="H58" s="6" t="b">
        <f t="shared" si="5"/>
        <v>0</v>
      </c>
      <c r="I58" s="6" t="b">
        <f t="shared" si="3"/>
        <v>0</v>
      </c>
      <c r="J58" s="7" t="b">
        <f t="shared" si="4"/>
        <v>0</v>
      </c>
    </row>
    <row r="59" spans="1:10" ht="15" customHeight="1" outlineLevel="1" x14ac:dyDescent="0.2">
      <c r="A59" s="1" t="s">
        <v>60</v>
      </c>
      <c r="B59" s="1">
        <v>18.8</v>
      </c>
      <c r="C59" s="1">
        <v>10</v>
      </c>
      <c r="D59" s="1">
        <v>10.15</v>
      </c>
      <c r="E59" s="1">
        <v>5</v>
      </c>
      <c r="F59" s="1" t="s">
        <v>86</v>
      </c>
      <c r="H59" s="6" t="b">
        <f t="shared" si="5"/>
        <v>0</v>
      </c>
      <c r="I59" s="6" t="b">
        <f t="shared" si="3"/>
        <v>0</v>
      </c>
      <c r="J59" s="7" t="b">
        <f t="shared" si="4"/>
        <v>0</v>
      </c>
    </row>
    <row r="60" spans="1:10" ht="15" customHeight="1" outlineLevel="1" x14ac:dyDescent="0.2">
      <c r="A60" s="1" t="s">
        <v>57</v>
      </c>
      <c r="B60" s="1">
        <v>19.45</v>
      </c>
      <c r="C60" s="1">
        <v>10</v>
      </c>
      <c r="D60" s="1">
        <v>10.5</v>
      </c>
      <c r="E60" s="1">
        <v>5</v>
      </c>
      <c r="F60" s="1" t="s">
        <v>64</v>
      </c>
      <c r="H60" s="6" t="b">
        <f t="shared" si="5"/>
        <v>0</v>
      </c>
      <c r="I60" s="6" t="b">
        <f t="shared" si="3"/>
        <v>0</v>
      </c>
      <c r="J60" s="7" t="b">
        <f t="shared" si="4"/>
        <v>0</v>
      </c>
    </row>
    <row r="61" spans="1:10" ht="15" customHeight="1" outlineLevel="1" x14ac:dyDescent="0.2">
      <c r="A61" s="1" t="s">
        <v>57</v>
      </c>
      <c r="B61" s="1">
        <v>19.45</v>
      </c>
      <c r="C61" s="1">
        <v>10</v>
      </c>
      <c r="D61" s="1">
        <v>10.5</v>
      </c>
      <c r="E61" s="1">
        <v>5</v>
      </c>
      <c r="F61" s="1" t="s">
        <v>139</v>
      </c>
      <c r="H61" s="6" t="b">
        <f t="shared" si="5"/>
        <v>0</v>
      </c>
      <c r="I61" s="6" t="b">
        <f t="shared" si="3"/>
        <v>0</v>
      </c>
      <c r="J61" s="7" t="b">
        <f t="shared" si="4"/>
        <v>0</v>
      </c>
    </row>
    <row r="62" spans="1:10" ht="15" customHeight="1" outlineLevel="1" x14ac:dyDescent="0.2">
      <c r="A62" s="1" t="s">
        <v>46</v>
      </c>
      <c r="B62" s="1">
        <v>3.5</v>
      </c>
      <c r="C62" s="1">
        <v>50</v>
      </c>
      <c r="D62" s="1">
        <v>1.9</v>
      </c>
      <c r="E62" s="1">
        <v>25</v>
      </c>
      <c r="F62" s="1" t="s">
        <v>140</v>
      </c>
      <c r="H62" s="6" t="b">
        <f t="shared" si="5"/>
        <v>0</v>
      </c>
      <c r="I62" s="6" t="b">
        <f t="shared" ref="I62:I93" si="6">OR(ISBLANK(A61),ISBLANK(B61),ISBLANK(C61),ISBLANK(D61),ISBLANK(E61),ISBLANK(F61))</f>
        <v>0</v>
      </c>
      <c r="J62" s="7" t="b">
        <f t="shared" ref="J62:J93" si="7">C61=0</f>
        <v>0</v>
      </c>
    </row>
    <row r="63" spans="1:10" ht="15" customHeight="1" outlineLevel="1" x14ac:dyDescent="0.2">
      <c r="A63" s="1" t="s">
        <v>61</v>
      </c>
      <c r="B63" s="1">
        <v>4.7</v>
      </c>
      <c r="C63" s="1">
        <v>50</v>
      </c>
      <c r="D63" s="1">
        <v>2.5499999999999998</v>
      </c>
      <c r="E63" s="1">
        <v>10</v>
      </c>
      <c r="F63" s="1" t="s">
        <v>87</v>
      </c>
      <c r="H63" s="6" t="b">
        <f t="shared" si="5"/>
        <v>0</v>
      </c>
      <c r="I63" s="6" t="b">
        <f t="shared" si="6"/>
        <v>0</v>
      </c>
      <c r="J63" s="7" t="b">
        <f t="shared" si="7"/>
        <v>0</v>
      </c>
    </row>
    <row r="64" spans="1:10" ht="15" customHeight="1" outlineLevel="1" x14ac:dyDescent="0.2">
      <c r="A64" s="1" t="s">
        <v>62</v>
      </c>
      <c r="B64" s="1">
        <v>5.65</v>
      </c>
      <c r="C64" s="1">
        <v>50</v>
      </c>
      <c r="D64" s="1">
        <v>3.05</v>
      </c>
      <c r="E64" s="1">
        <v>10</v>
      </c>
      <c r="F64" s="1" t="s">
        <v>87</v>
      </c>
      <c r="H64" s="6" t="b">
        <f t="shared" ref="H64:H95" si="8">AND(A63=A62,B63=B62,C63=D62,D63=C62,E63=E62,F63=F62)</f>
        <v>0</v>
      </c>
      <c r="I64" s="6" t="b">
        <f t="shared" si="6"/>
        <v>0</v>
      </c>
      <c r="J64" s="7" t="b">
        <f t="shared" si="7"/>
        <v>0</v>
      </c>
    </row>
    <row r="65" spans="1:10" ht="15" customHeight="1" outlineLevel="1" x14ac:dyDescent="0.2">
      <c r="A65" s="1" t="s">
        <v>46</v>
      </c>
      <c r="B65" s="1">
        <v>4.6500000000000004</v>
      </c>
      <c r="C65" s="1">
        <v>50</v>
      </c>
      <c r="D65" s="1">
        <v>2.5</v>
      </c>
      <c r="E65" s="1">
        <v>25</v>
      </c>
      <c r="F65" s="1" t="s">
        <v>65</v>
      </c>
      <c r="H65" s="6" t="b">
        <f t="shared" si="8"/>
        <v>0</v>
      </c>
      <c r="I65" s="6" t="b">
        <f t="shared" si="6"/>
        <v>0</v>
      </c>
      <c r="J65" s="7" t="b">
        <f t="shared" si="7"/>
        <v>0</v>
      </c>
    </row>
    <row r="66" spans="1:10" ht="15" customHeight="1" outlineLevel="1" x14ac:dyDescent="0.2">
      <c r="A66" s="1" t="s">
        <v>46</v>
      </c>
      <c r="B66" s="1">
        <v>5</v>
      </c>
      <c r="C66" s="1">
        <v>50</v>
      </c>
      <c r="D66" s="1">
        <v>2.7</v>
      </c>
      <c r="E66" s="1">
        <v>25</v>
      </c>
      <c r="F66" s="1" t="s">
        <v>88</v>
      </c>
      <c r="H66" s="6" t="b">
        <f t="shared" si="8"/>
        <v>0</v>
      </c>
      <c r="I66" s="6" t="b">
        <f t="shared" si="6"/>
        <v>0</v>
      </c>
      <c r="J66" s="7" t="b">
        <f t="shared" si="7"/>
        <v>0</v>
      </c>
    </row>
    <row r="67" spans="1:10" ht="15" customHeight="1" outlineLevel="1" x14ac:dyDescent="0.2">
      <c r="A67" s="1" t="s">
        <v>46</v>
      </c>
      <c r="B67" s="1">
        <v>3.8</v>
      </c>
      <c r="C67" s="1">
        <v>50</v>
      </c>
      <c r="D67" s="1">
        <v>2.0499999999999998</v>
      </c>
      <c r="E67" s="1">
        <v>25</v>
      </c>
      <c r="F67" s="1" t="s">
        <v>66</v>
      </c>
      <c r="H67" s="6" t="b">
        <f t="shared" si="8"/>
        <v>0</v>
      </c>
      <c r="I67" s="6" t="b">
        <f t="shared" si="6"/>
        <v>0</v>
      </c>
      <c r="J67" s="7" t="b">
        <f t="shared" si="7"/>
        <v>0</v>
      </c>
    </row>
    <row r="68" spans="1:10" ht="15" customHeight="1" outlineLevel="1" x14ac:dyDescent="0.2">
      <c r="A68" s="1" t="s">
        <v>46</v>
      </c>
      <c r="B68" s="1">
        <v>5</v>
      </c>
      <c r="C68" s="1">
        <v>50</v>
      </c>
      <c r="D68" s="1">
        <v>2.7</v>
      </c>
      <c r="E68" s="1">
        <v>25</v>
      </c>
      <c r="F68" s="1" t="s">
        <v>89</v>
      </c>
      <c r="H68" s="6" t="b">
        <f t="shared" si="8"/>
        <v>0</v>
      </c>
      <c r="I68" s="6" t="b">
        <f t="shared" si="6"/>
        <v>0</v>
      </c>
      <c r="J68" s="7" t="b">
        <f t="shared" si="7"/>
        <v>0</v>
      </c>
    </row>
    <row r="69" spans="1:10" ht="15" customHeight="1" outlineLevel="1" x14ac:dyDescent="0.2">
      <c r="A69" s="1" t="s">
        <v>46</v>
      </c>
      <c r="B69" s="1">
        <v>3.8</v>
      </c>
      <c r="C69" s="1">
        <v>50</v>
      </c>
      <c r="D69" s="1">
        <v>2.0499999999999998</v>
      </c>
      <c r="E69" s="1">
        <v>25</v>
      </c>
      <c r="F69" s="1" t="s">
        <v>141</v>
      </c>
      <c r="H69" s="6" t="b">
        <f t="shared" si="8"/>
        <v>0</v>
      </c>
      <c r="I69" s="6" t="b">
        <f t="shared" si="6"/>
        <v>0</v>
      </c>
      <c r="J69" s="7" t="b">
        <f t="shared" si="7"/>
        <v>0</v>
      </c>
    </row>
    <row r="70" spans="1:10" ht="15" customHeight="1" outlineLevel="1" x14ac:dyDescent="0.2">
      <c r="A70" s="1" t="s">
        <v>46</v>
      </c>
      <c r="B70" s="1">
        <v>3.8</v>
      </c>
      <c r="C70" s="1">
        <v>50</v>
      </c>
      <c r="D70" s="1">
        <v>2.0499999999999998</v>
      </c>
      <c r="E70" s="1">
        <v>25</v>
      </c>
      <c r="F70" s="1" t="s">
        <v>99</v>
      </c>
      <c r="H70" s="6" t="b">
        <f t="shared" si="8"/>
        <v>0</v>
      </c>
      <c r="I70" s="6" t="b">
        <f t="shared" si="6"/>
        <v>0</v>
      </c>
      <c r="J70" s="7" t="b">
        <f t="shared" si="7"/>
        <v>0</v>
      </c>
    </row>
    <row r="71" spans="1:10" ht="15" customHeight="1" outlineLevel="1" x14ac:dyDescent="0.2">
      <c r="A71" s="1" t="s">
        <v>46</v>
      </c>
      <c r="B71" s="1">
        <v>3.8</v>
      </c>
      <c r="C71" s="1">
        <v>50</v>
      </c>
      <c r="D71" s="1">
        <v>2.0499999999999998</v>
      </c>
      <c r="E71" s="1">
        <v>25</v>
      </c>
      <c r="F71" s="1" t="s">
        <v>142</v>
      </c>
      <c r="H71" s="6" t="b">
        <f t="shared" si="8"/>
        <v>0</v>
      </c>
      <c r="I71" s="6" t="b">
        <f t="shared" si="6"/>
        <v>0</v>
      </c>
      <c r="J71" s="7" t="b">
        <f t="shared" si="7"/>
        <v>0</v>
      </c>
    </row>
    <row r="72" spans="1:10" ht="15" customHeight="1" outlineLevel="1" x14ac:dyDescent="0.2">
      <c r="A72" s="1" t="s">
        <v>46</v>
      </c>
      <c r="B72" s="1">
        <v>3.6</v>
      </c>
      <c r="C72" s="1">
        <v>50</v>
      </c>
      <c r="D72" s="1">
        <v>1.95</v>
      </c>
      <c r="E72" s="1">
        <v>25</v>
      </c>
      <c r="F72" s="1" t="s">
        <v>100</v>
      </c>
      <c r="H72" s="6" t="b">
        <f t="shared" si="8"/>
        <v>0</v>
      </c>
      <c r="I72" s="6" t="b">
        <f t="shared" si="6"/>
        <v>0</v>
      </c>
      <c r="J72" s="7" t="b">
        <f t="shared" si="7"/>
        <v>0</v>
      </c>
    </row>
    <row r="73" spans="1:10" ht="15" customHeight="1" outlineLevel="1" x14ac:dyDescent="0.2">
      <c r="A73" s="1" t="s">
        <v>46</v>
      </c>
      <c r="B73" s="1">
        <v>1.65</v>
      </c>
      <c r="C73" s="1">
        <v>50</v>
      </c>
      <c r="D73" s="1">
        <v>0.9</v>
      </c>
      <c r="E73" s="1">
        <v>25</v>
      </c>
      <c r="F73" s="1" t="s">
        <v>67</v>
      </c>
      <c r="H73" s="6" t="b">
        <f t="shared" si="8"/>
        <v>0</v>
      </c>
      <c r="I73" s="6" t="b">
        <f t="shared" si="6"/>
        <v>0</v>
      </c>
      <c r="J73" s="7" t="b">
        <f t="shared" si="7"/>
        <v>0</v>
      </c>
    </row>
    <row r="74" spans="1:10" ht="15" customHeight="1" outlineLevel="1" x14ac:dyDescent="0.2">
      <c r="A74" s="1" t="s">
        <v>53</v>
      </c>
      <c r="B74" s="1">
        <v>20.45</v>
      </c>
      <c r="C74" s="1">
        <v>10</v>
      </c>
      <c r="D74" s="1">
        <v>11.05</v>
      </c>
      <c r="E74" s="1">
        <v>5</v>
      </c>
      <c r="F74" s="1" t="s">
        <v>101</v>
      </c>
      <c r="H74" s="6" t="b">
        <f t="shared" si="8"/>
        <v>0</v>
      </c>
      <c r="I74" s="6" t="b">
        <f t="shared" si="6"/>
        <v>0</v>
      </c>
      <c r="J74" s="7" t="b">
        <f t="shared" si="7"/>
        <v>0</v>
      </c>
    </row>
    <row r="75" spans="1:10" ht="15" customHeight="1" outlineLevel="1" x14ac:dyDescent="0.2">
      <c r="A75" s="1" t="s">
        <v>46</v>
      </c>
      <c r="B75" s="1">
        <v>2.5</v>
      </c>
      <c r="C75" s="1">
        <v>50</v>
      </c>
      <c r="D75" s="1">
        <v>1.35</v>
      </c>
      <c r="E75" s="1">
        <v>25</v>
      </c>
      <c r="F75" s="1" t="s">
        <v>77</v>
      </c>
      <c r="H75" s="6" t="b">
        <f t="shared" si="8"/>
        <v>0</v>
      </c>
      <c r="I75" s="6" t="b">
        <f t="shared" si="6"/>
        <v>0</v>
      </c>
      <c r="J75" s="7" t="b">
        <f t="shared" si="7"/>
        <v>0</v>
      </c>
    </row>
    <row r="76" spans="1:10" ht="15" customHeight="1" outlineLevel="1" x14ac:dyDescent="0.2">
      <c r="A76" s="1" t="s">
        <v>57</v>
      </c>
      <c r="B76" s="1">
        <v>3.7</v>
      </c>
      <c r="C76" s="1">
        <v>50</v>
      </c>
      <c r="D76" s="1">
        <v>2</v>
      </c>
      <c r="E76" s="1">
        <v>10</v>
      </c>
      <c r="F76" s="1" t="s">
        <v>68</v>
      </c>
      <c r="H76" s="6" t="b">
        <f t="shared" si="8"/>
        <v>0</v>
      </c>
      <c r="I76" s="6" t="b">
        <f t="shared" si="6"/>
        <v>0</v>
      </c>
      <c r="J76" s="7" t="b">
        <f t="shared" si="7"/>
        <v>0</v>
      </c>
    </row>
    <row r="77" spans="1:10" ht="15" customHeight="1" outlineLevel="1" x14ac:dyDescent="0.2">
      <c r="A77" s="1" t="s">
        <v>58</v>
      </c>
      <c r="B77" s="1">
        <v>4.45</v>
      </c>
      <c r="C77" s="1">
        <v>50</v>
      </c>
      <c r="D77" s="1">
        <v>2.4</v>
      </c>
      <c r="E77" s="1">
        <v>10</v>
      </c>
      <c r="F77" s="1" t="s">
        <v>68</v>
      </c>
      <c r="H77" s="6" t="b">
        <f t="shared" si="8"/>
        <v>0</v>
      </c>
      <c r="I77" s="6" t="b">
        <f t="shared" si="6"/>
        <v>0</v>
      </c>
      <c r="J77" s="7" t="b">
        <f t="shared" si="7"/>
        <v>0</v>
      </c>
    </row>
    <row r="78" spans="1:10" ht="15" customHeight="1" outlineLevel="1" x14ac:dyDescent="0.2">
      <c r="A78" s="1" t="s">
        <v>90</v>
      </c>
      <c r="B78" s="1">
        <v>5.9</v>
      </c>
      <c r="C78" s="1">
        <v>50</v>
      </c>
      <c r="D78" s="1">
        <v>3.2</v>
      </c>
      <c r="E78" s="1">
        <v>10</v>
      </c>
      <c r="F78" s="1" t="s">
        <v>68</v>
      </c>
      <c r="H78" s="6" t="b">
        <f t="shared" si="8"/>
        <v>0</v>
      </c>
      <c r="I78" s="6" t="b">
        <f t="shared" si="6"/>
        <v>0</v>
      </c>
      <c r="J78" s="7" t="b">
        <f t="shared" si="7"/>
        <v>0</v>
      </c>
    </row>
    <row r="79" spans="1:10" ht="15" customHeight="1" outlineLevel="1" x14ac:dyDescent="0.2">
      <c r="A79" s="1" t="s">
        <v>143</v>
      </c>
      <c r="B79" s="1">
        <v>9.4499999999999993</v>
      </c>
      <c r="C79" s="1">
        <v>50</v>
      </c>
      <c r="D79" s="1">
        <v>5.0999999999999996</v>
      </c>
      <c r="E79" s="1">
        <v>10</v>
      </c>
      <c r="F79" s="1" t="s">
        <v>144</v>
      </c>
      <c r="H79" s="6" t="b">
        <f t="shared" si="8"/>
        <v>0</v>
      </c>
      <c r="I79" s="6" t="b">
        <f t="shared" si="6"/>
        <v>0</v>
      </c>
      <c r="J79" s="7" t="b">
        <f t="shared" si="7"/>
        <v>0</v>
      </c>
    </row>
    <row r="80" spans="1:10" ht="15" customHeight="1" outlineLevel="1" x14ac:dyDescent="0.2">
      <c r="A80" s="1" t="s">
        <v>63</v>
      </c>
      <c r="B80" s="1">
        <v>12.3</v>
      </c>
      <c r="C80" s="1">
        <v>10</v>
      </c>
      <c r="D80" s="1">
        <v>6.65</v>
      </c>
      <c r="E80" s="1">
        <v>5</v>
      </c>
      <c r="F80" s="1" t="s">
        <v>108</v>
      </c>
      <c r="H80" s="6" t="b">
        <f t="shared" si="8"/>
        <v>0</v>
      </c>
      <c r="I80" s="6" t="b">
        <f t="shared" si="6"/>
        <v>0</v>
      </c>
      <c r="J80" s="7" t="b">
        <f t="shared" si="7"/>
        <v>0</v>
      </c>
    </row>
    <row r="81" spans="1:10" ht="15" customHeight="1" outlineLevel="1" x14ac:dyDescent="0.2">
      <c r="A81" s="1" t="s">
        <v>63</v>
      </c>
      <c r="B81" s="1">
        <v>12.3</v>
      </c>
      <c r="C81" s="1">
        <v>10</v>
      </c>
      <c r="D81" s="1">
        <v>6.65</v>
      </c>
      <c r="E81" s="1">
        <v>5</v>
      </c>
      <c r="F81" s="1" t="s">
        <v>145</v>
      </c>
      <c r="H81" s="6" t="b">
        <f t="shared" si="8"/>
        <v>0</v>
      </c>
      <c r="I81" s="6" t="b">
        <f t="shared" si="6"/>
        <v>0</v>
      </c>
      <c r="J81" s="7" t="b">
        <f t="shared" si="7"/>
        <v>0</v>
      </c>
    </row>
    <row r="82" spans="1:10" ht="15" customHeight="1" outlineLevel="1" x14ac:dyDescent="0.2">
      <c r="A82" s="1" t="s">
        <v>60</v>
      </c>
      <c r="B82" s="1">
        <v>11.3</v>
      </c>
      <c r="C82" s="1">
        <v>20</v>
      </c>
      <c r="D82" s="1">
        <v>6.1</v>
      </c>
      <c r="E82" s="1">
        <v>10</v>
      </c>
      <c r="F82" s="1" t="s">
        <v>70</v>
      </c>
      <c r="H82" s="6" t="b">
        <f t="shared" si="8"/>
        <v>0</v>
      </c>
      <c r="I82" s="6" t="b">
        <f t="shared" si="6"/>
        <v>0</v>
      </c>
      <c r="J82" s="7" t="b">
        <f t="shared" si="7"/>
        <v>0</v>
      </c>
    </row>
    <row r="83" spans="1:10" ht="15" customHeight="1" outlineLevel="1" x14ac:dyDescent="0.2">
      <c r="A83" s="1" t="s">
        <v>60</v>
      </c>
      <c r="B83" s="1">
        <v>9.25</v>
      </c>
      <c r="C83" s="1">
        <v>20</v>
      </c>
      <c r="D83" s="1">
        <v>5</v>
      </c>
      <c r="E83" s="1">
        <v>10</v>
      </c>
      <c r="F83" s="1" t="s">
        <v>69</v>
      </c>
      <c r="H83" s="6" t="b">
        <f t="shared" si="8"/>
        <v>0</v>
      </c>
      <c r="I83" s="6" t="b">
        <f t="shared" si="6"/>
        <v>0</v>
      </c>
      <c r="J83" s="7" t="b">
        <f t="shared" si="7"/>
        <v>0</v>
      </c>
    </row>
    <row r="84" spans="1:10" ht="15" customHeight="1" outlineLevel="1" x14ac:dyDescent="0.2">
      <c r="A84" s="1" t="s">
        <v>59</v>
      </c>
      <c r="B84" s="1">
        <v>11.75</v>
      </c>
      <c r="C84" s="1">
        <v>20</v>
      </c>
      <c r="D84" s="1">
        <v>6.35</v>
      </c>
      <c r="E84" s="1">
        <v>10</v>
      </c>
      <c r="F84" s="1" t="s">
        <v>71</v>
      </c>
      <c r="H84" s="6" t="b">
        <f t="shared" si="8"/>
        <v>0</v>
      </c>
      <c r="I84" s="6" t="b">
        <f t="shared" si="6"/>
        <v>0</v>
      </c>
      <c r="J84" s="7" t="b">
        <f t="shared" si="7"/>
        <v>0</v>
      </c>
    </row>
    <row r="85" spans="1:10" ht="15" customHeight="1" outlineLevel="1" x14ac:dyDescent="0.2">
      <c r="A85" s="1" t="s">
        <v>46</v>
      </c>
      <c r="B85" s="1">
        <v>2.2000000000000002</v>
      </c>
      <c r="C85" s="1">
        <v>50</v>
      </c>
      <c r="D85" s="1">
        <v>1.2</v>
      </c>
      <c r="E85" s="1">
        <v>25</v>
      </c>
      <c r="F85" s="1" t="s">
        <v>146</v>
      </c>
      <c r="H85" s="6" t="b">
        <f t="shared" si="8"/>
        <v>0</v>
      </c>
      <c r="I85" s="6" t="b">
        <f t="shared" si="6"/>
        <v>0</v>
      </c>
      <c r="J85" s="7" t="b">
        <f t="shared" si="7"/>
        <v>0</v>
      </c>
    </row>
    <row r="86" spans="1:10" ht="15" customHeight="1" outlineLevel="1" x14ac:dyDescent="0.2">
      <c r="A86" s="1" t="s">
        <v>48</v>
      </c>
      <c r="B86" s="1">
        <v>11.55</v>
      </c>
      <c r="C86" s="1">
        <v>10</v>
      </c>
      <c r="D86" s="1">
        <v>6.25</v>
      </c>
      <c r="E86" s="1">
        <v>5</v>
      </c>
      <c r="F86" s="1" t="s">
        <v>147</v>
      </c>
      <c r="H86" s="6" t="b">
        <f t="shared" si="8"/>
        <v>0</v>
      </c>
      <c r="I86" s="6" t="b">
        <f t="shared" si="6"/>
        <v>0</v>
      </c>
      <c r="J86" s="7" t="b">
        <f t="shared" si="7"/>
        <v>0</v>
      </c>
    </row>
    <row r="87" spans="1:10" ht="15" customHeight="1" outlineLevel="1" x14ac:dyDescent="0.2">
      <c r="A87" s="1" t="s">
        <v>48</v>
      </c>
      <c r="B87" s="1">
        <v>11.55</v>
      </c>
      <c r="C87" s="1">
        <v>10</v>
      </c>
      <c r="D87" s="1">
        <v>6.25</v>
      </c>
      <c r="E87" s="1">
        <v>5</v>
      </c>
      <c r="F87" s="1" t="s">
        <v>148</v>
      </c>
      <c r="H87" s="6" t="b">
        <f t="shared" si="8"/>
        <v>0</v>
      </c>
      <c r="I87" s="6" t="b">
        <f t="shared" si="6"/>
        <v>0</v>
      </c>
      <c r="J87" s="7" t="b">
        <f t="shared" si="7"/>
        <v>0</v>
      </c>
    </row>
    <row r="88" spans="1:10" ht="15" customHeight="1" outlineLevel="1" x14ac:dyDescent="0.2">
      <c r="A88" s="1" t="s">
        <v>46</v>
      </c>
      <c r="B88" s="1">
        <v>3.05</v>
      </c>
      <c r="C88" s="1">
        <v>50</v>
      </c>
      <c r="D88" s="1">
        <v>1.65</v>
      </c>
      <c r="E88" s="1">
        <v>25</v>
      </c>
      <c r="F88" s="1" t="s">
        <v>72</v>
      </c>
      <c r="H88" s="6" t="b">
        <f t="shared" si="8"/>
        <v>0</v>
      </c>
      <c r="I88" s="6" t="b">
        <f t="shared" si="6"/>
        <v>0</v>
      </c>
      <c r="J88" s="7" t="b">
        <f t="shared" si="7"/>
        <v>0</v>
      </c>
    </row>
    <row r="89" spans="1:10" ht="15" customHeight="1" outlineLevel="1" x14ac:dyDescent="0.2">
      <c r="A89" s="1" t="s">
        <v>46</v>
      </c>
      <c r="B89" s="1">
        <v>5.35</v>
      </c>
      <c r="C89" s="1">
        <v>50</v>
      </c>
      <c r="D89" s="1">
        <v>3.35</v>
      </c>
      <c r="E89" s="1">
        <v>25</v>
      </c>
      <c r="F89" s="1" t="s">
        <v>149</v>
      </c>
      <c r="H89" s="6" t="b">
        <f t="shared" si="8"/>
        <v>0</v>
      </c>
      <c r="I89" s="6" t="b">
        <f t="shared" si="6"/>
        <v>0</v>
      </c>
      <c r="J89" s="7" t="b">
        <f t="shared" si="7"/>
        <v>0</v>
      </c>
    </row>
    <row r="90" spans="1:10" ht="15" customHeight="1" outlineLevel="1" x14ac:dyDescent="0.2">
      <c r="A90" s="1" t="s">
        <v>46</v>
      </c>
      <c r="B90" s="1">
        <v>5.35</v>
      </c>
      <c r="C90" s="1">
        <v>50</v>
      </c>
      <c r="D90" s="1">
        <v>3.35</v>
      </c>
      <c r="E90" s="1">
        <v>25</v>
      </c>
      <c r="F90" s="1" t="s">
        <v>150</v>
      </c>
      <c r="H90" s="6" t="b">
        <f t="shared" si="8"/>
        <v>0</v>
      </c>
      <c r="I90" s="6" t="b">
        <f t="shared" si="6"/>
        <v>0</v>
      </c>
      <c r="J90" s="7" t="b">
        <f t="shared" si="7"/>
        <v>0</v>
      </c>
    </row>
    <row r="91" spans="1:10" ht="15" customHeight="1" outlineLevel="1" x14ac:dyDescent="0.2">
      <c r="A91" s="1" t="s">
        <v>53</v>
      </c>
      <c r="B91" s="1">
        <v>14.25</v>
      </c>
      <c r="C91" s="1">
        <v>10</v>
      </c>
      <c r="D91" s="1">
        <v>8.15</v>
      </c>
      <c r="E91" s="1">
        <v>5</v>
      </c>
      <c r="F91" s="1" t="s">
        <v>150</v>
      </c>
      <c r="H91" s="6" t="b">
        <f t="shared" si="8"/>
        <v>0</v>
      </c>
      <c r="I91" s="6" t="b">
        <f t="shared" si="6"/>
        <v>0</v>
      </c>
      <c r="J91" s="7" t="b">
        <f t="shared" si="7"/>
        <v>0</v>
      </c>
    </row>
    <row r="92" spans="1:10" ht="15" customHeight="1" outlineLevel="1" x14ac:dyDescent="0.2">
      <c r="A92" s="1" t="s">
        <v>46</v>
      </c>
      <c r="B92" s="1">
        <v>5.35</v>
      </c>
      <c r="C92" s="1">
        <v>50</v>
      </c>
      <c r="D92" s="1">
        <v>3.35</v>
      </c>
      <c r="E92" s="1">
        <v>25</v>
      </c>
      <c r="F92" s="1" t="s">
        <v>151</v>
      </c>
      <c r="H92" s="6" t="b">
        <f t="shared" si="8"/>
        <v>0</v>
      </c>
      <c r="I92" s="6" t="b">
        <f t="shared" si="6"/>
        <v>0</v>
      </c>
      <c r="J92" s="7" t="b">
        <f t="shared" si="7"/>
        <v>0</v>
      </c>
    </row>
    <row r="93" spans="1:10" ht="15" customHeight="1" outlineLevel="1" x14ac:dyDescent="0.2">
      <c r="A93" s="1" t="s">
        <v>53</v>
      </c>
      <c r="B93" s="1">
        <v>19.5</v>
      </c>
      <c r="C93" s="1">
        <v>10</v>
      </c>
      <c r="D93" s="1">
        <v>10.55</v>
      </c>
      <c r="E93" s="1">
        <v>5</v>
      </c>
      <c r="F93" s="1" t="s">
        <v>109</v>
      </c>
      <c r="H93" s="6" t="b">
        <f t="shared" si="8"/>
        <v>0</v>
      </c>
      <c r="I93" s="6" t="b">
        <f t="shared" si="6"/>
        <v>0</v>
      </c>
      <c r="J93" s="7" t="b">
        <f t="shared" si="7"/>
        <v>0</v>
      </c>
    </row>
    <row r="94" spans="1:10" ht="15" customHeight="1" outlineLevel="1" x14ac:dyDescent="0.2">
      <c r="A94" s="1" t="s">
        <v>49</v>
      </c>
      <c r="B94" s="1">
        <v>2.15</v>
      </c>
      <c r="C94" s="1">
        <v>50</v>
      </c>
      <c r="D94" s="1">
        <v>1.1499999999999999</v>
      </c>
      <c r="E94" s="1">
        <v>25</v>
      </c>
      <c r="F94" s="1" t="s">
        <v>73</v>
      </c>
      <c r="H94" s="6" t="b">
        <f t="shared" si="8"/>
        <v>0</v>
      </c>
      <c r="I94" s="6" t="b">
        <f t="shared" ref="I94:I106" si="9">OR(ISBLANK(A93),ISBLANK(B93),ISBLANK(C93),ISBLANK(D93),ISBLANK(E93),ISBLANK(F93))</f>
        <v>0</v>
      </c>
      <c r="J94" s="7" t="b">
        <f t="shared" ref="J94:J106" si="10">C93=0</f>
        <v>0</v>
      </c>
    </row>
    <row r="95" spans="1:10" ht="15" customHeight="1" outlineLevel="1" x14ac:dyDescent="0.2">
      <c r="A95" s="1" t="s">
        <v>59</v>
      </c>
      <c r="B95" s="1">
        <v>10.9</v>
      </c>
      <c r="C95" s="1">
        <v>20</v>
      </c>
      <c r="D95" s="1">
        <v>5.9</v>
      </c>
      <c r="E95" s="1">
        <v>10</v>
      </c>
      <c r="F95" s="1" t="s">
        <v>152</v>
      </c>
      <c r="H95" s="6" t="b">
        <f t="shared" si="8"/>
        <v>0</v>
      </c>
      <c r="I95" s="6" t="b">
        <f t="shared" si="9"/>
        <v>0</v>
      </c>
      <c r="J95" s="7" t="b">
        <f t="shared" si="10"/>
        <v>0</v>
      </c>
    </row>
    <row r="96" spans="1:10" ht="15" customHeight="1" outlineLevel="1" x14ac:dyDescent="0.2">
      <c r="A96" s="1" t="s">
        <v>46</v>
      </c>
      <c r="B96" s="1">
        <v>3.5</v>
      </c>
      <c r="C96" s="1">
        <v>50</v>
      </c>
      <c r="D96" s="1">
        <v>1.9</v>
      </c>
      <c r="E96" s="1">
        <v>25</v>
      </c>
      <c r="F96" s="1" t="s">
        <v>153</v>
      </c>
      <c r="H96" s="6" t="b">
        <f t="shared" ref="H96:H106" si="11">AND(A95=A94,B95=B94,C95=D94,D95=C94,E95=E94,F95=F94)</f>
        <v>0</v>
      </c>
      <c r="I96" s="6" t="b">
        <f t="shared" si="9"/>
        <v>0</v>
      </c>
      <c r="J96" s="7" t="b">
        <f t="shared" si="10"/>
        <v>0</v>
      </c>
    </row>
    <row r="97" spans="1:10" ht="15" customHeight="1" outlineLevel="1" x14ac:dyDescent="0.2">
      <c r="A97" s="1" t="s">
        <v>53</v>
      </c>
      <c r="B97" s="1">
        <v>22.15</v>
      </c>
      <c r="C97" s="1">
        <v>10</v>
      </c>
      <c r="D97" s="1">
        <v>12.3</v>
      </c>
      <c r="E97" s="1">
        <v>5</v>
      </c>
      <c r="F97" s="1" t="s">
        <v>154</v>
      </c>
      <c r="H97" s="6" t="b">
        <f t="shared" si="11"/>
        <v>0</v>
      </c>
      <c r="I97" s="6" t="b">
        <f t="shared" si="9"/>
        <v>0</v>
      </c>
      <c r="J97" s="7" t="b">
        <f t="shared" si="10"/>
        <v>0</v>
      </c>
    </row>
    <row r="98" spans="1:10" ht="15" customHeight="1" outlineLevel="1" x14ac:dyDescent="0.2">
      <c r="A98" s="1" t="s">
        <v>46</v>
      </c>
      <c r="B98" s="1">
        <v>3.05</v>
      </c>
      <c r="C98" s="1">
        <v>50</v>
      </c>
      <c r="D98" s="1">
        <v>1.65</v>
      </c>
      <c r="E98" s="1">
        <v>25</v>
      </c>
      <c r="F98" s="1" t="s">
        <v>155</v>
      </c>
      <c r="H98" s="6" t="b">
        <f t="shared" si="11"/>
        <v>0</v>
      </c>
      <c r="I98" s="6" t="b">
        <f t="shared" si="9"/>
        <v>0</v>
      </c>
      <c r="J98" s="7" t="b">
        <f t="shared" si="10"/>
        <v>0</v>
      </c>
    </row>
    <row r="99" spans="1:10" ht="15" customHeight="1" outlineLevel="1" x14ac:dyDescent="0.2">
      <c r="A99" s="1" t="s">
        <v>46</v>
      </c>
      <c r="B99" s="1">
        <v>2.5</v>
      </c>
      <c r="C99" s="1">
        <v>50</v>
      </c>
      <c r="D99" s="1">
        <v>1.35</v>
      </c>
      <c r="E99" s="1">
        <v>25</v>
      </c>
      <c r="F99" s="1" t="s">
        <v>74</v>
      </c>
      <c r="H99" s="6" t="b">
        <f t="shared" si="11"/>
        <v>0</v>
      </c>
      <c r="I99" s="6" t="b">
        <f t="shared" si="9"/>
        <v>0</v>
      </c>
      <c r="J99" s="7" t="b">
        <f t="shared" si="10"/>
        <v>0</v>
      </c>
    </row>
    <row r="100" spans="1:10" ht="15" customHeight="1" outlineLevel="1" x14ac:dyDescent="0.2">
      <c r="A100" s="1" t="s">
        <v>57</v>
      </c>
      <c r="B100" s="1">
        <v>3.8</v>
      </c>
      <c r="C100" s="1">
        <v>50</v>
      </c>
      <c r="D100" s="1">
        <v>2.0499999999999998</v>
      </c>
      <c r="E100" s="1">
        <v>10</v>
      </c>
      <c r="F100" s="1" t="s">
        <v>91</v>
      </c>
      <c r="H100" s="6" t="b">
        <f t="shared" si="11"/>
        <v>0</v>
      </c>
      <c r="I100" s="6" t="b">
        <f t="shared" si="9"/>
        <v>0</v>
      </c>
      <c r="J100" s="7" t="b">
        <f t="shared" si="10"/>
        <v>0</v>
      </c>
    </row>
    <row r="101" spans="1:10" ht="15" customHeight="1" outlineLevel="1" x14ac:dyDescent="0.2">
      <c r="A101" s="1" t="s">
        <v>58</v>
      </c>
      <c r="B101" s="1">
        <v>4.45</v>
      </c>
      <c r="C101" s="1">
        <v>50</v>
      </c>
      <c r="D101" s="1">
        <v>2.4</v>
      </c>
      <c r="E101" s="1">
        <v>10</v>
      </c>
      <c r="F101" s="1" t="s">
        <v>91</v>
      </c>
      <c r="H101" s="6" t="b">
        <f t="shared" si="11"/>
        <v>0</v>
      </c>
      <c r="I101" s="6" t="b">
        <f t="shared" si="9"/>
        <v>0</v>
      </c>
      <c r="J101" s="7" t="b">
        <f t="shared" si="10"/>
        <v>0</v>
      </c>
    </row>
    <row r="102" spans="1:10" ht="15" customHeight="1" outlineLevel="1" x14ac:dyDescent="0.2">
      <c r="A102" s="1" t="s">
        <v>46</v>
      </c>
      <c r="B102" s="1">
        <v>5.55</v>
      </c>
      <c r="C102" s="1">
        <v>50</v>
      </c>
      <c r="D102" s="1">
        <v>3.35</v>
      </c>
      <c r="E102" s="1">
        <v>25</v>
      </c>
      <c r="F102" s="1" t="s">
        <v>92</v>
      </c>
      <c r="H102" s="6" t="b">
        <f t="shared" si="11"/>
        <v>0</v>
      </c>
      <c r="I102" s="6" t="b">
        <f t="shared" si="9"/>
        <v>0</v>
      </c>
      <c r="J102" s="7" t="b">
        <f t="shared" si="10"/>
        <v>0</v>
      </c>
    </row>
    <row r="103" spans="1:10" ht="15" customHeight="1" outlineLevel="1" x14ac:dyDescent="0.2">
      <c r="A103" s="1" t="s">
        <v>46</v>
      </c>
      <c r="B103" s="1">
        <v>5.55</v>
      </c>
      <c r="C103" s="1">
        <v>50</v>
      </c>
      <c r="D103" s="1">
        <v>3</v>
      </c>
      <c r="E103" s="1">
        <v>25</v>
      </c>
      <c r="F103" s="1" t="s">
        <v>156</v>
      </c>
      <c r="H103" s="6" t="b">
        <f t="shared" si="11"/>
        <v>0</v>
      </c>
      <c r="I103" s="6" t="b">
        <f t="shared" si="9"/>
        <v>0</v>
      </c>
      <c r="J103" s="7" t="b">
        <f t="shared" si="10"/>
        <v>0</v>
      </c>
    </row>
    <row r="104" spans="1:10" ht="15" customHeight="1" outlineLevel="1" x14ac:dyDescent="0.2">
      <c r="A104" s="1" t="s">
        <v>59</v>
      </c>
      <c r="B104" s="1">
        <v>7.4</v>
      </c>
      <c r="C104" s="1">
        <v>50</v>
      </c>
      <c r="D104" s="1">
        <v>4</v>
      </c>
      <c r="E104" s="1">
        <v>10</v>
      </c>
      <c r="F104" s="1" t="s">
        <v>93</v>
      </c>
      <c r="H104" s="6" t="b">
        <f t="shared" si="11"/>
        <v>0</v>
      </c>
      <c r="I104" s="6" t="b">
        <f t="shared" si="9"/>
        <v>0</v>
      </c>
      <c r="J104" s="7" t="b">
        <f t="shared" si="10"/>
        <v>0</v>
      </c>
    </row>
    <row r="105" spans="1:10" ht="15" customHeight="1" outlineLevel="1" x14ac:dyDescent="0.2">
      <c r="A105" s="1" t="s">
        <v>59</v>
      </c>
      <c r="B105" s="1">
        <v>7.6</v>
      </c>
      <c r="C105" s="1">
        <v>20</v>
      </c>
      <c r="D105" s="1">
        <v>4.0999999999999996</v>
      </c>
      <c r="E105" s="1">
        <v>10</v>
      </c>
      <c r="F105" s="1" t="s">
        <v>78</v>
      </c>
      <c r="H105" s="6" t="b">
        <f t="shared" si="11"/>
        <v>0</v>
      </c>
      <c r="I105" s="6" t="b">
        <f t="shared" si="9"/>
        <v>0</v>
      </c>
      <c r="J105" s="7" t="b">
        <f t="shared" si="10"/>
        <v>0</v>
      </c>
    </row>
    <row r="106" spans="1:10" ht="15" customHeight="1" outlineLevel="1" x14ac:dyDescent="0.2">
      <c r="A106" s="1" t="s">
        <v>59</v>
      </c>
      <c r="B106" s="1">
        <v>7.6</v>
      </c>
      <c r="C106" s="1">
        <v>20</v>
      </c>
      <c r="D106" s="1">
        <v>4.0999999999999996</v>
      </c>
      <c r="E106" s="1">
        <v>10</v>
      </c>
      <c r="F106" s="1" t="s">
        <v>157</v>
      </c>
      <c r="H106" s="6" t="b">
        <f t="shared" si="11"/>
        <v>0</v>
      </c>
      <c r="I106" s="6" t="b">
        <f t="shared" si="9"/>
        <v>0</v>
      </c>
      <c r="J106" s="7" t="b">
        <f t="shared" si="10"/>
        <v>0</v>
      </c>
    </row>
    <row r="107" spans="1:10" ht="15" customHeight="1" x14ac:dyDescent="0.2">
      <c r="H107" s="6"/>
      <c r="I107" s="6"/>
    </row>
    <row r="108" spans="1:10" ht="15" customHeight="1" x14ac:dyDescent="0.2">
      <c r="H108" s="6"/>
      <c r="I108" s="6"/>
    </row>
    <row r="109" spans="1:10" ht="15" customHeight="1" x14ac:dyDescent="0.2">
      <c r="H109" s="6"/>
      <c r="I109" s="6"/>
    </row>
    <row r="110" spans="1:10" ht="15" customHeight="1" x14ac:dyDescent="0.2">
      <c r="H110" s="6"/>
      <c r="I110" s="6"/>
    </row>
    <row r="111" spans="1:10" ht="15" customHeight="1" x14ac:dyDescent="0.2">
      <c r="H111" s="6"/>
      <c r="I111" s="6"/>
    </row>
    <row r="112" spans="1:10" ht="15" customHeight="1" x14ac:dyDescent="0.2">
      <c r="H112" s="6"/>
      <c r="I112" s="6"/>
    </row>
    <row r="113" spans="8:9" ht="15" customHeight="1" x14ac:dyDescent="0.2">
      <c r="H113" s="6"/>
      <c r="I113" s="6"/>
    </row>
    <row r="114" spans="8:9" ht="15" customHeight="1" x14ac:dyDescent="0.2">
      <c r="H114" s="6"/>
      <c r="I114" s="6"/>
    </row>
    <row r="115" spans="8:9" ht="15" customHeight="1" x14ac:dyDescent="0.2">
      <c r="H115" s="6"/>
      <c r="I115" s="6"/>
    </row>
    <row r="116" spans="8:9" ht="15" customHeight="1" x14ac:dyDescent="0.2">
      <c r="H116" s="6"/>
      <c r="I116" s="6"/>
    </row>
    <row r="117" spans="8:9" ht="15" customHeight="1" x14ac:dyDescent="0.2">
      <c r="H117" s="6"/>
      <c r="I117" s="6"/>
    </row>
    <row r="118" spans="8:9" ht="15" customHeight="1" x14ac:dyDescent="0.2">
      <c r="H118" s="6"/>
      <c r="I118" s="6"/>
    </row>
  </sheetData>
  <sheetProtection password="EFA7" sheet="1" objects="1" scenarios="1" selectLockedCells="1" selectUnlockedCells="1"/>
  <autoFilter ref="A1:J118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29"/>
  <sheetViews>
    <sheetView tabSelected="1" zoomScale="90" zoomScaleNormal="90" zoomScaleSheetLayoutView="85" workbookViewId="0">
      <selection activeCell="H65" sqref="H65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8.85546875" style="42" customWidth="1"/>
    <col min="4" max="4" width="7.140625" style="39" customWidth="1"/>
    <col min="5" max="5" width="11" style="39" bestFit="1" customWidth="1"/>
    <col min="6" max="6" width="6.28515625" style="43" customWidth="1"/>
    <col min="7" max="7" width="14.85546875" style="43" hidden="1" customWidth="1"/>
    <col min="8" max="8" width="11.7109375" style="44" customWidth="1"/>
    <col min="9" max="9" width="28.42578125" style="45" customWidth="1"/>
    <col min="10" max="10" width="9.28515625" style="45" customWidth="1"/>
    <col min="11" max="11" width="12.85546875" style="46" customWidth="1"/>
    <col min="12" max="12" width="16.42578125" style="46" customWidth="1"/>
    <col min="13" max="13" width="14.140625" style="39" customWidth="1" outlineLevel="1"/>
    <col min="14" max="16384" width="9.140625" style="39"/>
  </cols>
  <sheetData>
    <row r="1" spans="1:13" ht="171.75" customHeight="1" outlineLevel="1" x14ac:dyDescent="0.2">
      <c r="A1" s="20"/>
      <c r="B1" s="20"/>
      <c r="C1" s="21"/>
      <c r="D1" s="22"/>
      <c r="E1" s="22"/>
      <c r="F1" s="11"/>
      <c r="G1" s="11"/>
      <c r="H1" s="12"/>
      <c r="I1" s="23"/>
      <c r="J1" s="23"/>
      <c r="K1" s="24"/>
      <c r="L1" s="24"/>
      <c r="M1" s="22"/>
    </row>
    <row r="2" spans="1:13" ht="91.5" customHeight="1" outlineLevel="1" x14ac:dyDescent="0.2">
      <c r="A2" s="69" t="s">
        <v>159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8"/>
    </row>
    <row r="3" spans="1:13" s="50" customFormat="1" ht="51.75" customHeight="1" outlineLevel="1" x14ac:dyDescent="0.2">
      <c r="A3" s="72" t="s">
        <v>160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49"/>
    </row>
    <row r="4" spans="1:13" ht="18" outlineLevel="1" x14ac:dyDescent="0.2">
      <c r="A4" s="37" t="s">
        <v>37</v>
      </c>
      <c r="B4" s="74"/>
      <c r="C4" s="74"/>
      <c r="D4" s="74"/>
      <c r="E4" s="74"/>
      <c r="F4" s="74"/>
      <c r="G4" s="74"/>
      <c r="H4" s="74"/>
      <c r="I4" s="13" t="s">
        <v>15</v>
      </c>
      <c r="J4" s="71"/>
      <c r="K4" s="71"/>
      <c r="L4" s="71"/>
      <c r="M4" s="25"/>
    </row>
    <row r="5" spans="1:13" ht="18" outlineLevel="1" x14ac:dyDescent="0.2">
      <c r="A5" s="13" t="s">
        <v>12</v>
      </c>
      <c r="B5" s="74"/>
      <c r="C5" s="74"/>
      <c r="D5" s="74"/>
      <c r="E5" s="74"/>
      <c r="F5" s="74"/>
      <c r="G5" s="74"/>
      <c r="H5" s="74"/>
      <c r="I5" s="13" t="s">
        <v>17</v>
      </c>
      <c r="J5" s="71"/>
      <c r="K5" s="71"/>
      <c r="L5" s="71"/>
      <c r="M5" s="22"/>
    </row>
    <row r="6" spans="1:13" ht="27.75" customHeight="1" outlineLevel="1" x14ac:dyDescent="0.2">
      <c r="A6" s="26" t="s">
        <v>20</v>
      </c>
      <c r="B6" s="74"/>
      <c r="C6" s="74"/>
      <c r="D6" s="74"/>
      <c r="E6" s="74"/>
      <c r="F6" s="74"/>
      <c r="G6" s="74"/>
      <c r="H6" s="74"/>
      <c r="I6" s="13" t="s">
        <v>14</v>
      </c>
      <c r="J6" s="81"/>
      <c r="K6" s="81"/>
      <c r="L6" s="81"/>
      <c r="M6" s="22"/>
    </row>
    <row r="7" spans="1:13" ht="18" outlineLevel="1" x14ac:dyDescent="0.2">
      <c r="A7" s="26" t="s">
        <v>11</v>
      </c>
      <c r="B7" s="75"/>
      <c r="C7" s="76"/>
      <c r="D7" s="55"/>
      <c r="E7" s="54"/>
      <c r="F7" s="84"/>
      <c r="G7" s="85"/>
      <c r="H7" s="86"/>
      <c r="I7" s="83" t="s">
        <v>80</v>
      </c>
      <c r="J7" s="82" t="b">
        <v>0</v>
      </c>
      <c r="K7" s="82"/>
      <c r="L7" s="82"/>
      <c r="M7" s="22"/>
    </row>
    <row r="8" spans="1:13" ht="18.75" customHeight="1" outlineLevel="1" x14ac:dyDescent="0.2">
      <c r="A8" s="26" t="s">
        <v>24</v>
      </c>
      <c r="B8" s="52"/>
      <c r="C8" s="53"/>
      <c r="D8" s="56"/>
      <c r="E8" s="58"/>
      <c r="F8" s="58"/>
      <c r="G8" s="58"/>
      <c r="H8" s="59"/>
      <c r="I8" s="83"/>
      <c r="J8" s="82"/>
      <c r="K8" s="82"/>
      <c r="L8" s="82"/>
      <c r="M8" s="22"/>
    </row>
    <row r="9" spans="1:13" ht="18.75" customHeight="1" outlineLevel="1" x14ac:dyDescent="0.2">
      <c r="A9" s="13" t="s">
        <v>19</v>
      </c>
      <c r="B9" s="77"/>
      <c r="C9" s="78"/>
      <c r="D9" s="57"/>
      <c r="E9" s="58"/>
      <c r="F9" s="58"/>
      <c r="G9" s="58"/>
      <c r="H9" s="59"/>
      <c r="I9" s="83"/>
      <c r="J9" s="82"/>
      <c r="K9" s="82"/>
      <c r="L9" s="82"/>
      <c r="M9" s="22"/>
    </row>
    <row r="10" spans="1:13" ht="18" customHeight="1" outlineLevel="1" x14ac:dyDescent="0.2">
      <c r="A10" s="13" t="s">
        <v>18</v>
      </c>
      <c r="B10" s="75"/>
      <c r="C10" s="76"/>
      <c r="D10" s="57"/>
      <c r="E10" s="88"/>
      <c r="F10" s="88"/>
      <c r="G10" s="88"/>
      <c r="H10" s="89"/>
      <c r="I10" s="83" t="s">
        <v>22</v>
      </c>
      <c r="J10" s="79" t="b">
        <v>0</v>
      </c>
      <c r="K10" s="79"/>
      <c r="L10" s="79"/>
      <c r="M10" s="22"/>
    </row>
    <row r="11" spans="1:13" ht="26.25" customHeight="1" outlineLevel="1" x14ac:dyDescent="0.2">
      <c r="A11" s="13"/>
      <c r="B11" s="64"/>
      <c r="C11" s="63"/>
      <c r="D11" s="60"/>
      <c r="E11" s="91"/>
      <c r="F11" s="91"/>
      <c r="G11" s="91"/>
      <c r="H11" s="91"/>
      <c r="I11" s="83"/>
      <c r="J11" s="79" t="b">
        <v>1</v>
      </c>
      <c r="K11" s="79"/>
      <c r="L11" s="79"/>
      <c r="M11" s="22"/>
    </row>
    <row r="12" spans="1:13" ht="24" customHeight="1" outlineLevel="1" x14ac:dyDescent="0.2">
      <c r="A12" s="13"/>
      <c r="B12" s="65" t="s">
        <v>79</v>
      </c>
      <c r="C12" s="62"/>
      <c r="D12" s="61"/>
      <c r="E12" s="91"/>
      <c r="F12" s="91"/>
      <c r="G12" s="91"/>
      <c r="H12" s="91"/>
      <c r="I12" s="80" t="s">
        <v>13</v>
      </c>
      <c r="J12" s="100"/>
      <c r="K12" s="100"/>
      <c r="L12" s="100"/>
      <c r="M12" s="22"/>
    </row>
    <row r="13" spans="1:13" ht="15.75" customHeight="1" outlineLevel="1" x14ac:dyDescent="0.2">
      <c r="A13" s="36" t="s">
        <v>38</v>
      </c>
      <c r="B13" s="75"/>
      <c r="C13" s="75"/>
      <c r="D13" s="75"/>
      <c r="E13" s="75"/>
      <c r="F13" s="75"/>
      <c r="G13" s="75"/>
      <c r="H13" s="75"/>
      <c r="I13" s="80"/>
      <c r="J13" s="100"/>
      <c r="K13" s="100"/>
      <c r="L13" s="100"/>
      <c r="M13" s="22"/>
    </row>
    <row r="14" spans="1:13" ht="18" outlineLevel="1" x14ac:dyDescent="0.2">
      <c r="A14" s="13" t="s">
        <v>12</v>
      </c>
      <c r="B14" s="75"/>
      <c r="C14" s="75"/>
      <c r="D14" s="75"/>
      <c r="E14" s="75"/>
      <c r="F14" s="75"/>
      <c r="G14" s="75"/>
      <c r="H14" s="75"/>
      <c r="I14" s="80"/>
      <c r="J14" s="100"/>
      <c r="K14" s="100"/>
      <c r="L14" s="100"/>
      <c r="M14" s="25"/>
    </row>
    <row r="15" spans="1:13" ht="31.5" customHeight="1" outlineLevel="1" x14ac:dyDescent="0.2">
      <c r="A15" s="26" t="s">
        <v>21</v>
      </c>
      <c r="B15" s="75"/>
      <c r="C15" s="75"/>
      <c r="D15" s="75"/>
      <c r="E15" s="75"/>
      <c r="F15" s="75"/>
      <c r="G15" s="75"/>
      <c r="H15" s="75"/>
      <c r="I15" s="80"/>
      <c r="J15" s="100"/>
      <c r="K15" s="100"/>
      <c r="L15" s="100"/>
      <c r="M15" s="25"/>
    </row>
    <row r="16" spans="1:13" ht="19.5" customHeight="1" outlineLevel="1" x14ac:dyDescent="0.2">
      <c r="A16" s="26" t="s">
        <v>11</v>
      </c>
      <c r="B16" s="75"/>
      <c r="C16" s="75"/>
      <c r="D16" s="55"/>
      <c r="E16" s="54"/>
      <c r="F16" s="90"/>
      <c r="G16" s="90"/>
      <c r="H16" s="90"/>
      <c r="I16" s="80"/>
      <c r="J16" s="100"/>
      <c r="K16" s="100"/>
      <c r="L16" s="100"/>
      <c r="M16" s="25"/>
    </row>
    <row r="17" spans="1:13" ht="19.5" customHeight="1" outlineLevel="1" x14ac:dyDescent="0.2">
      <c r="A17" s="26" t="s">
        <v>24</v>
      </c>
      <c r="B17" s="77"/>
      <c r="C17" s="78"/>
      <c r="D17" s="66"/>
      <c r="E17" s="58"/>
      <c r="F17" s="58"/>
      <c r="G17" s="58"/>
      <c r="H17" s="59"/>
      <c r="I17" s="80"/>
      <c r="J17" s="100"/>
      <c r="K17" s="100"/>
      <c r="L17" s="100"/>
      <c r="M17" s="25"/>
    </row>
    <row r="18" spans="1:13" ht="19.5" customHeight="1" outlineLevel="1" x14ac:dyDescent="0.2">
      <c r="A18" s="13" t="s">
        <v>19</v>
      </c>
      <c r="B18" s="75"/>
      <c r="C18" s="76"/>
      <c r="D18" s="57"/>
      <c r="E18" s="58"/>
      <c r="F18" s="58"/>
      <c r="G18" s="58"/>
      <c r="H18" s="59"/>
      <c r="I18" s="80"/>
      <c r="J18" s="100"/>
      <c r="K18" s="100"/>
      <c r="L18" s="100"/>
      <c r="M18" s="25"/>
    </row>
    <row r="19" spans="1:13" ht="18.75" customHeight="1" outlineLevel="1" x14ac:dyDescent="0.2">
      <c r="A19" s="13" t="s">
        <v>18</v>
      </c>
      <c r="B19" s="75"/>
      <c r="C19" s="76"/>
      <c r="D19" s="57"/>
      <c r="E19" s="88"/>
      <c r="F19" s="88"/>
      <c r="G19" s="88"/>
      <c r="H19" s="89"/>
      <c r="I19" s="80"/>
      <c r="J19" s="100"/>
      <c r="K19" s="100"/>
      <c r="L19" s="100"/>
      <c r="M19" s="25"/>
    </row>
    <row r="20" spans="1:13" ht="25.5" customHeight="1" outlineLevel="1" x14ac:dyDescent="0.2">
      <c r="A20" s="93" t="s">
        <v>161</v>
      </c>
      <c r="B20" s="94"/>
      <c r="C20" s="94"/>
      <c r="D20" s="94"/>
      <c r="E20" s="96" t="s">
        <v>162</v>
      </c>
      <c r="F20" s="96"/>
      <c r="G20" s="96"/>
      <c r="H20" s="96"/>
      <c r="I20" s="96"/>
      <c r="J20" s="96"/>
      <c r="K20" s="96"/>
      <c r="L20" s="96"/>
      <c r="M20" s="25"/>
    </row>
    <row r="21" spans="1:13" ht="17.25" customHeight="1" outlineLevel="1" x14ac:dyDescent="0.2">
      <c r="A21" s="94"/>
      <c r="B21" s="94"/>
      <c r="C21" s="94"/>
      <c r="D21" s="94"/>
      <c r="E21" s="96"/>
      <c r="F21" s="96"/>
      <c r="G21" s="96"/>
      <c r="H21" s="96"/>
      <c r="I21" s="96"/>
      <c r="J21" s="96"/>
      <c r="K21" s="96"/>
      <c r="L21" s="96"/>
      <c r="M21" s="27"/>
    </row>
    <row r="22" spans="1:13" ht="37.5" customHeight="1" outlineLevel="1" thickBot="1" x14ac:dyDescent="0.45">
      <c r="A22" s="95"/>
      <c r="B22" s="95"/>
      <c r="C22" s="95"/>
      <c r="D22" s="95"/>
      <c r="E22" s="92" t="str">
        <f>IF(COUNTIF(L25:L53823,"Call"),"Order Total:  "&amp;DOLLAR(SUMIFS(L25:L53823,L25:L53823,"&gt;0",L25:L53823,"&lt;100000000"))&amp;" + Unpriced Items","Order Total:  "&amp;DOLLAR(SUMIFS(L25:L53823,L25:L53823,"&gt;0",L25:L53823,"&lt;100000000")))</f>
        <v>Order Total:  $0.00</v>
      </c>
      <c r="F22" s="92"/>
      <c r="G22" s="92"/>
      <c r="H22" s="92"/>
      <c r="I22" s="92"/>
      <c r="J22" s="92"/>
      <c r="K22" s="92"/>
      <c r="L22" s="92"/>
      <c r="M22" s="22"/>
    </row>
    <row r="23" spans="1:13" ht="34.5" customHeight="1" outlineLevel="1" thickBot="1" x14ac:dyDescent="0.25">
      <c r="A23" s="97" t="s">
        <v>45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22"/>
    </row>
    <row r="24" spans="1:13" s="40" customFormat="1" ht="46.5" customHeight="1" x14ac:dyDescent="0.2">
      <c r="A24" s="87" t="s">
        <v>9</v>
      </c>
      <c r="B24" s="87"/>
      <c r="C24" s="14" t="s">
        <v>3</v>
      </c>
      <c r="D24" s="15" t="s">
        <v>7</v>
      </c>
      <c r="E24" s="16" t="s">
        <v>23</v>
      </c>
      <c r="F24" s="17" t="s">
        <v>16</v>
      </c>
      <c r="G24" s="17" t="s">
        <v>96</v>
      </c>
      <c r="H24" s="51" t="s">
        <v>0</v>
      </c>
      <c r="I24" s="35" t="s">
        <v>1</v>
      </c>
      <c r="J24" s="9" t="s">
        <v>26</v>
      </c>
      <c r="K24" s="10" t="s">
        <v>10</v>
      </c>
      <c r="L24" s="10" t="s">
        <v>25</v>
      </c>
      <c r="M24" s="34" t="s">
        <v>39</v>
      </c>
    </row>
    <row r="25" spans="1:13" ht="15.75" x14ac:dyDescent="0.2">
      <c r="A25" s="28" t="str">
        <f>IF(ISBLANK('ICC GRID'!A2),"---",'ICC GRID'!F2)</f>
        <v>Acer buergerianum</v>
      </c>
      <c r="B25" s="29"/>
      <c r="C25" s="30" t="str">
        <f>IF(ISBLANK('ICC GRID'!A2),"---",TRIM('ICC GRID'!A2))</f>
        <v>MP</v>
      </c>
      <c r="D25" s="31">
        <f>IF(ISBLANK('ICC GRID'!A2),"---",'ICC GRID'!E2)</f>
        <v>25</v>
      </c>
      <c r="E25" s="18">
        <f>IF(ISBLANK('ICC GRID'!A2),"---",IF('ICC GRID'!D2=0,"",'ICC GRID'!D2))</f>
        <v>0.9</v>
      </c>
      <c r="F25" s="19">
        <f>IF(ISBLANK('ICC GRID'!A2),"---",IF('ICC GRID'!C2=0,"",'ICC GRID'!C2))</f>
        <v>50</v>
      </c>
      <c r="G25" s="67" t="str">
        <f>IF(ISBLANK('ICC GRID'!A2),"---",IF('ICC GRID'!G2=0,"",'ICC GRID'!G2))</f>
        <v/>
      </c>
      <c r="H25" s="47"/>
      <c r="I25" s="48"/>
      <c r="J25" s="32" t="str">
        <f t="shared" ref="J25" si="0">IF(H25="","",IF(ROUNDUP(H25/D25,0)*D25&lt;&gt;H25,ROUNDUP(H25/D25,0)*D25,H25))</f>
        <v/>
      </c>
      <c r="K25" s="33" t="str">
        <f>IF(ISBLANK('ICC GRID'!A2),"---",IF(H25="","",IF(H25&lt;'ICC GRID'!C2,M25,E25)))</f>
        <v/>
      </c>
      <c r="L25" s="33" t="str">
        <f t="shared" ref="L25" si="1">IF(ISBLANK(H25),"",J25*K25)</f>
        <v/>
      </c>
      <c r="M25" s="18">
        <f>IF(ISBLANK('ICC GRID'!A2),"---",IF('ICC GRID'!B2=0,"",'ICC GRID'!B2))</f>
        <v>1.65</v>
      </c>
    </row>
    <row r="26" spans="1:13" ht="15.75" x14ac:dyDescent="0.2">
      <c r="A26" s="28" t="str">
        <f>IF(ISBLANK('ICC GRID'!A3),"---",'ICC GRID'!F3)</f>
        <v>Acer palmatum 'Ara kawa'</v>
      </c>
      <c r="B26" s="29"/>
      <c r="C26" s="30" t="str">
        <f>IF(ISBLANK('ICC GRID'!A3),"---",TRIM('ICC GRID'!A3))</f>
        <v>#1 3-4' LT BRCH</v>
      </c>
      <c r="D26" s="31">
        <f>IF(ISBLANK('ICC GRID'!A3),"---",'ICC GRID'!E3)</f>
        <v>5</v>
      </c>
      <c r="E26" s="18">
        <f>IF(ISBLANK('ICC GRID'!A3),"---",IF('ICC GRID'!D3=0,"",'ICC GRID'!D3))</f>
        <v>12.5</v>
      </c>
      <c r="F26" s="19">
        <f>IF(ISBLANK('ICC GRID'!A3),"---",IF('ICC GRID'!C3=0,"",'ICC GRID'!C3))</f>
        <v>10</v>
      </c>
      <c r="G26" s="67" t="str">
        <f>IF(ISBLANK('ICC GRID'!A3),"---",IF('ICC GRID'!G3=0,"",'ICC GRID'!G3))</f>
        <v/>
      </c>
      <c r="H26" s="47"/>
      <c r="I26" s="48"/>
      <c r="J26" s="32" t="str">
        <f t="shared" ref="J26:J89" si="2">IF(H26="","",IF(ROUNDUP(H26/D26,0)*D26&lt;&gt;H26,ROUNDUP(H26/D26,0)*D26,H26))</f>
        <v/>
      </c>
      <c r="K26" s="33" t="str">
        <f>IF(ISBLANK('ICC GRID'!A3),"---",IF(H26="","",IF(H26&lt;'ICC GRID'!C3,M26,E26)))</f>
        <v/>
      </c>
      <c r="L26" s="33" t="str">
        <f t="shared" ref="L26:L89" si="3">IF(ISBLANK(H26),"",J26*K26)</f>
        <v/>
      </c>
      <c r="M26" s="18">
        <f>IF(ISBLANK('ICC GRID'!A3),"---",IF('ICC GRID'!B3=0,"",'ICC GRID'!B3))</f>
        <v>23.15</v>
      </c>
    </row>
    <row r="27" spans="1:13" ht="15.75" x14ac:dyDescent="0.2">
      <c r="A27" s="28" t="str">
        <f>IF(ISBLANK('ICC GRID'!A4),"---",'ICC GRID'!F4)</f>
        <v>Acer palmatum 'Azuma murasaki'</v>
      </c>
      <c r="B27" s="29"/>
      <c r="C27" s="30" t="str">
        <f>IF(ISBLANK('ICC GRID'!A4),"---",TRIM('ICC GRID'!A4))</f>
        <v>#1 3-4' LT BRCH</v>
      </c>
      <c r="D27" s="31">
        <f>IF(ISBLANK('ICC GRID'!A4),"---",'ICC GRID'!E4)</f>
        <v>5</v>
      </c>
      <c r="E27" s="18">
        <f>IF(ISBLANK('ICC GRID'!A4),"---",IF('ICC GRID'!D4=0,"",'ICC GRID'!D4))</f>
        <v>13.5</v>
      </c>
      <c r="F27" s="19">
        <f>IF(ISBLANK('ICC GRID'!A4),"---",IF('ICC GRID'!C4=0,"",'ICC GRID'!C4))</f>
        <v>10</v>
      </c>
      <c r="G27" s="67" t="str">
        <f>IF(ISBLANK('ICC GRID'!A4),"---",IF('ICC GRID'!G4=0,"",'ICC GRID'!G4))</f>
        <v/>
      </c>
      <c r="H27" s="47"/>
      <c r="I27" s="48"/>
      <c r="J27" s="32" t="str">
        <f t="shared" si="2"/>
        <v/>
      </c>
      <c r="K27" s="33" t="str">
        <f>IF(ISBLANK('ICC GRID'!A4),"---",IF(H27="","",IF(H27&lt;'ICC GRID'!C4,M27,E27)))</f>
        <v/>
      </c>
      <c r="L27" s="33" t="str">
        <f t="shared" si="3"/>
        <v/>
      </c>
      <c r="M27" s="18">
        <f>IF(ISBLANK('ICC GRID'!A4),"---",IF('ICC GRID'!B4=0,"",'ICC GRID'!B4))</f>
        <v>25</v>
      </c>
    </row>
    <row r="28" spans="1:13" ht="15.75" x14ac:dyDescent="0.2">
      <c r="A28" s="28" t="str">
        <f>IF(ISBLANK('ICC GRID'!A5),"---",'ICC GRID'!F5)</f>
        <v>Acer palmatum 'Bihou'</v>
      </c>
      <c r="B28" s="29"/>
      <c r="C28" s="30" t="str">
        <f>IF(ISBLANK('ICC GRID'!A5),"---",TRIM('ICC GRID'!A5))</f>
        <v>#1 3-4' LT BRCH</v>
      </c>
      <c r="D28" s="31">
        <f>IF(ISBLANK('ICC GRID'!A5),"---",'ICC GRID'!E5)</f>
        <v>5</v>
      </c>
      <c r="E28" s="18">
        <f>IF(ISBLANK('ICC GRID'!A5),"---",IF('ICC GRID'!D5=0,"",'ICC GRID'!D5))</f>
        <v>14.65</v>
      </c>
      <c r="F28" s="19">
        <f>IF(ISBLANK('ICC GRID'!A5),"---",IF('ICC GRID'!C5=0,"",'ICC GRID'!C5))</f>
        <v>10</v>
      </c>
      <c r="G28" s="67" t="str">
        <f>IF(ISBLANK('ICC GRID'!A5),"---",IF('ICC GRID'!G5=0,"",'ICC GRID'!G5))</f>
        <v/>
      </c>
      <c r="H28" s="47"/>
      <c r="I28" s="48"/>
      <c r="J28" s="32" t="str">
        <f t="shared" si="2"/>
        <v/>
      </c>
      <c r="K28" s="33" t="str">
        <f>IF(ISBLANK('ICC GRID'!A5),"---",IF(H28="","",IF(H28&lt;'ICC GRID'!C5,M28,E28)))</f>
        <v/>
      </c>
      <c r="L28" s="33" t="str">
        <f t="shared" si="3"/>
        <v/>
      </c>
      <c r="M28" s="18">
        <f>IF(ISBLANK('ICC GRID'!A5),"---",IF('ICC GRID'!B5=0,"",'ICC GRID'!B5))</f>
        <v>27.1</v>
      </c>
    </row>
    <row r="29" spans="1:13" ht="15.75" x14ac:dyDescent="0.2">
      <c r="A29" s="28" t="str">
        <f>IF(ISBLANK('ICC GRID'!A6),"---",'ICC GRID'!F6)</f>
        <v>Acer palmatum 'Bloodgood'</v>
      </c>
      <c r="B29" s="29"/>
      <c r="C29" s="30" t="str">
        <f>IF(ISBLANK('ICC GRID'!A6),"---",TRIM('ICC GRID'!A6))</f>
        <v>#1 3-4' LT BRCH</v>
      </c>
      <c r="D29" s="31">
        <f>IF(ISBLANK('ICC GRID'!A6),"---",'ICC GRID'!E6)</f>
        <v>5</v>
      </c>
      <c r="E29" s="18">
        <f>IF(ISBLANK('ICC GRID'!A6),"---",IF('ICC GRID'!D6=0,"",'ICC GRID'!D6))</f>
        <v>12.5</v>
      </c>
      <c r="F29" s="19">
        <f>IF(ISBLANK('ICC GRID'!A6),"---",IF('ICC GRID'!C6=0,"",'ICC GRID'!C6))</f>
        <v>10</v>
      </c>
      <c r="G29" s="67" t="str">
        <f>IF(ISBLANK('ICC GRID'!A6),"---",IF('ICC GRID'!G6=0,"",'ICC GRID'!G6))</f>
        <v/>
      </c>
      <c r="H29" s="47"/>
      <c r="I29" s="48"/>
      <c r="J29" s="32" t="str">
        <f t="shared" si="2"/>
        <v/>
      </c>
      <c r="K29" s="33" t="str">
        <f>IF(ISBLANK('ICC GRID'!A6),"---",IF(H29="","",IF(H29&lt;'ICC GRID'!C6,M29,E29)))</f>
        <v/>
      </c>
      <c r="L29" s="33" t="str">
        <f t="shared" si="3"/>
        <v/>
      </c>
      <c r="M29" s="18">
        <f>IF(ISBLANK('ICC GRID'!A6),"---",IF('ICC GRID'!B6=0,"",'ICC GRID'!B6))</f>
        <v>23.15</v>
      </c>
    </row>
    <row r="30" spans="1:13" ht="15.75" x14ac:dyDescent="0.2">
      <c r="A30" s="28" t="str">
        <f>IF(ISBLANK('ICC GRID'!A7),"---",'ICC GRID'!F7)</f>
        <v>Acer palmatum 'Dissectum' ('Viridis')</v>
      </c>
      <c r="B30" s="29"/>
      <c r="C30" s="30" t="str">
        <f>IF(ISBLANK('ICC GRID'!A7),"---",TRIM('ICC GRID'!A7))</f>
        <v>#1 3-4' LT BRCH</v>
      </c>
      <c r="D30" s="31">
        <f>IF(ISBLANK('ICC GRID'!A7),"---",'ICC GRID'!E7)</f>
        <v>5</v>
      </c>
      <c r="E30" s="18">
        <f>IF(ISBLANK('ICC GRID'!A7),"---",IF('ICC GRID'!D7=0,"",'ICC GRID'!D7))</f>
        <v>13.5</v>
      </c>
      <c r="F30" s="19">
        <f>IF(ISBLANK('ICC GRID'!A7),"---",IF('ICC GRID'!C7=0,"",'ICC GRID'!C7))</f>
        <v>10</v>
      </c>
      <c r="G30" s="67" t="str">
        <f>IF(ISBLANK('ICC GRID'!A7),"---",IF('ICC GRID'!G7=0,"",'ICC GRID'!G7))</f>
        <v/>
      </c>
      <c r="H30" s="47"/>
      <c r="I30" s="48"/>
      <c r="J30" s="32" t="str">
        <f t="shared" si="2"/>
        <v/>
      </c>
      <c r="K30" s="33" t="str">
        <f>IF(ISBLANK('ICC GRID'!A7),"---",IF(H30="","",IF(H30&lt;'ICC GRID'!C7,M30,E30)))</f>
        <v/>
      </c>
      <c r="L30" s="33" t="str">
        <f t="shared" si="3"/>
        <v/>
      </c>
      <c r="M30" s="18">
        <f>IF(ISBLANK('ICC GRID'!A7),"---",IF('ICC GRID'!B7=0,"",'ICC GRID'!B7))</f>
        <v>25</v>
      </c>
    </row>
    <row r="31" spans="1:13" ht="15.75" x14ac:dyDescent="0.2">
      <c r="A31" s="28" t="str">
        <f>IF(ISBLANK('ICC GRID'!A8),"---",'ICC GRID'!F8)</f>
        <v>Acer palmatum Dragon Tears™</v>
      </c>
      <c r="B31" s="29"/>
      <c r="C31" s="30" t="str">
        <f>IF(ISBLANK('ICC GRID'!A8),"---",TRIM('ICC GRID'!A8))</f>
        <v>#1 2-3' LT BRCH</v>
      </c>
      <c r="D31" s="31">
        <f>IF(ISBLANK('ICC GRID'!A8),"---",'ICC GRID'!E8)</f>
        <v>5</v>
      </c>
      <c r="E31" s="18">
        <f>IF(ISBLANK('ICC GRID'!A8),"---",IF('ICC GRID'!D8=0,"",'ICC GRID'!D8))</f>
        <v>18.5</v>
      </c>
      <c r="F31" s="19">
        <f>IF(ISBLANK('ICC GRID'!A8),"---",IF('ICC GRID'!C8=0,"",'ICC GRID'!C8))</f>
        <v>10</v>
      </c>
      <c r="G31" s="67" t="str">
        <f>IF(ISBLANK('ICC GRID'!A8),"---",IF('ICC GRID'!G8=0,"",'ICC GRID'!G8))</f>
        <v/>
      </c>
      <c r="H31" s="47"/>
      <c r="I31" s="48"/>
      <c r="J31" s="32" t="str">
        <f t="shared" si="2"/>
        <v/>
      </c>
      <c r="K31" s="33" t="str">
        <f>IF(ISBLANK('ICC GRID'!A8),"---",IF(H31="","",IF(H31&lt;'ICC GRID'!C8,M31,E31)))</f>
        <v/>
      </c>
      <c r="L31" s="33" t="str">
        <f t="shared" si="3"/>
        <v/>
      </c>
      <c r="M31" s="18">
        <f>IF(ISBLANK('ICC GRID'!A8),"---",IF('ICC GRID'!B8=0,"",'ICC GRID'!B8))</f>
        <v>33.15</v>
      </c>
    </row>
    <row r="32" spans="1:13" ht="15.75" x14ac:dyDescent="0.2">
      <c r="A32" s="28" t="str">
        <f>IF(ISBLANK('ICC GRID'!A9),"---",'ICC GRID'!F9)</f>
        <v>Acer palmatum 'Emperor I'</v>
      </c>
      <c r="B32" s="29"/>
      <c r="C32" s="30" t="str">
        <f>IF(ISBLANK('ICC GRID'!A9),"---",TRIM('ICC GRID'!A9))</f>
        <v>#1 3-4' LT BRCH</v>
      </c>
      <c r="D32" s="31">
        <f>IF(ISBLANK('ICC GRID'!A9),"---",'ICC GRID'!E9)</f>
        <v>5</v>
      </c>
      <c r="E32" s="18">
        <f>IF(ISBLANK('ICC GRID'!A9),"---",IF('ICC GRID'!D9=0,"",'ICC GRID'!D9))</f>
        <v>11.9</v>
      </c>
      <c r="F32" s="19">
        <f>IF(ISBLANK('ICC GRID'!A9),"---",IF('ICC GRID'!C9=0,"",'ICC GRID'!C9))</f>
        <v>10</v>
      </c>
      <c r="G32" s="67" t="str">
        <f>IF(ISBLANK('ICC GRID'!A9),"---",IF('ICC GRID'!G9=0,"",'ICC GRID'!G9))</f>
        <v/>
      </c>
      <c r="H32" s="47"/>
      <c r="I32" s="48"/>
      <c r="J32" s="32" t="str">
        <f t="shared" si="2"/>
        <v/>
      </c>
      <c r="K32" s="33" t="str">
        <f>IF(ISBLANK('ICC GRID'!A9),"---",IF(H32="","",IF(H32&lt;'ICC GRID'!C9,M32,E32)))</f>
        <v/>
      </c>
      <c r="L32" s="33" t="str">
        <f t="shared" si="3"/>
        <v/>
      </c>
      <c r="M32" s="18">
        <f>IF(ISBLANK('ICC GRID'!A9),"---",IF('ICC GRID'!B9=0,"",'ICC GRID'!B9))</f>
        <v>22</v>
      </c>
    </row>
    <row r="33" spans="1:13" ht="15.75" x14ac:dyDescent="0.2">
      <c r="A33" s="28" t="str">
        <f>IF(ISBLANK('ICC GRID'!A10),"---",'ICC GRID'!F10)</f>
        <v>Acer palmatum 'Fireglow'</v>
      </c>
      <c r="B33" s="29"/>
      <c r="C33" s="30" t="str">
        <f>IF(ISBLANK('ICC GRID'!A10),"---",TRIM('ICC GRID'!A10))</f>
        <v>#1 3-4' LT BRCH</v>
      </c>
      <c r="D33" s="31">
        <f>IF(ISBLANK('ICC GRID'!A10),"---",'ICC GRID'!E10)</f>
        <v>5</v>
      </c>
      <c r="E33" s="18">
        <f>IF(ISBLANK('ICC GRID'!A10),"---",IF('ICC GRID'!D10=0,"",'ICC GRID'!D10))</f>
        <v>11.9</v>
      </c>
      <c r="F33" s="19">
        <f>IF(ISBLANK('ICC GRID'!A10),"---",IF('ICC GRID'!C10=0,"",'ICC GRID'!C10))</f>
        <v>10</v>
      </c>
      <c r="G33" s="67" t="str">
        <f>IF(ISBLANK('ICC GRID'!A10),"---",IF('ICC GRID'!G10=0,"",'ICC GRID'!G10))</f>
        <v/>
      </c>
      <c r="H33" s="47"/>
      <c r="I33" s="48"/>
      <c r="J33" s="32" t="str">
        <f t="shared" si="2"/>
        <v/>
      </c>
      <c r="K33" s="33" t="str">
        <f>IF(ISBLANK('ICC GRID'!A10),"---",IF(H33="","",IF(H33&lt;'ICC GRID'!C10,M33,E33)))</f>
        <v/>
      </c>
      <c r="L33" s="33" t="str">
        <f t="shared" si="3"/>
        <v/>
      </c>
      <c r="M33" s="18">
        <f>IF(ISBLANK('ICC GRID'!A10),"---",IF('ICC GRID'!B10=0,"",'ICC GRID'!B10))</f>
        <v>22</v>
      </c>
    </row>
    <row r="34" spans="1:13" ht="15.75" x14ac:dyDescent="0.2">
      <c r="A34" s="28" t="str">
        <f>IF(ISBLANK('ICC GRID'!A11),"---",'ICC GRID'!F11)</f>
        <v>Acer palmatum 'Inaba shidare'</v>
      </c>
      <c r="B34" s="29"/>
      <c r="C34" s="30" t="str">
        <f>IF(ISBLANK('ICC GRID'!A11),"---",TRIM('ICC GRID'!A11))</f>
        <v>#1 3-4' LT BRCH</v>
      </c>
      <c r="D34" s="31">
        <f>IF(ISBLANK('ICC GRID'!A11),"---",'ICC GRID'!E11)</f>
        <v>5</v>
      </c>
      <c r="E34" s="18">
        <f>IF(ISBLANK('ICC GRID'!A11),"---",IF('ICC GRID'!D11=0,"",'ICC GRID'!D11))</f>
        <v>11.9</v>
      </c>
      <c r="F34" s="19">
        <f>IF(ISBLANK('ICC GRID'!A11),"---",IF('ICC GRID'!C11=0,"",'ICC GRID'!C11))</f>
        <v>10</v>
      </c>
      <c r="G34" s="67" t="str">
        <f>IF(ISBLANK('ICC GRID'!A11),"---",IF('ICC GRID'!G11=0,"",'ICC GRID'!G11))</f>
        <v/>
      </c>
      <c r="H34" s="47"/>
      <c r="I34" s="48"/>
      <c r="J34" s="32" t="str">
        <f t="shared" si="2"/>
        <v/>
      </c>
      <c r="K34" s="33" t="str">
        <f>IF(ISBLANK('ICC GRID'!A11),"---",IF(H34="","",IF(H34&lt;'ICC GRID'!C11,M34,E34)))</f>
        <v/>
      </c>
      <c r="L34" s="33" t="str">
        <f t="shared" si="3"/>
        <v/>
      </c>
      <c r="M34" s="18">
        <f>IF(ISBLANK('ICC GRID'!A11),"---",IF('ICC GRID'!B11=0,"",'ICC GRID'!B11))</f>
        <v>22</v>
      </c>
    </row>
    <row r="35" spans="1:13" ht="15.75" x14ac:dyDescent="0.2">
      <c r="A35" s="28" t="str">
        <f>IF(ISBLANK('ICC GRID'!A12),"---",'ICC GRID'!F12)</f>
        <v>Acer palmatum 'Kasagi yama'</v>
      </c>
      <c r="B35" s="29"/>
      <c r="C35" s="30" t="str">
        <f>IF(ISBLANK('ICC GRID'!A12),"---",TRIM('ICC GRID'!A12))</f>
        <v>#1 3-4' LT BRCH</v>
      </c>
      <c r="D35" s="31">
        <f>IF(ISBLANK('ICC GRID'!A12),"---",'ICC GRID'!E12)</f>
        <v>5</v>
      </c>
      <c r="E35" s="18">
        <f>IF(ISBLANK('ICC GRID'!A12),"---",IF('ICC GRID'!D12=0,"",'ICC GRID'!D12))</f>
        <v>13.5</v>
      </c>
      <c r="F35" s="19">
        <f>IF(ISBLANK('ICC GRID'!A12),"---",IF('ICC GRID'!C12=0,"",'ICC GRID'!C12))</f>
        <v>10</v>
      </c>
      <c r="G35" s="67" t="str">
        <f>IF(ISBLANK('ICC GRID'!A12),"---",IF('ICC GRID'!G12=0,"",'ICC GRID'!G12))</f>
        <v/>
      </c>
      <c r="H35" s="47"/>
      <c r="I35" s="48"/>
      <c r="J35" s="32" t="str">
        <f t="shared" si="2"/>
        <v/>
      </c>
      <c r="K35" s="33" t="str">
        <f>IF(ISBLANK('ICC GRID'!A12),"---",IF(H35="","",IF(H35&lt;'ICC GRID'!C12,M35,E35)))</f>
        <v/>
      </c>
      <c r="L35" s="33" t="str">
        <f t="shared" si="3"/>
        <v/>
      </c>
      <c r="M35" s="18">
        <f>IF(ISBLANK('ICC GRID'!A12),"---",IF('ICC GRID'!B12=0,"",'ICC GRID'!B12))</f>
        <v>25</v>
      </c>
    </row>
    <row r="36" spans="1:13" ht="15.75" x14ac:dyDescent="0.2">
      <c r="A36" s="28" t="str">
        <f>IF(ISBLANK('ICC GRID'!A13),"---",'ICC GRID'!F13)</f>
        <v>Acer palmatum 'Mikawa yatsubusa'</v>
      </c>
      <c r="B36" s="29"/>
      <c r="C36" s="30" t="str">
        <f>IF(ISBLANK('ICC GRID'!A13),"---",TRIM('ICC GRID'!A13))</f>
        <v>#1 1-2' LT BRCH</v>
      </c>
      <c r="D36" s="31">
        <f>IF(ISBLANK('ICC GRID'!A13),"---",'ICC GRID'!E13)</f>
        <v>5</v>
      </c>
      <c r="E36" s="18">
        <f>IF(ISBLANK('ICC GRID'!A13),"---",IF('ICC GRID'!D13=0,"",'ICC GRID'!D13))</f>
        <v>18.600000000000001</v>
      </c>
      <c r="F36" s="19">
        <f>IF(ISBLANK('ICC GRID'!A13),"---",IF('ICC GRID'!C13=0,"",'ICC GRID'!C13))</f>
        <v>10</v>
      </c>
      <c r="G36" s="67" t="str">
        <f>IF(ISBLANK('ICC GRID'!A13),"---",IF('ICC GRID'!G13=0,"",'ICC GRID'!G13))</f>
        <v/>
      </c>
      <c r="H36" s="47"/>
      <c r="I36" s="48"/>
      <c r="J36" s="32" t="str">
        <f t="shared" si="2"/>
        <v/>
      </c>
      <c r="K36" s="33" t="str">
        <f>IF(ISBLANK('ICC GRID'!A13),"---",IF(H36="","",IF(H36&lt;'ICC GRID'!C13,M36,E36)))</f>
        <v/>
      </c>
      <c r="L36" s="33" t="str">
        <f t="shared" si="3"/>
        <v/>
      </c>
      <c r="M36" s="18">
        <f>IF(ISBLANK('ICC GRID'!A13),"---",IF('ICC GRID'!B13=0,"",'ICC GRID'!B13))</f>
        <v>34.4</v>
      </c>
    </row>
    <row r="37" spans="1:13" ht="15.75" x14ac:dyDescent="0.2">
      <c r="A37" s="28" t="str">
        <f>IF(ISBLANK('ICC GRID'!A14),"---",'ICC GRID'!F14)</f>
        <v>Acer palmatum 'Ojishi'</v>
      </c>
      <c r="B37" s="29"/>
      <c r="C37" s="30" t="str">
        <f>IF(ISBLANK('ICC GRID'!A14),"---",TRIM('ICC GRID'!A14))</f>
        <v>#1 2-3' LT BRCH</v>
      </c>
      <c r="D37" s="31">
        <f>IF(ISBLANK('ICC GRID'!A14),"---",'ICC GRID'!E14)</f>
        <v>5</v>
      </c>
      <c r="E37" s="18">
        <f>IF(ISBLANK('ICC GRID'!A14),"---",IF('ICC GRID'!D14=0,"",'ICC GRID'!D14))</f>
        <v>17.25</v>
      </c>
      <c r="F37" s="19">
        <f>IF(ISBLANK('ICC GRID'!A14),"---",IF('ICC GRID'!C14=0,"",'ICC GRID'!C14))</f>
        <v>10</v>
      </c>
      <c r="G37" s="67" t="str">
        <f>IF(ISBLANK('ICC GRID'!A14),"---",IF('ICC GRID'!G14=0,"",'ICC GRID'!G14))</f>
        <v/>
      </c>
      <c r="H37" s="47"/>
      <c r="I37" s="48"/>
      <c r="J37" s="32" t="str">
        <f t="shared" si="2"/>
        <v/>
      </c>
      <c r="K37" s="33" t="str">
        <f>IF(ISBLANK('ICC GRID'!A14),"---",IF(H37="","",IF(H37&lt;'ICC GRID'!C14,M37,E37)))</f>
        <v/>
      </c>
      <c r="L37" s="33" t="str">
        <f t="shared" si="3"/>
        <v/>
      </c>
      <c r="M37" s="18">
        <f>IF(ISBLANK('ICC GRID'!A14),"---",IF('ICC GRID'!B14=0,"",'ICC GRID'!B14))</f>
        <v>31.9</v>
      </c>
    </row>
    <row r="38" spans="1:13" ht="15.75" x14ac:dyDescent="0.2">
      <c r="A38" s="28" t="str">
        <f>IF(ISBLANK('ICC GRID'!A15),"---",'ICC GRID'!F15)</f>
        <v>Acer palmatum 'Purple Ghost'</v>
      </c>
      <c r="B38" s="29"/>
      <c r="C38" s="30" t="str">
        <f>IF(ISBLANK('ICC GRID'!A15),"---",TRIM('ICC GRID'!A15))</f>
        <v>#1 3-4' LT BRCH</v>
      </c>
      <c r="D38" s="31">
        <f>IF(ISBLANK('ICC GRID'!A15),"---",'ICC GRID'!E15)</f>
        <v>5</v>
      </c>
      <c r="E38" s="18">
        <f>IF(ISBLANK('ICC GRID'!A15),"---",IF('ICC GRID'!D15=0,"",'ICC GRID'!D15))</f>
        <v>20.05</v>
      </c>
      <c r="F38" s="19">
        <f>IF(ISBLANK('ICC GRID'!A15),"---",IF('ICC GRID'!C15=0,"",'ICC GRID'!C15))</f>
        <v>10</v>
      </c>
      <c r="G38" s="67" t="str">
        <f>IF(ISBLANK('ICC GRID'!A15),"---",IF('ICC GRID'!G15=0,"",'ICC GRID'!G15))</f>
        <v/>
      </c>
      <c r="H38" s="47"/>
      <c r="I38" s="48"/>
      <c r="J38" s="32" t="str">
        <f t="shared" si="2"/>
        <v/>
      </c>
      <c r="K38" s="33" t="str">
        <f>IF(ISBLANK('ICC GRID'!A15),"---",IF(H38="","",IF(H38&lt;'ICC GRID'!C15,M38,E38)))</f>
        <v/>
      </c>
      <c r="L38" s="33" t="str">
        <f t="shared" si="3"/>
        <v/>
      </c>
      <c r="M38" s="18">
        <f>IF(ISBLANK('ICC GRID'!A15),"---",IF('ICC GRID'!B15=0,"",'ICC GRID'!B15))</f>
        <v>37.1</v>
      </c>
    </row>
    <row r="39" spans="1:13" ht="15.75" x14ac:dyDescent="0.2">
      <c r="A39" s="28" t="str">
        <f>IF(ISBLANK('ICC GRID'!A16),"---",'ICC GRID'!F16)</f>
        <v>Acer palmatum 'Tamuke yama'</v>
      </c>
      <c r="B39" s="29"/>
      <c r="C39" s="30" t="str">
        <f>IF(ISBLANK('ICC GRID'!A16),"---",TRIM('ICC GRID'!A16))</f>
        <v>#1 3-4' LT BRCH</v>
      </c>
      <c r="D39" s="31">
        <f>IF(ISBLANK('ICC GRID'!A16),"---",'ICC GRID'!E16)</f>
        <v>5</v>
      </c>
      <c r="E39" s="18">
        <f>IF(ISBLANK('ICC GRID'!A16),"---",IF('ICC GRID'!D16=0,"",'ICC GRID'!D16))</f>
        <v>11.9</v>
      </c>
      <c r="F39" s="19">
        <f>IF(ISBLANK('ICC GRID'!A16),"---",IF('ICC GRID'!C16=0,"",'ICC GRID'!C16))</f>
        <v>10</v>
      </c>
      <c r="G39" s="67" t="str">
        <f>IF(ISBLANK('ICC GRID'!A16),"---",IF('ICC GRID'!G16=0,"",'ICC GRID'!G16))</f>
        <v/>
      </c>
      <c r="H39" s="47"/>
      <c r="I39" s="48"/>
      <c r="J39" s="32" t="str">
        <f t="shared" si="2"/>
        <v/>
      </c>
      <c r="K39" s="33" t="str">
        <f>IF(ISBLANK('ICC GRID'!A16),"---",IF(H39="","",IF(H39&lt;'ICC GRID'!C16,M39,E39)))</f>
        <v/>
      </c>
      <c r="L39" s="33" t="str">
        <f t="shared" si="3"/>
        <v/>
      </c>
      <c r="M39" s="18">
        <f>IF(ISBLANK('ICC GRID'!A16),"---",IF('ICC GRID'!B16=0,"",'ICC GRID'!B16))</f>
        <v>22</v>
      </c>
    </row>
    <row r="40" spans="1:13" ht="15.75" x14ac:dyDescent="0.2">
      <c r="A40" s="28" t="str">
        <f>IF(ISBLANK('ICC GRID'!A17),"---",'ICC GRID'!F17)</f>
        <v>Acer palmatum 'Tsukasa Silhouette'</v>
      </c>
      <c r="B40" s="29"/>
      <c r="C40" s="30" t="str">
        <f>IF(ISBLANK('ICC GRID'!A17),"---",TRIM('ICC GRID'!A17))</f>
        <v>#1 3-4' LT BRCH</v>
      </c>
      <c r="D40" s="31">
        <f>IF(ISBLANK('ICC GRID'!A17),"---",'ICC GRID'!E17)</f>
        <v>5</v>
      </c>
      <c r="E40" s="18">
        <f>IF(ISBLANK('ICC GRID'!A17),"---",IF('ICC GRID'!D17=0,"",'ICC GRID'!D17))</f>
        <v>14.65</v>
      </c>
      <c r="F40" s="19">
        <f>IF(ISBLANK('ICC GRID'!A17),"---",IF('ICC GRID'!C17=0,"",'ICC GRID'!C17))</f>
        <v>10</v>
      </c>
      <c r="G40" s="67" t="str">
        <f>IF(ISBLANK('ICC GRID'!A17),"---",IF('ICC GRID'!G17=0,"",'ICC GRID'!G17))</f>
        <v/>
      </c>
      <c r="H40" s="47"/>
      <c r="I40" s="48"/>
      <c r="J40" s="32" t="str">
        <f t="shared" si="2"/>
        <v/>
      </c>
      <c r="K40" s="33" t="str">
        <f>IF(ISBLANK('ICC GRID'!A17),"---",IF(H40="","",IF(H40&lt;'ICC GRID'!C17,M40,E40)))</f>
        <v/>
      </c>
      <c r="L40" s="33" t="str">
        <f t="shared" si="3"/>
        <v/>
      </c>
      <c r="M40" s="18">
        <f>IF(ISBLANK('ICC GRID'!A17),"---",IF('ICC GRID'!B17=0,"",'ICC GRID'!B17))</f>
        <v>27.1</v>
      </c>
    </row>
    <row r="41" spans="1:13" ht="15.75" x14ac:dyDescent="0.2">
      <c r="A41" s="28" t="str">
        <f>IF(ISBLANK('ICC GRID'!A18),"---",'ICC GRID'!F18)</f>
        <v>Acer palmatum 'Twombly's Red Sentinel'</v>
      </c>
      <c r="B41" s="29"/>
      <c r="C41" s="30" t="str">
        <f>IF(ISBLANK('ICC GRID'!A18),"---",TRIM('ICC GRID'!A18))</f>
        <v>#1 3-4' LT BRCH</v>
      </c>
      <c r="D41" s="31">
        <f>IF(ISBLANK('ICC GRID'!A18),"---",'ICC GRID'!E18)</f>
        <v>5</v>
      </c>
      <c r="E41" s="18">
        <f>IF(ISBLANK('ICC GRID'!A18),"---",IF('ICC GRID'!D18=0,"",'ICC GRID'!D18))</f>
        <v>20.05</v>
      </c>
      <c r="F41" s="19">
        <f>IF(ISBLANK('ICC GRID'!A18),"---",IF('ICC GRID'!C18=0,"",'ICC GRID'!C18))</f>
        <v>10</v>
      </c>
      <c r="G41" s="67" t="str">
        <f>IF(ISBLANK('ICC GRID'!A18),"---",IF('ICC GRID'!G18=0,"",'ICC GRID'!G18))</f>
        <v/>
      </c>
      <c r="H41" s="47"/>
      <c r="I41" s="48"/>
      <c r="J41" s="32" t="str">
        <f t="shared" si="2"/>
        <v/>
      </c>
      <c r="K41" s="33" t="str">
        <f>IF(ISBLANK('ICC GRID'!A18),"---",IF(H41="","",IF(H41&lt;'ICC GRID'!C18,M41,E41)))</f>
        <v/>
      </c>
      <c r="L41" s="33" t="str">
        <f t="shared" si="3"/>
        <v/>
      </c>
      <c r="M41" s="18">
        <f>IF(ISBLANK('ICC GRID'!A18),"---",IF('ICC GRID'!B18=0,"",'ICC GRID'!B18))</f>
        <v>37.1</v>
      </c>
    </row>
    <row r="42" spans="1:13" ht="15.75" x14ac:dyDescent="0.2">
      <c r="A42" s="28" t="str">
        <f>IF(ISBLANK('ICC GRID'!A19),"---",'ICC GRID'!F19)</f>
        <v>Acer palmatum 'Ukigumo'</v>
      </c>
      <c r="B42" s="29"/>
      <c r="C42" s="30" t="str">
        <f>IF(ISBLANK('ICC GRID'!A19),"---",TRIM('ICC GRID'!A19))</f>
        <v>#1 3-4' LT BRCH</v>
      </c>
      <c r="D42" s="31">
        <f>IF(ISBLANK('ICC GRID'!A19),"---",'ICC GRID'!E19)</f>
        <v>5</v>
      </c>
      <c r="E42" s="18">
        <f>IF(ISBLANK('ICC GRID'!A19),"---",IF('ICC GRID'!D19=0,"",'ICC GRID'!D19))</f>
        <v>14.65</v>
      </c>
      <c r="F42" s="19">
        <f>IF(ISBLANK('ICC GRID'!A19),"---",IF('ICC GRID'!C19=0,"",'ICC GRID'!C19))</f>
        <v>10</v>
      </c>
      <c r="G42" s="67" t="str">
        <f>IF(ISBLANK('ICC GRID'!A19),"---",IF('ICC GRID'!G19=0,"",'ICC GRID'!G19))</f>
        <v/>
      </c>
      <c r="H42" s="47"/>
      <c r="I42" s="48"/>
      <c r="J42" s="32" t="str">
        <f t="shared" si="2"/>
        <v/>
      </c>
      <c r="K42" s="33" t="str">
        <f>IF(ISBLANK('ICC GRID'!A19),"---",IF(H42="","",IF(H42&lt;'ICC GRID'!C19,M42,E42)))</f>
        <v/>
      </c>
      <c r="L42" s="33" t="str">
        <f t="shared" si="3"/>
        <v/>
      </c>
      <c r="M42" s="18">
        <f>IF(ISBLANK('ICC GRID'!A19),"---",IF('ICC GRID'!B19=0,"",'ICC GRID'!B19))</f>
        <v>27.1</v>
      </c>
    </row>
    <row r="43" spans="1:13" ht="15.75" x14ac:dyDescent="0.2">
      <c r="A43" s="28" t="str">
        <f>IF(ISBLANK('ICC GRID'!A20),"---",'ICC GRID'!F20)</f>
        <v>Acer palmatum 'Verkades Jacus Potus'</v>
      </c>
      <c r="B43" s="29"/>
      <c r="C43" s="30" t="str">
        <f>IF(ISBLANK('ICC GRID'!A20),"---",TRIM('ICC GRID'!A20))</f>
        <v>#1 2-3' LT BRCH</v>
      </c>
      <c r="D43" s="31">
        <f>IF(ISBLANK('ICC GRID'!A20),"---",'ICC GRID'!E20)</f>
        <v>5</v>
      </c>
      <c r="E43" s="18">
        <f>IF(ISBLANK('ICC GRID'!A20),"---",IF('ICC GRID'!D20=0,"",'ICC GRID'!D20))</f>
        <v>17.25</v>
      </c>
      <c r="F43" s="19">
        <f>IF(ISBLANK('ICC GRID'!A20),"---",IF('ICC GRID'!C20=0,"",'ICC GRID'!C20))</f>
        <v>10</v>
      </c>
      <c r="G43" s="67" t="str">
        <f>IF(ISBLANK('ICC GRID'!A20),"---",IF('ICC GRID'!G20=0,"",'ICC GRID'!G20))</f>
        <v/>
      </c>
      <c r="H43" s="47"/>
      <c r="I43" s="48"/>
      <c r="J43" s="32" t="str">
        <f t="shared" si="2"/>
        <v/>
      </c>
      <c r="K43" s="33" t="str">
        <f>IF(ISBLANK('ICC GRID'!A20),"---",IF(H43="","",IF(H43&lt;'ICC GRID'!C20,M43,E43)))</f>
        <v/>
      </c>
      <c r="L43" s="33" t="str">
        <f t="shared" si="3"/>
        <v/>
      </c>
      <c r="M43" s="18">
        <f>IF(ISBLANK('ICC GRID'!A20),"---",IF('ICC GRID'!B20=0,"",'ICC GRID'!B20))</f>
        <v>31.9</v>
      </c>
    </row>
    <row r="44" spans="1:13" ht="15.75" x14ac:dyDescent="0.2">
      <c r="A44" s="28" t="str">
        <f>IF(ISBLANK('ICC GRID'!A21),"---",'ICC GRID'!F21)</f>
        <v>Acer palmatum 'Villa Taranto'</v>
      </c>
      <c r="B44" s="29"/>
      <c r="C44" s="30" t="str">
        <f>IF(ISBLANK('ICC GRID'!A21),"---",TRIM('ICC GRID'!A21))</f>
        <v>#1 3-4' LT BRCH</v>
      </c>
      <c r="D44" s="31">
        <f>IF(ISBLANK('ICC GRID'!A21),"---",'ICC GRID'!E21)</f>
        <v>5</v>
      </c>
      <c r="E44" s="18">
        <f>IF(ISBLANK('ICC GRID'!A21),"---",IF('ICC GRID'!D21=0,"",'ICC GRID'!D21))</f>
        <v>20.05</v>
      </c>
      <c r="F44" s="19">
        <f>IF(ISBLANK('ICC GRID'!A21),"---",IF('ICC GRID'!C21=0,"",'ICC GRID'!C21))</f>
        <v>10</v>
      </c>
      <c r="G44" s="67" t="str">
        <f>IF(ISBLANK('ICC GRID'!A21),"---",IF('ICC GRID'!G21=0,"",'ICC GRID'!G21))</f>
        <v/>
      </c>
      <c r="H44" s="47"/>
      <c r="I44" s="48"/>
      <c r="J44" s="32" t="str">
        <f t="shared" si="2"/>
        <v/>
      </c>
      <c r="K44" s="33" t="str">
        <f>IF(ISBLANK('ICC GRID'!A21),"---",IF(H44="","",IF(H44&lt;'ICC GRID'!C21,M44,E44)))</f>
        <v/>
      </c>
      <c r="L44" s="33" t="str">
        <f t="shared" si="3"/>
        <v/>
      </c>
      <c r="M44" s="18">
        <f>IF(ISBLANK('ICC GRID'!A21),"---",IF('ICC GRID'!B21=0,"",'ICC GRID'!B21))</f>
        <v>37.1</v>
      </c>
    </row>
    <row r="45" spans="1:13" ht="15.75" x14ac:dyDescent="0.2">
      <c r="A45" s="28" t="str">
        <f>IF(ISBLANK('ICC GRID'!A22),"---",'ICC GRID'!F22)</f>
        <v>Acer palmatum</v>
      </c>
      <c r="B45" s="29"/>
      <c r="C45" s="30" t="str">
        <f>IF(ISBLANK('ICC GRID'!A22),"---",TRIM('ICC GRID'!A22))</f>
        <v>MP 1/8"</v>
      </c>
      <c r="D45" s="31">
        <f>IF(ISBLANK('ICC GRID'!A22),"---",'ICC GRID'!E22)</f>
        <v>25</v>
      </c>
      <c r="E45" s="18">
        <f>IF(ISBLANK('ICC GRID'!A22),"---",IF('ICC GRID'!D22=0,"",'ICC GRID'!D22))</f>
        <v>0.7</v>
      </c>
      <c r="F45" s="19">
        <f>IF(ISBLANK('ICC GRID'!A22),"---",IF('ICC GRID'!C22=0,"",'ICC GRID'!C22))</f>
        <v>100</v>
      </c>
      <c r="G45" s="67" t="str">
        <f>IF(ISBLANK('ICC GRID'!A22),"---",IF('ICC GRID'!G22=0,"",'ICC GRID'!G22))</f>
        <v/>
      </c>
      <c r="H45" s="47"/>
      <c r="I45" s="48"/>
      <c r="J45" s="32" t="str">
        <f t="shared" si="2"/>
        <v/>
      </c>
      <c r="K45" s="33" t="str">
        <f>IF(ISBLANK('ICC GRID'!A22),"---",IF(H45="","",IF(H45&lt;'ICC GRID'!C22,M45,E45)))</f>
        <v/>
      </c>
      <c r="L45" s="33" t="str">
        <f t="shared" si="3"/>
        <v/>
      </c>
      <c r="M45" s="18">
        <f>IF(ISBLANK('ICC GRID'!A22),"---",IF('ICC GRID'!B22=0,"",'ICC GRID'!B22))</f>
        <v>1.3</v>
      </c>
    </row>
    <row r="46" spans="1:13" ht="15.75" x14ac:dyDescent="0.2">
      <c r="A46" s="28" t="str">
        <f>IF(ISBLANK('ICC GRID'!A23),"---",'ICC GRID'!F23)</f>
        <v>Acer palmatum</v>
      </c>
      <c r="B46" s="29"/>
      <c r="C46" s="30" t="str">
        <f>IF(ISBLANK('ICC GRID'!A23),"---",TRIM('ICC GRID'!A23))</f>
        <v>MP 3/16"</v>
      </c>
      <c r="D46" s="31">
        <f>IF(ISBLANK('ICC GRID'!A23),"---",'ICC GRID'!E23)</f>
        <v>25</v>
      </c>
      <c r="E46" s="18">
        <f>IF(ISBLANK('ICC GRID'!A23),"---",IF('ICC GRID'!D23=0,"",'ICC GRID'!D23))</f>
        <v>0.8</v>
      </c>
      <c r="F46" s="19">
        <f>IF(ISBLANK('ICC GRID'!A23),"---",IF('ICC GRID'!C23=0,"",'ICC GRID'!C23))</f>
        <v>100</v>
      </c>
      <c r="G46" s="67" t="str">
        <f>IF(ISBLANK('ICC GRID'!A23),"---",IF('ICC GRID'!G23=0,"",'ICC GRID'!G23))</f>
        <v/>
      </c>
      <c r="H46" s="47"/>
      <c r="I46" s="48"/>
      <c r="J46" s="32" t="str">
        <f t="shared" si="2"/>
        <v/>
      </c>
      <c r="K46" s="33" t="str">
        <f>IF(ISBLANK('ICC GRID'!A23),"---",IF(H46="","",IF(H46&lt;'ICC GRID'!C23,M46,E46)))</f>
        <v/>
      </c>
      <c r="L46" s="33" t="str">
        <f t="shared" si="3"/>
        <v/>
      </c>
      <c r="M46" s="18">
        <f>IF(ISBLANK('ICC GRID'!A23),"---",IF('ICC GRID'!B23=0,"",'ICC GRID'!B23))</f>
        <v>1.5</v>
      </c>
    </row>
    <row r="47" spans="1:13" ht="15.75" x14ac:dyDescent="0.2">
      <c r="A47" s="28" t="str">
        <f>IF(ISBLANK('ICC GRID'!A24),"---",'ICC GRID'!F24)</f>
        <v>Acer palmatum</v>
      </c>
      <c r="B47" s="29"/>
      <c r="C47" s="30" t="str">
        <f>IF(ISBLANK('ICC GRID'!A24),"---",TRIM('ICC GRID'!A24))</f>
        <v>MP 1/4"</v>
      </c>
      <c r="D47" s="31">
        <f>IF(ISBLANK('ICC GRID'!A24),"---",'ICC GRID'!E24)</f>
        <v>25</v>
      </c>
      <c r="E47" s="18">
        <f>IF(ISBLANK('ICC GRID'!A24),"---",IF('ICC GRID'!D24=0,"",'ICC GRID'!D24))</f>
        <v>0.95</v>
      </c>
      <c r="F47" s="19">
        <f>IF(ISBLANK('ICC GRID'!A24),"---",IF('ICC GRID'!C24=0,"",'ICC GRID'!C24))</f>
        <v>100</v>
      </c>
      <c r="G47" s="67" t="str">
        <f>IF(ISBLANK('ICC GRID'!A24),"---",IF('ICC GRID'!G24=0,"",'ICC GRID'!G24))</f>
        <v/>
      </c>
      <c r="H47" s="47"/>
      <c r="I47" s="48"/>
      <c r="J47" s="32" t="str">
        <f t="shared" si="2"/>
        <v/>
      </c>
      <c r="K47" s="33" t="str">
        <f>IF(ISBLANK('ICC GRID'!A24),"---",IF(H47="","",IF(H47&lt;'ICC GRID'!C24,M47,E47)))</f>
        <v/>
      </c>
      <c r="L47" s="33" t="str">
        <f t="shared" si="3"/>
        <v/>
      </c>
      <c r="M47" s="18">
        <f>IF(ISBLANK('ICC GRID'!A24),"---",IF('ICC GRID'!B24=0,"",'ICC GRID'!B24))</f>
        <v>1.75</v>
      </c>
    </row>
    <row r="48" spans="1:13" ht="15.75" x14ac:dyDescent="0.2">
      <c r="A48" s="28" t="str">
        <f>IF(ISBLANK('ICC GRID'!A25),"---",'ICC GRID'!F25)</f>
        <v>Acer pseudoplatanus 'Esk Sunset'</v>
      </c>
      <c r="B48" s="29"/>
      <c r="C48" s="30" t="str">
        <f>IF(ISBLANK('ICC GRID'!A25),"---",TRIM('ICC GRID'!A25))</f>
        <v>#1 2-3' WHIP Shipping restrictions apply</v>
      </c>
      <c r="D48" s="31">
        <f>IF(ISBLANK('ICC GRID'!A25),"---",'ICC GRID'!E25)</f>
        <v>5</v>
      </c>
      <c r="E48" s="18">
        <f>IF(ISBLANK('ICC GRID'!A25),"---",IF('ICC GRID'!D25=0,"",'ICC GRID'!D25))</f>
        <v>16.899999999999999</v>
      </c>
      <c r="F48" s="19">
        <f>IF(ISBLANK('ICC GRID'!A25),"---",IF('ICC GRID'!C25=0,"",'ICC GRID'!C25))</f>
        <v>10</v>
      </c>
      <c r="G48" s="67" t="str">
        <f>IF(ISBLANK('ICC GRID'!A25),"---",IF('ICC GRID'!G25=0,"",'ICC GRID'!G25))</f>
        <v/>
      </c>
      <c r="H48" s="47"/>
      <c r="I48" s="48"/>
      <c r="J48" s="32" t="str">
        <f t="shared" si="2"/>
        <v/>
      </c>
      <c r="K48" s="33" t="str">
        <f>IF(ISBLANK('ICC GRID'!A25),"---",IF(H48="","",IF(H48&lt;'ICC GRID'!C25,M48,E48)))</f>
        <v/>
      </c>
      <c r="L48" s="33" t="str">
        <f t="shared" si="3"/>
        <v/>
      </c>
      <c r="M48" s="18">
        <f>IF(ISBLANK('ICC GRID'!A25),"---",IF('ICC GRID'!B25=0,"",'ICC GRID'!B25))</f>
        <v>31.25</v>
      </c>
    </row>
    <row r="49" spans="1:13" ht="15.75" x14ac:dyDescent="0.2">
      <c r="A49" s="28" t="str">
        <f>IF(ISBLANK('ICC GRID'!A26),"---",'ICC GRID'!F26)</f>
        <v>Acer pseudoplatanus 'Esk Sunset'</v>
      </c>
      <c r="B49" s="29"/>
      <c r="C49" s="30" t="str">
        <f>IF(ISBLANK('ICC GRID'!A26),"---",TRIM('ICC GRID'!A26))</f>
        <v>#1 3-4' WHIP Shipping restrictions apply</v>
      </c>
      <c r="D49" s="31">
        <f>IF(ISBLANK('ICC GRID'!A26),"---",'ICC GRID'!E26)</f>
        <v>5</v>
      </c>
      <c r="E49" s="18">
        <f>IF(ISBLANK('ICC GRID'!A26),"---",IF('ICC GRID'!D26=0,"",'ICC GRID'!D26))</f>
        <v>17.850000000000001</v>
      </c>
      <c r="F49" s="19">
        <f>IF(ISBLANK('ICC GRID'!A26),"---",IF('ICC GRID'!C26=0,"",'ICC GRID'!C26))</f>
        <v>10</v>
      </c>
      <c r="G49" s="67" t="str">
        <f>IF(ISBLANK('ICC GRID'!A26),"---",IF('ICC GRID'!G26=0,"",'ICC GRID'!G26))</f>
        <v/>
      </c>
      <c r="H49" s="47"/>
      <c r="I49" s="48"/>
      <c r="J49" s="32" t="str">
        <f t="shared" si="2"/>
        <v/>
      </c>
      <c r="K49" s="33" t="str">
        <f>IF(ISBLANK('ICC GRID'!A26),"---",IF(H49="","",IF(H49&lt;'ICC GRID'!C26,M49,E49)))</f>
        <v/>
      </c>
      <c r="L49" s="33" t="str">
        <f t="shared" si="3"/>
        <v/>
      </c>
      <c r="M49" s="18">
        <f>IF(ISBLANK('ICC GRID'!A26),"---",IF('ICC GRID'!B26=0,"",'ICC GRID'!B26))</f>
        <v>33</v>
      </c>
    </row>
    <row r="50" spans="1:13" ht="15.75" x14ac:dyDescent="0.2">
      <c r="A50" s="28" t="str">
        <f>IF(ISBLANK('ICC GRID'!A27),"---",'ICC GRID'!F27)</f>
        <v>Acer shirasawanum Moonrise™</v>
      </c>
      <c r="B50" s="29"/>
      <c r="C50" s="30" t="str">
        <f>IF(ISBLANK('ICC GRID'!A27),"---",TRIM('ICC GRID'!A27))</f>
        <v>#1 3-4' LT BRCH</v>
      </c>
      <c r="D50" s="31">
        <f>IF(ISBLANK('ICC GRID'!A27),"---",'ICC GRID'!E27)</f>
        <v>5</v>
      </c>
      <c r="E50" s="18">
        <f>IF(ISBLANK('ICC GRID'!A27),"---",IF('ICC GRID'!D27=0,"",'ICC GRID'!D27))</f>
        <v>21.05</v>
      </c>
      <c r="F50" s="19">
        <f>IF(ISBLANK('ICC GRID'!A27),"---",IF('ICC GRID'!C27=0,"",'ICC GRID'!C27))</f>
        <v>10</v>
      </c>
      <c r="G50" s="67" t="str">
        <f>IF(ISBLANK('ICC GRID'!A27),"---",IF('ICC GRID'!G27=0,"",'ICC GRID'!G27))</f>
        <v/>
      </c>
      <c r="H50" s="47"/>
      <c r="I50" s="48"/>
      <c r="J50" s="32" t="str">
        <f t="shared" si="2"/>
        <v/>
      </c>
      <c r="K50" s="33" t="str">
        <f>IF(ISBLANK('ICC GRID'!A27),"---",IF(H50="","",IF(H50&lt;'ICC GRID'!C27,M50,E50)))</f>
        <v/>
      </c>
      <c r="L50" s="33" t="str">
        <f t="shared" si="3"/>
        <v/>
      </c>
      <c r="M50" s="18">
        <f>IF(ISBLANK('ICC GRID'!A27),"---",IF('ICC GRID'!B27=0,"",'ICC GRID'!B27))</f>
        <v>38.1</v>
      </c>
    </row>
    <row r="51" spans="1:13" ht="15.75" x14ac:dyDescent="0.2">
      <c r="A51" s="28" t="str">
        <f>IF(ISBLANK('ICC GRID'!A28),"---",'ICC GRID'!F28)</f>
        <v>Acer x 'Red Dawn'</v>
      </c>
      <c r="B51" s="29"/>
      <c r="C51" s="30" t="str">
        <f>IF(ISBLANK('ICC GRID'!A28),"---",TRIM('ICC GRID'!A28))</f>
        <v>#1 3-4' LT BRCH</v>
      </c>
      <c r="D51" s="31">
        <f>IF(ISBLANK('ICC GRID'!A28),"---",'ICC GRID'!E28)</f>
        <v>5</v>
      </c>
      <c r="E51" s="18">
        <f>IF(ISBLANK('ICC GRID'!A28),"---",IF('ICC GRID'!D28=0,"",'ICC GRID'!D28))</f>
        <v>22.95</v>
      </c>
      <c r="F51" s="19">
        <f>IF(ISBLANK('ICC GRID'!A28),"---",IF('ICC GRID'!C28=0,"",'ICC GRID'!C28))</f>
        <v>10</v>
      </c>
      <c r="G51" s="67" t="str">
        <f>IF(ISBLANK('ICC GRID'!A28),"---",IF('ICC GRID'!G28=0,"",'ICC GRID'!G28))</f>
        <v/>
      </c>
      <c r="H51" s="47"/>
      <c r="I51" s="48"/>
      <c r="J51" s="32" t="str">
        <f t="shared" si="2"/>
        <v/>
      </c>
      <c r="K51" s="33" t="str">
        <f>IF(ISBLANK('ICC GRID'!A28),"---",IF(H51="","",IF(H51&lt;'ICC GRID'!C28,M51,E51)))</f>
        <v/>
      </c>
      <c r="L51" s="33" t="str">
        <f t="shared" si="3"/>
        <v/>
      </c>
      <c r="M51" s="18">
        <f>IF(ISBLANK('ICC GRID'!A28),"---",IF('ICC GRID'!B28=0,"",'ICC GRID'!B28))</f>
        <v>42.45</v>
      </c>
    </row>
    <row r="52" spans="1:13" ht="15.75" x14ac:dyDescent="0.2">
      <c r="A52" s="28" t="str">
        <f>IF(ISBLANK('ICC GRID'!A29),"---",'ICC GRID'!F29)</f>
        <v>Amelanchier x grandiflora 'Autumn Brilliance'®</v>
      </c>
      <c r="B52" s="29"/>
      <c r="C52" s="30" t="str">
        <f>IF(ISBLANK('ICC GRID'!A29),"---",TRIM('ICC GRID'!A29))</f>
        <v>MP</v>
      </c>
      <c r="D52" s="31">
        <f>IF(ISBLANK('ICC GRID'!A29),"---",'ICC GRID'!E29)</f>
        <v>25</v>
      </c>
      <c r="E52" s="18">
        <f>IF(ISBLANK('ICC GRID'!A29),"---",IF('ICC GRID'!D29=0,"",'ICC GRID'!D29))</f>
        <v>3.1999999999999997</v>
      </c>
      <c r="F52" s="19">
        <f>IF(ISBLANK('ICC GRID'!A29),"---",IF('ICC GRID'!C29=0,"",'ICC GRID'!C29))</f>
        <v>50</v>
      </c>
      <c r="G52" s="67" t="str">
        <f>IF(ISBLANK('ICC GRID'!A29),"---",IF('ICC GRID'!G29=0,"",'ICC GRID'!G29))</f>
        <v/>
      </c>
      <c r="H52" s="47"/>
      <c r="I52" s="48"/>
      <c r="J52" s="32" t="str">
        <f t="shared" si="2"/>
        <v/>
      </c>
      <c r="K52" s="33" t="str">
        <f>IF(ISBLANK('ICC GRID'!A29),"---",IF(H52="","",IF(H52&lt;'ICC GRID'!C29,M52,E52)))</f>
        <v/>
      </c>
      <c r="L52" s="33" t="str">
        <f t="shared" si="3"/>
        <v/>
      </c>
      <c r="M52" s="18">
        <f>IF(ISBLANK('ICC GRID'!A29),"---",IF('ICC GRID'!B29=0,"",'ICC GRID'!B29))</f>
        <v>5.15</v>
      </c>
    </row>
    <row r="53" spans="1:13" ht="15.75" x14ac:dyDescent="0.2">
      <c r="A53" s="28" t="str">
        <f>IF(ISBLANK('ICC GRID'!A30),"---",'ICC GRID'!F30)</f>
        <v>Arbutus arizonica</v>
      </c>
      <c r="B53" s="29"/>
      <c r="C53" s="30" t="str">
        <f>IF(ISBLANK('ICC GRID'!A30),"---",TRIM('ICC GRID'!A30))</f>
        <v>LP</v>
      </c>
      <c r="D53" s="31">
        <f>IF(ISBLANK('ICC GRID'!A30),"---",'ICC GRID'!E30)</f>
        <v>10</v>
      </c>
      <c r="E53" s="18">
        <f>IF(ISBLANK('ICC GRID'!A30),"---",IF('ICC GRID'!D30=0,"",'ICC GRID'!D30))</f>
        <v>5.2</v>
      </c>
      <c r="F53" s="19">
        <f>IF(ISBLANK('ICC GRID'!A30),"---",IF('ICC GRID'!C30=0,"",'ICC GRID'!C30))</f>
        <v>20</v>
      </c>
      <c r="G53" s="67" t="str">
        <f>IF(ISBLANK('ICC GRID'!A30),"---",IF('ICC GRID'!G30=0,"",'ICC GRID'!G30))</f>
        <v/>
      </c>
      <c r="H53" s="47"/>
      <c r="I53" s="48"/>
      <c r="J53" s="32" t="str">
        <f t="shared" si="2"/>
        <v/>
      </c>
      <c r="K53" s="33" t="str">
        <f>IF(ISBLANK('ICC GRID'!A30),"---",IF(H53="","",IF(H53&lt;'ICC GRID'!C30,M53,E53)))</f>
        <v/>
      </c>
      <c r="L53" s="33" t="str">
        <f t="shared" si="3"/>
        <v/>
      </c>
      <c r="M53" s="18">
        <f>IF(ISBLANK('ICC GRID'!A30),"---",IF('ICC GRID'!B30=0,"",'ICC GRID'!B30))</f>
        <v>9.6</v>
      </c>
    </row>
    <row r="54" spans="1:13" ht="15.75" x14ac:dyDescent="0.2">
      <c r="A54" s="28" t="str">
        <f>IF(ISBLANK('ICC GRID'!A31),"---",'ICC GRID'!F31)</f>
        <v>Arbutus unedo</v>
      </c>
      <c r="B54" s="29"/>
      <c r="C54" s="30" t="str">
        <f>IF(ISBLANK('ICC GRID'!A31),"---",TRIM('ICC GRID'!A31))</f>
        <v>MP</v>
      </c>
      <c r="D54" s="31">
        <f>IF(ISBLANK('ICC GRID'!A31),"---",'ICC GRID'!E31)</f>
        <v>25</v>
      </c>
      <c r="E54" s="18">
        <f>IF(ISBLANK('ICC GRID'!A31),"---",IF('ICC GRID'!D31=0,"",'ICC GRID'!D31))</f>
        <v>1.35</v>
      </c>
      <c r="F54" s="19">
        <f>IF(ISBLANK('ICC GRID'!A31),"---",IF('ICC GRID'!C31=0,"",'ICC GRID'!C31))</f>
        <v>50</v>
      </c>
      <c r="G54" s="67" t="str">
        <f>IF(ISBLANK('ICC GRID'!A31),"---",IF('ICC GRID'!G31=0,"",'ICC GRID'!G31))</f>
        <v/>
      </c>
      <c r="H54" s="47"/>
      <c r="I54" s="48"/>
      <c r="J54" s="32" t="str">
        <f t="shared" si="2"/>
        <v/>
      </c>
      <c r="K54" s="33" t="str">
        <f>IF(ISBLANK('ICC GRID'!A31),"---",IF(H54="","",IF(H54&lt;'ICC GRID'!C31,M54,E54)))</f>
        <v/>
      </c>
      <c r="L54" s="33" t="str">
        <f t="shared" si="3"/>
        <v/>
      </c>
      <c r="M54" s="18">
        <f>IF(ISBLANK('ICC GRID'!A31),"---",IF('ICC GRID'!B31=0,"",'ICC GRID'!B31))</f>
        <v>2.5</v>
      </c>
    </row>
    <row r="55" spans="1:13" ht="15.75" x14ac:dyDescent="0.2">
      <c r="A55" s="28" t="str">
        <f>IF(ISBLANK('ICC GRID'!A32),"---",'ICC GRID'!F32)</f>
        <v>Arbutus unedo 'Oktoberfest'</v>
      </c>
      <c r="B55" s="29"/>
      <c r="C55" s="30" t="str">
        <f>IF(ISBLANK('ICC GRID'!A32),"---",TRIM('ICC GRID'!A32))</f>
        <v>MP</v>
      </c>
      <c r="D55" s="31">
        <f>IF(ISBLANK('ICC GRID'!A32),"---",'ICC GRID'!E32)</f>
        <v>25</v>
      </c>
      <c r="E55" s="18">
        <f>IF(ISBLANK('ICC GRID'!A32),"---",IF('ICC GRID'!D32=0,"",'ICC GRID'!D32))</f>
        <v>2.6</v>
      </c>
      <c r="F55" s="19">
        <f>IF(ISBLANK('ICC GRID'!A32),"---",IF('ICC GRID'!C32=0,"",'ICC GRID'!C32))</f>
        <v>50</v>
      </c>
      <c r="G55" s="67" t="str">
        <f>IF(ISBLANK('ICC GRID'!A32),"---",IF('ICC GRID'!G32=0,"",'ICC GRID'!G32))</f>
        <v/>
      </c>
      <c r="H55" s="47"/>
      <c r="I55" s="48"/>
      <c r="J55" s="32" t="str">
        <f t="shared" si="2"/>
        <v/>
      </c>
      <c r="K55" s="33" t="str">
        <f>IF(ISBLANK('ICC GRID'!A32),"---",IF(H55="","",IF(H55&lt;'ICC GRID'!C32,M55,E55)))</f>
        <v/>
      </c>
      <c r="L55" s="33" t="str">
        <f t="shared" si="3"/>
        <v/>
      </c>
      <c r="M55" s="18">
        <f>IF(ISBLANK('ICC GRID'!A32),"---",IF('ICC GRID'!B32=0,"",'ICC GRID'!B32))</f>
        <v>4.8</v>
      </c>
    </row>
    <row r="56" spans="1:13" ht="15.75" x14ac:dyDescent="0.2">
      <c r="A56" s="28" t="str">
        <f>IF(ISBLANK('ICC GRID'!A33),"---",'ICC GRID'!F33)</f>
        <v>Asimina triloba 'Allegheny'™</v>
      </c>
      <c r="B56" s="29"/>
      <c r="C56" s="30" t="str">
        <f>IF(ISBLANK('ICC GRID'!A33),"---",TRIM('ICC GRID'!A33))</f>
        <v>LP 1-2'</v>
      </c>
      <c r="D56" s="31">
        <f>IF(ISBLANK('ICC GRID'!A33),"---",'ICC GRID'!E33)</f>
        <v>5</v>
      </c>
      <c r="E56" s="18">
        <f>IF(ISBLANK('ICC GRID'!A33),"---",IF('ICC GRID'!D33=0,"",'ICC GRID'!D33))</f>
        <v>19.5</v>
      </c>
      <c r="F56" s="19">
        <f>IF(ISBLANK('ICC GRID'!A33),"---",IF('ICC GRID'!C33=0,"",'ICC GRID'!C33))</f>
        <v>10</v>
      </c>
      <c r="G56" s="67" t="str">
        <f>IF(ISBLANK('ICC GRID'!A33),"---",IF('ICC GRID'!G33=0,"",'ICC GRID'!G33))</f>
        <v/>
      </c>
      <c r="H56" s="47"/>
      <c r="I56" s="48"/>
      <c r="J56" s="32" t="str">
        <f t="shared" si="2"/>
        <v/>
      </c>
      <c r="K56" s="33" t="str">
        <f>IF(ISBLANK('ICC GRID'!A33),"---",IF(H56="","",IF(H56&lt;'ICC GRID'!C33,M56,E56)))</f>
        <v/>
      </c>
      <c r="L56" s="33" t="str">
        <f t="shared" si="3"/>
        <v/>
      </c>
      <c r="M56" s="18">
        <f>IF(ISBLANK('ICC GRID'!A33),"---",IF('ICC GRID'!B33=0,"",'ICC GRID'!B33))</f>
        <v>35.25</v>
      </c>
    </row>
    <row r="57" spans="1:13" ht="15.75" x14ac:dyDescent="0.2">
      <c r="A57" s="28" t="str">
        <f>IF(ISBLANK('ICC GRID'!A34),"---",'ICC GRID'!F34)</f>
        <v>Asimina triloba 'Potomac'™</v>
      </c>
      <c r="B57" s="29"/>
      <c r="C57" s="30" t="str">
        <f>IF(ISBLANK('ICC GRID'!A34),"---",TRIM('ICC GRID'!A34))</f>
        <v>LP 1-2'</v>
      </c>
      <c r="D57" s="31">
        <f>IF(ISBLANK('ICC GRID'!A34),"---",'ICC GRID'!E34)</f>
        <v>5</v>
      </c>
      <c r="E57" s="18">
        <f>IF(ISBLANK('ICC GRID'!A34),"---",IF('ICC GRID'!D34=0,"",'ICC GRID'!D34))</f>
        <v>19.5</v>
      </c>
      <c r="F57" s="19">
        <f>IF(ISBLANK('ICC GRID'!A34),"---",IF('ICC GRID'!C34=0,"",'ICC GRID'!C34))</f>
        <v>10</v>
      </c>
      <c r="G57" s="67" t="str">
        <f>IF(ISBLANK('ICC GRID'!A34),"---",IF('ICC GRID'!G34=0,"",'ICC GRID'!G34))</f>
        <v/>
      </c>
      <c r="H57" s="47"/>
      <c r="I57" s="48"/>
      <c r="J57" s="32" t="str">
        <f t="shared" si="2"/>
        <v/>
      </c>
      <c r="K57" s="33" t="str">
        <f>IF(ISBLANK('ICC GRID'!A34),"---",IF(H57="","",IF(H57&lt;'ICC GRID'!C34,M57,E57)))</f>
        <v/>
      </c>
      <c r="L57" s="33" t="str">
        <f t="shared" si="3"/>
        <v/>
      </c>
      <c r="M57" s="18">
        <f>IF(ISBLANK('ICC GRID'!A34),"---",IF('ICC GRID'!B34=0,"",'ICC GRID'!B34))</f>
        <v>35.25</v>
      </c>
    </row>
    <row r="58" spans="1:13" ht="15.75" x14ac:dyDescent="0.2">
      <c r="A58" s="28" t="str">
        <f>IF(ISBLANK('ICC GRID'!A35),"---",'ICC GRID'!F35)</f>
        <v>Asimina triloba 'Wabash'™ cultivar</v>
      </c>
      <c r="B58" s="29"/>
      <c r="C58" s="30" t="str">
        <f>IF(ISBLANK('ICC GRID'!A35),"---",TRIM('ICC GRID'!A35))</f>
        <v>LP 1-2'</v>
      </c>
      <c r="D58" s="31">
        <f>IF(ISBLANK('ICC GRID'!A35),"---",'ICC GRID'!E35)</f>
        <v>5</v>
      </c>
      <c r="E58" s="18">
        <f>IF(ISBLANK('ICC GRID'!A35),"---",IF('ICC GRID'!D35=0,"",'ICC GRID'!D35))</f>
        <v>19.5</v>
      </c>
      <c r="F58" s="19">
        <f>IF(ISBLANK('ICC GRID'!A35),"---",IF('ICC GRID'!C35=0,"",'ICC GRID'!C35))</f>
        <v>10</v>
      </c>
      <c r="G58" s="67" t="str">
        <f>IF(ISBLANK('ICC GRID'!A35),"---",IF('ICC GRID'!G35=0,"",'ICC GRID'!G35))</f>
        <v/>
      </c>
      <c r="H58" s="47"/>
      <c r="I58" s="48"/>
      <c r="J58" s="32" t="str">
        <f t="shared" si="2"/>
        <v/>
      </c>
      <c r="K58" s="33" t="str">
        <f>IF(ISBLANK('ICC GRID'!A35),"---",IF(H58="","",IF(H58&lt;'ICC GRID'!C35,M58,E58)))</f>
        <v/>
      </c>
      <c r="L58" s="33" t="str">
        <f t="shared" si="3"/>
        <v/>
      </c>
      <c r="M58" s="18">
        <f>IF(ISBLANK('ICC GRID'!A35),"---",IF('ICC GRID'!B35=0,"",'ICC GRID'!B35))</f>
        <v>35.25</v>
      </c>
    </row>
    <row r="59" spans="1:13" ht="15.75" x14ac:dyDescent="0.2">
      <c r="A59" s="28" t="str">
        <f>IF(ISBLANK('ICC GRID'!A36),"---",'ICC GRID'!F36)</f>
        <v>Asimina triloba Rappahannock®</v>
      </c>
      <c r="B59" s="29"/>
      <c r="C59" s="30" t="str">
        <f>IF(ISBLANK('ICC GRID'!A36),"---",TRIM('ICC GRID'!A36))</f>
        <v>LP 1-2'</v>
      </c>
      <c r="D59" s="31">
        <f>IF(ISBLANK('ICC GRID'!A36),"---",'ICC GRID'!E36)</f>
        <v>5</v>
      </c>
      <c r="E59" s="18">
        <f>IF(ISBLANK('ICC GRID'!A36),"---",IF('ICC GRID'!D36=0,"",'ICC GRID'!D36))</f>
        <v>19.5</v>
      </c>
      <c r="F59" s="19">
        <f>IF(ISBLANK('ICC GRID'!A36),"---",IF('ICC GRID'!C36=0,"",'ICC GRID'!C36))</f>
        <v>10</v>
      </c>
      <c r="G59" s="67" t="str">
        <f>IF(ISBLANK('ICC GRID'!A36),"---",IF('ICC GRID'!G36=0,"",'ICC GRID'!G36))</f>
        <v/>
      </c>
      <c r="H59" s="47"/>
      <c r="I59" s="48"/>
      <c r="J59" s="32" t="str">
        <f t="shared" si="2"/>
        <v/>
      </c>
      <c r="K59" s="33" t="str">
        <f>IF(ISBLANK('ICC GRID'!A36),"---",IF(H59="","",IF(H59&lt;'ICC GRID'!C36,M59,E59)))</f>
        <v/>
      </c>
      <c r="L59" s="33" t="str">
        <f t="shared" si="3"/>
        <v/>
      </c>
      <c r="M59" s="18">
        <f>IF(ISBLANK('ICC GRID'!A36),"---",IF('ICC GRID'!B36=0,"",'ICC GRID'!B36))</f>
        <v>35.25</v>
      </c>
    </row>
    <row r="60" spans="1:13" ht="15.75" x14ac:dyDescent="0.2">
      <c r="A60" s="28" t="str">
        <f>IF(ISBLANK('ICC GRID'!A37),"---",'ICC GRID'!F37)</f>
        <v>Asimina triloba Shenandoah™</v>
      </c>
      <c r="B60" s="29"/>
      <c r="C60" s="30" t="str">
        <f>IF(ISBLANK('ICC GRID'!A37),"---",TRIM('ICC GRID'!A37))</f>
        <v>LP 1-2'</v>
      </c>
      <c r="D60" s="31">
        <f>IF(ISBLANK('ICC GRID'!A37),"---",'ICC GRID'!E37)</f>
        <v>5</v>
      </c>
      <c r="E60" s="18">
        <f>IF(ISBLANK('ICC GRID'!A37),"---",IF('ICC GRID'!D37=0,"",'ICC GRID'!D37))</f>
        <v>19.5</v>
      </c>
      <c r="F60" s="19">
        <f>IF(ISBLANK('ICC GRID'!A37),"---",IF('ICC GRID'!C37=0,"",'ICC GRID'!C37))</f>
        <v>10</v>
      </c>
      <c r="G60" s="67" t="str">
        <f>IF(ISBLANK('ICC GRID'!A37),"---",IF('ICC GRID'!G37=0,"",'ICC GRID'!G37))</f>
        <v/>
      </c>
      <c r="H60" s="47"/>
      <c r="I60" s="48"/>
      <c r="J60" s="32" t="str">
        <f t="shared" si="2"/>
        <v/>
      </c>
      <c r="K60" s="33" t="str">
        <f>IF(ISBLANK('ICC GRID'!A37),"---",IF(H60="","",IF(H60&lt;'ICC GRID'!C37,M60,E60)))</f>
        <v/>
      </c>
      <c r="L60" s="33" t="str">
        <f t="shared" si="3"/>
        <v/>
      </c>
      <c r="M60" s="18">
        <f>IF(ISBLANK('ICC GRID'!A37),"---",IF('ICC GRID'!B37=0,"",'ICC GRID'!B37))</f>
        <v>35.25</v>
      </c>
    </row>
    <row r="61" spans="1:13" ht="15.75" x14ac:dyDescent="0.2">
      <c r="A61" s="28" t="str">
        <f>IF(ISBLANK('ICC GRID'!A38),"---",'ICC GRID'!F38)</f>
        <v>Asimina triloba Susquehanna™</v>
      </c>
      <c r="B61" s="29"/>
      <c r="C61" s="30" t="str">
        <f>IF(ISBLANK('ICC GRID'!A38),"---",TRIM('ICC GRID'!A38))</f>
        <v>LP 1-2'</v>
      </c>
      <c r="D61" s="31">
        <f>IF(ISBLANK('ICC GRID'!A38),"---",'ICC GRID'!E38)</f>
        <v>5</v>
      </c>
      <c r="E61" s="18">
        <f>IF(ISBLANK('ICC GRID'!A38),"---",IF('ICC GRID'!D38=0,"",'ICC GRID'!D38))</f>
        <v>19.5</v>
      </c>
      <c r="F61" s="19">
        <f>IF(ISBLANK('ICC GRID'!A38),"---",IF('ICC GRID'!C38=0,"",'ICC GRID'!C38))</f>
        <v>10</v>
      </c>
      <c r="G61" s="67" t="str">
        <f>IF(ISBLANK('ICC GRID'!A38),"---",IF('ICC GRID'!G38=0,"",'ICC GRID'!G38))</f>
        <v/>
      </c>
      <c r="H61" s="47"/>
      <c r="I61" s="48"/>
      <c r="J61" s="32" t="str">
        <f t="shared" si="2"/>
        <v/>
      </c>
      <c r="K61" s="33" t="str">
        <f>IF(ISBLANK('ICC GRID'!A38),"---",IF(H61="","",IF(H61&lt;'ICC GRID'!C38,M61,E61)))</f>
        <v/>
      </c>
      <c r="L61" s="33" t="str">
        <f t="shared" si="3"/>
        <v/>
      </c>
      <c r="M61" s="18">
        <f>IF(ISBLANK('ICC GRID'!A38),"---",IF('ICC GRID'!B38=0,"",'ICC GRID'!B38))</f>
        <v>35.25</v>
      </c>
    </row>
    <row r="62" spans="1:13" ht="15.75" x14ac:dyDescent="0.2">
      <c r="A62" s="28" t="str">
        <f>IF(ISBLANK('ICC GRID'!A39),"---",'ICC GRID'!F39)</f>
        <v>Betula utilis var. jacquemontii</v>
      </c>
      <c r="B62" s="29"/>
      <c r="C62" s="30" t="str">
        <f>IF(ISBLANK('ICC GRID'!A39),"---",TRIM('ICC GRID'!A39))</f>
        <v>MP TC</v>
      </c>
      <c r="D62" s="31">
        <f>IF(ISBLANK('ICC GRID'!A39),"---",'ICC GRID'!E39)</f>
        <v>25</v>
      </c>
      <c r="E62" s="18">
        <f>IF(ISBLANK('ICC GRID'!A39),"---",IF('ICC GRID'!D39=0,"",'ICC GRID'!D39))</f>
        <v>1.9</v>
      </c>
      <c r="F62" s="19">
        <f>IF(ISBLANK('ICC GRID'!A39),"---",IF('ICC GRID'!C39=0,"",'ICC GRID'!C39))</f>
        <v>50</v>
      </c>
      <c r="G62" s="67" t="str">
        <f>IF(ISBLANK('ICC GRID'!A39),"---",IF('ICC GRID'!G39=0,"",'ICC GRID'!G39))</f>
        <v/>
      </c>
      <c r="H62" s="47"/>
      <c r="I62" s="48"/>
      <c r="J62" s="32" t="str">
        <f t="shared" si="2"/>
        <v/>
      </c>
      <c r="K62" s="33" t="str">
        <f>IF(ISBLANK('ICC GRID'!A39),"---",IF(H62="","",IF(H62&lt;'ICC GRID'!C39,M62,E62)))</f>
        <v/>
      </c>
      <c r="L62" s="33" t="str">
        <f t="shared" si="3"/>
        <v/>
      </c>
      <c r="M62" s="18">
        <f>IF(ISBLANK('ICC GRID'!A39),"---",IF('ICC GRID'!B39=0,"",'ICC GRID'!B39))</f>
        <v>3.5</v>
      </c>
    </row>
    <row r="63" spans="1:13" ht="15.75" x14ac:dyDescent="0.2">
      <c r="A63" s="28" t="str">
        <f>IF(ISBLANK('ICC GRID'!A40),"---",'ICC GRID'!F40)</f>
        <v>Cercidiphyllum japonicum</v>
      </c>
      <c r="B63" s="29"/>
      <c r="C63" s="30" t="str">
        <f>IF(ISBLANK('ICC GRID'!A40),"---",TRIM('ICC GRID'!A40))</f>
        <v>MP</v>
      </c>
      <c r="D63" s="31">
        <f>IF(ISBLANK('ICC GRID'!A40),"---",'ICC GRID'!E40)</f>
        <v>25</v>
      </c>
      <c r="E63" s="18">
        <f>IF(ISBLANK('ICC GRID'!A40),"---",IF('ICC GRID'!D40=0,"",'ICC GRID'!D40))</f>
        <v>1.2</v>
      </c>
      <c r="F63" s="19">
        <f>IF(ISBLANK('ICC GRID'!A40),"---",IF('ICC GRID'!C40=0,"",'ICC GRID'!C40))</f>
        <v>50</v>
      </c>
      <c r="G63" s="67" t="str">
        <f>IF(ISBLANK('ICC GRID'!A40),"---",IF('ICC GRID'!G40=0,"",'ICC GRID'!G40))</f>
        <v/>
      </c>
      <c r="H63" s="47"/>
      <c r="I63" s="48"/>
      <c r="J63" s="32" t="str">
        <f t="shared" si="2"/>
        <v/>
      </c>
      <c r="K63" s="33" t="str">
        <f>IF(ISBLANK('ICC GRID'!A40),"---",IF(H63="","",IF(H63&lt;'ICC GRID'!C40,M63,E63)))</f>
        <v/>
      </c>
      <c r="L63" s="33" t="str">
        <f t="shared" si="3"/>
        <v/>
      </c>
      <c r="M63" s="18">
        <f>IF(ISBLANK('ICC GRID'!A40),"---",IF('ICC GRID'!B40=0,"",'ICC GRID'!B40))</f>
        <v>2.2000000000000002</v>
      </c>
    </row>
    <row r="64" spans="1:13" ht="15.75" x14ac:dyDescent="0.2">
      <c r="A64" s="28" t="str">
        <f>IF(ISBLANK('ICC GRID'!A41),"---",'ICC GRID'!F41)</f>
        <v>Cornus elliptica Empress of China®</v>
      </c>
      <c r="B64" s="29"/>
      <c r="C64" s="30" t="str">
        <f>IF(ISBLANK('ICC GRID'!A41),"---",TRIM('ICC GRID'!A41))</f>
        <v>#1 2-3' TC</v>
      </c>
      <c r="D64" s="31">
        <f>IF(ISBLANK('ICC GRID'!A41),"---",'ICC GRID'!E41)</f>
        <v>5</v>
      </c>
      <c r="E64" s="18">
        <f>IF(ISBLANK('ICC GRID'!A41),"---",IF('ICC GRID'!D41=0,"",'ICC GRID'!D41))</f>
        <v>14.85</v>
      </c>
      <c r="F64" s="19">
        <f>IF(ISBLANK('ICC GRID'!A41),"---",IF('ICC GRID'!C41=0,"",'ICC GRID'!C41))</f>
        <v>10</v>
      </c>
      <c r="G64" s="67" t="str">
        <f>IF(ISBLANK('ICC GRID'!A41),"---",IF('ICC GRID'!G41=0,"",'ICC GRID'!G41))</f>
        <v/>
      </c>
      <c r="H64" s="47"/>
      <c r="I64" s="48"/>
      <c r="J64" s="32" t="str">
        <f t="shared" si="2"/>
        <v/>
      </c>
      <c r="K64" s="33" t="str">
        <f>IF(ISBLANK('ICC GRID'!A41),"---",IF(H64="","",IF(H64&lt;'ICC GRID'!C41,M64,E64)))</f>
        <v/>
      </c>
      <c r="L64" s="33" t="str">
        <f t="shared" si="3"/>
        <v/>
      </c>
      <c r="M64" s="18">
        <f>IF(ISBLANK('ICC GRID'!A41),"---",IF('ICC GRID'!B41=0,"",'ICC GRID'!B41))</f>
        <v>26.2</v>
      </c>
    </row>
    <row r="65" spans="1:13" ht="15.75" x14ac:dyDescent="0.2">
      <c r="A65" s="28" t="str">
        <f>IF(ISBLANK('ICC GRID'!A42),"---",'ICC GRID'!F42)</f>
        <v>Corylopsis pauciflora</v>
      </c>
      <c r="B65" s="29"/>
      <c r="C65" s="30" t="str">
        <f>IF(ISBLANK('ICC GRID'!A42),"---",TRIM('ICC GRID'!A42))</f>
        <v>LP</v>
      </c>
      <c r="D65" s="31">
        <f>IF(ISBLANK('ICC GRID'!A42),"---",'ICC GRID'!E42)</f>
        <v>10</v>
      </c>
      <c r="E65" s="18">
        <f>IF(ISBLANK('ICC GRID'!A42),"---",IF('ICC GRID'!D42=0,"",'ICC GRID'!D42))</f>
        <v>2.6</v>
      </c>
      <c r="F65" s="19">
        <f>IF(ISBLANK('ICC GRID'!A42),"---",IF('ICC GRID'!C42=0,"",'ICC GRID'!C42))</f>
        <v>20</v>
      </c>
      <c r="G65" s="67" t="str">
        <f>IF(ISBLANK('ICC GRID'!A42),"---",IF('ICC GRID'!G42=0,"",'ICC GRID'!G42))</f>
        <v/>
      </c>
      <c r="H65" s="47"/>
      <c r="I65" s="48"/>
      <c r="J65" s="32" t="str">
        <f t="shared" si="2"/>
        <v/>
      </c>
      <c r="K65" s="33" t="str">
        <f>IF(ISBLANK('ICC GRID'!A42),"---",IF(H65="","",IF(H65&lt;'ICC GRID'!C42,M65,E65)))</f>
        <v/>
      </c>
      <c r="L65" s="33" t="str">
        <f t="shared" si="3"/>
        <v/>
      </c>
      <c r="M65" s="18">
        <f>IF(ISBLANK('ICC GRID'!A42),"---",IF('ICC GRID'!B42=0,"",'ICC GRID'!B42))</f>
        <v>4.8</v>
      </c>
    </row>
    <row r="66" spans="1:13" ht="15.75" x14ac:dyDescent="0.2">
      <c r="A66" s="28" t="str">
        <f>IF(ISBLANK('ICC GRID'!A43),"---",'ICC GRID'!F43)</f>
        <v>Corylus 'Felix'</v>
      </c>
      <c r="B66" s="29"/>
      <c r="C66" s="30" t="str">
        <f>IF(ISBLANK('ICC GRID'!A43),"---",TRIM('ICC GRID'!A43))</f>
        <v>#1</v>
      </c>
      <c r="D66" s="31">
        <f>IF(ISBLANK('ICC GRID'!A43),"---",'ICC GRID'!E43)</f>
        <v>5</v>
      </c>
      <c r="E66" s="18">
        <f>IF(ISBLANK('ICC GRID'!A43),"---",IF('ICC GRID'!D43=0,"",'ICC GRID'!D43))</f>
        <v>7.35</v>
      </c>
      <c r="F66" s="19">
        <f>IF(ISBLANK('ICC GRID'!A43),"---",IF('ICC GRID'!C43=0,"",'ICC GRID'!C43))</f>
        <v>10</v>
      </c>
      <c r="G66" s="67" t="str">
        <f>IF(ISBLANK('ICC GRID'!A43),"---",IF('ICC GRID'!G43=0,"",'ICC GRID'!G43))</f>
        <v/>
      </c>
      <c r="H66" s="47"/>
      <c r="I66" s="48"/>
      <c r="J66" s="32" t="str">
        <f t="shared" si="2"/>
        <v/>
      </c>
      <c r="K66" s="33" t="str">
        <f>IF(ISBLANK('ICC GRID'!A43),"---",IF(H66="","",IF(H66&lt;'ICC GRID'!C43,M66,E66)))</f>
        <v/>
      </c>
      <c r="L66" s="33" t="str">
        <f t="shared" si="3"/>
        <v/>
      </c>
      <c r="M66" s="18">
        <f>IF(ISBLANK('ICC GRID'!A43),"---",IF('ICC GRID'!B43=0,"",'ICC GRID'!B43))</f>
        <v>13</v>
      </c>
    </row>
    <row r="67" spans="1:13" ht="15.75" x14ac:dyDescent="0.2">
      <c r="A67" s="28" t="str">
        <f>IF(ISBLANK('ICC GRID'!A44),"---",'ICC GRID'!F44)</f>
        <v>Corylus 'Jefferson'</v>
      </c>
      <c r="B67" s="29"/>
      <c r="C67" s="30" t="str">
        <f>IF(ISBLANK('ICC GRID'!A44),"---",TRIM('ICC GRID'!A44))</f>
        <v>#1</v>
      </c>
      <c r="D67" s="31">
        <f>IF(ISBLANK('ICC GRID'!A44),"---",'ICC GRID'!E44)</f>
        <v>5</v>
      </c>
      <c r="E67" s="18">
        <f>IF(ISBLANK('ICC GRID'!A44),"---",IF('ICC GRID'!D44=0,"",'ICC GRID'!D44))</f>
        <v>6.85</v>
      </c>
      <c r="F67" s="19">
        <f>IF(ISBLANK('ICC GRID'!A44),"---",IF('ICC GRID'!C44=0,"",'ICC GRID'!C44))</f>
        <v>10</v>
      </c>
      <c r="G67" s="67" t="str">
        <f>IF(ISBLANK('ICC GRID'!A44),"---",IF('ICC GRID'!G44=0,"",'ICC GRID'!G44))</f>
        <v/>
      </c>
      <c r="H67" s="47"/>
      <c r="I67" s="48"/>
      <c r="J67" s="32" t="str">
        <f t="shared" si="2"/>
        <v/>
      </c>
      <c r="K67" s="33" t="str">
        <f>IF(ISBLANK('ICC GRID'!A44),"---",IF(H67="","",IF(H67&lt;'ICC GRID'!C44,M67,E67)))</f>
        <v/>
      </c>
      <c r="L67" s="33" t="str">
        <f t="shared" si="3"/>
        <v/>
      </c>
      <c r="M67" s="18">
        <f>IF(ISBLANK('ICC GRID'!A44),"---",IF('ICC GRID'!B44=0,"",'ICC GRID'!B44))</f>
        <v>12.5</v>
      </c>
    </row>
    <row r="68" spans="1:13" ht="15.75" x14ac:dyDescent="0.2">
      <c r="A68" s="28" t="str">
        <f>IF(ISBLANK('ICC GRID'!A45),"---",'ICC GRID'!F45)</f>
        <v>Corylus 'Sacajawea'</v>
      </c>
      <c r="B68" s="29"/>
      <c r="C68" s="30" t="str">
        <f>IF(ISBLANK('ICC GRID'!A45),"---",TRIM('ICC GRID'!A45))</f>
        <v>#1</v>
      </c>
      <c r="D68" s="31">
        <f>IF(ISBLANK('ICC GRID'!A45),"---",'ICC GRID'!E45)</f>
        <v>5</v>
      </c>
      <c r="E68" s="18">
        <f>IF(ISBLANK('ICC GRID'!A45),"---",IF('ICC GRID'!D45=0,"",'ICC GRID'!D45))</f>
        <v>6.85</v>
      </c>
      <c r="F68" s="19">
        <f>IF(ISBLANK('ICC GRID'!A45),"---",IF('ICC GRID'!C45=0,"",'ICC GRID'!C45))</f>
        <v>10</v>
      </c>
      <c r="G68" s="67" t="str">
        <f>IF(ISBLANK('ICC GRID'!A45),"---",IF('ICC GRID'!G45=0,"",'ICC GRID'!G45))</f>
        <v/>
      </c>
      <c r="H68" s="47"/>
      <c r="I68" s="48"/>
      <c r="J68" s="32" t="str">
        <f t="shared" si="2"/>
        <v/>
      </c>
      <c r="K68" s="33" t="str">
        <f>IF(ISBLANK('ICC GRID'!A45),"---",IF(H68="","",IF(H68&lt;'ICC GRID'!C45,M68,E68)))</f>
        <v/>
      </c>
      <c r="L68" s="33" t="str">
        <f t="shared" si="3"/>
        <v/>
      </c>
      <c r="M68" s="18">
        <f>IF(ISBLANK('ICC GRID'!A45),"---",IF('ICC GRID'!B45=0,"",'ICC GRID'!B45))</f>
        <v>12.5</v>
      </c>
    </row>
    <row r="69" spans="1:13" ht="15.75" x14ac:dyDescent="0.2">
      <c r="A69" s="28" t="str">
        <f>IF(ISBLANK('ICC GRID'!A46),"---",'ICC GRID'!F46)</f>
        <v>Corylus 'Theta'</v>
      </c>
      <c r="B69" s="29"/>
      <c r="C69" s="30" t="str">
        <f>IF(ISBLANK('ICC GRID'!A46),"---",TRIM('ICC GRID'!A46))</f>
        <v>#1</v>
      </c>
      <c r="D69" s="31">
        <f>IF(ISBLANK('ICC GRID'!A46),"---",'ICC GRID'!E46)</f>
        <v>5</v>
      </c>
      <c r="E69" s="18">
        <f>IF(ISBLANK('ICC GRID'!A46),"---",IF('ICC GRID'!D46=0,"",'ICC GRID'!D46))</f>
        <v>6.85</v>
      </c>
      <c r="F69" s="19">
        <f>IF(ISBLANK('ICC GRID'!A46),"---",IF('ICC GRID'!C46=0,"",'ICC GRID'!C46))</f>
        <v>10</v>
      </c>
      <c r="G69" s="67" t="str">
        <f>IF(ISBLANK('ICC GRID'!A46),"---",IF('ICC GRID'!G46=0,"",'ICC GRID'!G46))</f>
        <v/>
      </c>
      <c r="H69" s="47"/>
      <c r="I69" s="48"/>
      <c r="J69" s="32" t="str">
        <f t="shared" si="2"/>
        <v/>
      </c>
      <c r="K69" s="33" t="str">
        <f>IF(ISBLANK('ICC GRID'!A46),"---",IF(H69="","",IF(H69&lt;'ICC GRID'!C46,M69,E69)))</f>
        <v/>
      </c>
      <c r="L69" s="33" t="str">
        <f t="shared" si="3"/>
        <v/>
      </c>
      <c r="M69" s="18">
        <f>IF(ISBLANK('ICC GRID'!A46),"---",IF('ICC GRID'!B46=0,"",'ICC GRID'!B46))</f>
        <v>12.5</v>
      </c>
    </row>
    <row r="70" spans="1:13" ht="15.75" x14ac:dyDescent="0.2">
      <c r="A70" s="28" t="str">
        <f>IF(ISBLANK('ICC GRID'!A47),"---",'ICC GRID'!F47)</f>
        <v>Corylus fargesii</v>
      </c>
      <c r="B70" s="29"/>
      <c r="C70" s="30" t="str">
        <f>IF(ISBLANK('ICC GRID'!A47),"---",TRIM('ICC GRID'!A47))</f>
        <v>#1 1-2'</v>
      </c>
      <c r="D70" s="31">
        <f>IF(ISBLANK('ICC GRID'!A47),"---",'ICC GRID'!E47)</f>
        <v>5</v>
      </c>
      <c r="E70" s="18">
        <f>IF(ISBLANK('ICC GRID'!A47),"---",IF('ICC GRID'!D47=0,"",'ICC GRID'!D47))</f>
        <v>14.25</v>
      </c>
      <c r="F70" s="19">
        <f>IF(ISBLANK('ICC GRID'!A47),"---",IF('ICC GRID'!C47=0,"",'ICC GRID'!C47))</f>
        <v>10</v>
      </c>
      <c r="G70" s="67" t="str">
        <f>IF(ISBLANK('ICC GRID'!A47),"---",IF('ICC GRID'!G47=0,"",'ICC GRID'!G47))</f>
        <v/>
      </c>
      <c r="H70" s="47"/>
      <c r="I70" s="48"/>
      <c r="J70" s="32" t="str">
        <f t="shared" si="2"/>
        <v/>
      </c>
      <c r="K70" s="33" t="str">
        <f>IF(ISBLANK('ICC GRID'!A47),"---",IF(H70="","",IF(H70&lt;'ICC GRID'!C47,M70,E70)))</f>
        <v/>
      </c>
      <c r="L70" s="33" t="str">
        <f t="shared" si="3"/>
        <v/>
      </c>
      <c r="M70" s="18">
        <f>IF(ISBLANK('ICC GRID'!A47),"---",IF('ICC GRID'!B47=0,"",'ICC GRID'!B47))</f>
        <v>26.35</v>
      </c>
    </row>
    <row r="71" spans="1:13" ht="15.75" x14ac:dyDescent="0.2">
      <c r="A71" s="28" t="str">
        <f>IF(ISBLANK('ICC GRID'!A48),"---",'ICC GRID'!F48)</f>
        <v>Enkianthus campanulatus</v>
      </c>
      <c r="B71" s="29"/>
      <c r="C71" s="30" t="str">
        <f>IF(ISBLANK('ICC GRID'!A48),"---",TRIM('ICC GRID'!A48))</f>
        <v>MP</v>
      </c>
      <c r="D71" s="31">
        <f>IF(ISBLANK('ICC GRID'!A48),"---",'ICC GRID'!E48)</f>
        <v>25</v>
      </c>
      <c r="E71" s="18">
        <f>IF(ISBLANK('ICC GRID'!A48),"---",IF('ICC GRID'!D48=0,"",'ICC GRID'!D48))</f>
        <v>1.1000000000000001</v>
      </c>
      <c r="F71" s="19">
        <f>IF(ISBLANK('ICC GRID'!A48),"---",IF('ICC GRID'!C48=0,"",'ICC GRID'!C48))</f>
        <v>50</v>
      </c>
      <c r="G71" s="67" t="str">
        <f>IF(ISBLANK('ICC GRID'!A48),"---",IF('ICC GRID'!G48=0,"",'ICC GRID'!G48))</f>
        <v/>
      </c>
      <c r="H71" s="47"/>
      <c r="I71" s="48"/>
      <c r="J71" s="32" t="str">
        <f t="shared" si="2"/>
        <v/>
      </c>
      <c r="K71" s="33" t="str">
        <f>IF(ISBLANK('ICC GRID'!A48),"---",IF(H71="","",IF(H71&lt;'ICC GRID'!C48,M71,E71)))</f>
        <v/>
      </c>
      <c r="L71" s="33" t="str">
        <f t="shared" si="3"/>
        <v/>
      </c>
      <c r="M71" s="18">
        <f>IF(ISBLANK('ICC GRID'!A48),"---",IF('ICC GRID'!B48=0,"",'ICC GRID'!B48))</f>
        <v>2.0499999999999998</v>
      </c>
    </row>
    <row r="72" spans="1:13" ht="15.75" x14ac:dyDescent="0.2">
      <c r="A72" s="28" t="str">
        <f>IF(ISBLANK('ICC GRID'!A49),"---",'ICC GRID'!F49)</f>
        <v>Fagus sylvatica 'Roseomarginata'</v>
      </c>
      <c r="B72" s="29"/>
      <c r="C72" s="30" t="str">
        <f>IF(ISBLANK('ICC GRID'!A49),"---",TRIM('ICC GRID'!A49))</f>
        <v>#1 2-3'</v>
      </c>
      <c r="D72" s="31">
        <f>IF(ISBLANK('ICC GRID'!A49),"---",'ICC GRID'!E49)</f>
        <v>5</v>
      </c>
      <c r="E72" s="18">
        <f>IF(ISBLANK('ICC GRID'!A49),"---",IF('ICC GRID'!D49=0,"",'ICC GRID'!D49))</f>
        <v>14.35</v>
      </c>
      <c r="F72" s="19">
        <f>IF(ISBLANK('ICC GRID'!A49),"---",IF('ICC GRID'!C49=0,"",'ICC GRID'!C49))</f>
        <v>10</v>
      </c>
      <c r="G72" s="67" t="str">
        <f>IF(ISBLANK('ICC GRID'!A49),"---",IF('ICC GRID'!G49=0,"",'ICC GRID'!G49))</f>
        <v/>
      </c>
      <c r="H72" s="47"/>
      <c r="I72" s="48"/>
      <c r="J72" s="32" t="str">
        <f t="shared" si="2"/>
        <v/>
      </c>
      <c r="K72" s="33" t="str">
        <f>IF(ISBLANK('ICC GRID'!A49),"---",IF(H72="","",IF(H72&lt;'ICC GRID'!C49,M72,E72)))</f>
        <v/>
      </c>
      <c r="L72" s="33" t="str">
        <f t="shared" si="3"/>
        <v/>
      </c>
      <c r="M72" s="18">
        <f>IF(ISBLANK('ICC GRID'!A49),"---",IF('ICC GRID'!B49=0,"",'ICC GRID'!B49))</f>
        <v>26.55</v>
      </c>
    </row>
    <row r="73" spans="1:13" ht="15.75" x14ac:dyDescent="0.2">
      <c r="A73" s="28" t="str">
        <f>IF(ISBLANK('ICC GRID'!A50),"---",'ICC GRID'!F50)</f>
        <v>Fagus sylvatica 'Roseomarginata'</v>
      </c>
      <c r="B73" s="29"/>
      <c r="C73" s="30" t="str">
        <f>IF(ISBLANK('ICC GRID'!A50),"---",TRIM('ICC GRID'!A50))</f>
        <v>#1 3-4'</v>
      </c>
      <c r="D73" s="31">
        <f>IF(ISBLANK('ICC GRID'!A50),"---",'ICC GRID'!E50)</f>
        <v>5</v>
      </c>
      <c r="E73" s="18">
        <f>IF(ISBLANK('ICC GRID'!A50),"---",IF('ICC GRID'!D50=0,"",'ICC GRID'!D50))</f>
        <v>16.55</v>
      </c>
      <c r="F73" s="19">
        <f>IF(ISBLANK('ICC GRID'!A50),"---",IF('ICC GRID'!C50=0,"",'ICC GRID'!C50))</f>
        <v>10</v>
      </c>
      <c r="G73" s="67" t="str">
        <f>IF(ISBLANK('ICC GRID'!A50),"---",IF('ICC GRID'!G50=0,"",'ICC GRID'!G50))</f>
        <v/>
      </c>
      <c r="H73" s="47"/>
      <c r="I73" s="48"/>
      <c r="J73" s="32" t="str">
        <f t="shared" si="2"/>
        <v/>
      </c>
      <c r="K73" s="33" t="str">
        <f>IF(ISBLANK('ICC GRID'!A50),"---",IF(H73="","",IF(H73&lt;'ICC GRID'!C50,M73,E73)))</f>
        <v/>
      </c>
      <c r="L73" s="33" t="str">
        <f t="shared" si="3"/>
        <v/>
      </c>
      <c r="M73" s="18">
        <f>IF(ISBLANK('ICC GRID'!A50),"---",IF('ICC GRID'!B50=0,"",'ICC GRID'!B50))</f>
        <v>30.6</v>
      </c>
    </row>
    <row r="74" spans="1:13" ht="15.75" x14ac:dyDescent="0.2">
      <c r="A74" s="28" t="str">
        <f>IF(ISBLANK('ICC GRID'!A51),"---",'ICC GRID'!F51)</f>
        <v>Fothergilla x intermedia 'Blue Shadow'</v>
      </c>
      <c r="B74" s="29"/>
      <c r="C74" s="30" t="str">
        <f>IF(ISBLANK('ICC GRID'!A51),"---",TRIM('ICC GRID'!A51))</f>
        <v>MP</v>
      </c>
      <c r="D74" s="31">
        <f>IF(ISBLANK('ICC GRID'!A51),"---",'ICC GRID'!E51)</f>
        <v>25</v>
      </c>
      <c r="E74" s="18">
        <f>IF(ISBLANK('ICC GRID'!A51),"---",IF('ICC GRID'!D51=0,"",'ICC GRID'!D51))</f>
        <v>3.7</v>
      </c>
      <c r="F74" s="19">
        <f>IF(ISBLANK('ICC GRID'!A51),"---",IF('ICC GRID'!C51=0,"",'ICC GRID'!C51))</f>
        <v>50</v>
      </c>
      <c r="G74" s="67" t="str">
        <f>IF(ISBLANK('ICC GRID'!A51),"---",IF('ICC GRID'!G51=0,"",'ICC GRID'!G51))</f>
        <v/>
      </c>
      <c r="H74" s="47"/>
      <c r="I74" s="48"/>
      <c r="J74" s="32" t="str">
        <f t="shared" si="2"/>
        <v/>
      </c>
      <c r="K74" s="33" t="str">
        <f>IF(ISBLANK('ICC GRID'!A51),"---",IF(H74="","",IF(H74&lt;'ICC GRID'!C51,M74,E74)))</f>
        <v/>
      </c>
      <c r="L74" s="33" t="str">
        <f t="shared" si="3"/>
        <v/>
      </c>
      <c r="M74" s="18">
        <f>IF(ISBLANK('ICC GRID'!A51),"---",IF('ICC GRID'!B51=0,"",'ICC GRID'!B51))</f>
        <v>6.55</v>
      </c>
    </row>
    <row r="75" spans="1:13" ht="15.75" x14ac:dyDescent="0.2">
      <c r="A75" s="28" t="str">
        <f>IF(ISBLANK('ICC GRID'!A52),"---",'ICC GRID'!F52)</f>
        <v>Ginkgo biloba 'Chase Manhattan'</v>
      </c>
      <c r="B75" s="29"/>
      <c r="C75" s="30" t="str">
        <f>IF(ISBLANK('ICC GRID'!A52),"---",TRIM('ICC GRID'!A52))</f>
        <v>LP 1-2'</v>
      </c>
      <c r="D75" s="31">
        <f>IF(ISBLANK('ICC GRID'!A52),"---",'ICC GRID'!E52)</f>
        <v>5</v>
      </c>
      <c r="E75" s="18">
        <f>IF(ISBLANK('ICC GRID'!A52),"---",IF('ICC GRID'!D52=0,"",'ICC GRID'!D52))</f>
        <v>10.5</v>
      </c>
      <c r="F75" s="19">
        <f>IF(ISBLANK('ICC GRID'!A52),"---",IF('ICC GRID'!C52=0,"",'ICC GRID'!C52))</f>
        <v>10</v>
      </c>
      <c r="G75" s="67" t="str">
        <f>IF(ISBLANK('ICC GRID'!A52),"---",IF('ICC GRID'!G52=0,"",'ICC GRID'!G52))</f>
        <v/>
      </c>
      <c r="H75" s="47"/>
      <c r="I75" s="48"/>
      <c r="J75" s="32" t="str">
        <f t="shared" si="2"/>
        <v/>
      </c>
      <c r="K75" s="33" t="str">
        <f>IF(ISBLANK('ICC GRID'!A52),"---",IF(H75="","",IF(H75&lt;'ICC GRID'!C52,M75,E75)))</f>
        <v/>
      </c>
      <c r="L75" s="33" t="str">
        <f t="shared" si="3"/>
        <v/>
      </c>
      <c r="M75" s="18">
        <f>IF(ISBLANK('ICC GRID'!A52),"---",IF('ICC GRID'!B52=0,"",'ICC GRID'!B52))</f>
        <v>19.45</v>
      </c>
    </row>
    <row r="76" spans="1:13" ht="15.75" x14ac:dyDescent="0.2">
      <c r="A76" s="28" t="str">
        <f>IF(ISBLANK('ICC GRID'!A53),"---",'ICC GRID'!F53)</f>
        <v>Ginkgo biloba 'Elmwood'</v>
      </c>
      <c r="B76" s="29"/>
      <c r="C76" s="30" t="str">
        <f>IF(ISBLANK('ICC GRID'!A53),"---",TRIM('ICC GRID'!A53))</f>
        <v>LP 1-2'</v>
      </c>
      <c r="D76" s="31">
        <f>IF(ISBLANK('ICC GRID'!A53),"---",'ICC GRID'!E53)</f>
        <v>5</v>
      </c>
      <c r="E76" s="18">
        <f>IF(ISBLANK('ICC GRID'!A53),"---",IF('ICC GRID'!D53=0,"",'ICC GRID'!D53))</f>
        <v>10.5</v>
      </c>
      <c r="F76" s="19">
        <f>IF(ISBLANK('ICC GRID'!A53),"---",IF('ICC GRID'!C53=0,"",'ICC GRID'!C53))</f>
        <v>10</v>
      </c>
      <c r="G76" s="67" t="str">
        <f>IF(ISBLANK('ICC GRID'!A53),"---",IF('ICC GRID'!G53=0,"",'ICC GRID'!G53))</f>
        <v/>
      </c>
      <c r="H76" s="47"/>
      <c r="I76" s="48"/>
      <c r="J76" s="32" t="str">
        <f t="shared" si="2"/>
        <v/>
      </c>
      <c r="K76" s="33" t="str">
        <f>IF(ISBLANK('ICC GRID'!A53),"---",IF(H76="","",IF(H76&lt;'ICC GRID'!C53,M76,E76)))</f>
        <v/>
      </c>
      <c r="L76" s="33" t="str">
        <f t="shared" si="3"/>
        <v/>
      </c>
      <c r="M76" s="18">
        <f>IF(ISBLANK('ICC GRID'!A53),"---",IF('ICC GRID'!B53=0,"",'ICC GRID'!B53))</f>
        <v>19.45</v>
      </c>
    </row>
    <row r="77" spans="1:13" ht="15.75" x14ac:dyDescent="0.2">
      <c r="A77" s="28" t="str">
        <f>IF(ISBLANK('ICC GRID'!A54),"---",'ICC GRID'!F54)</f>
        <v>Ginkgo biloba 'Fastigiata'</v>
      </c>
      <c r="B77" s="29"/>
      <c r="C77" s="30" t="str">
        <f>IF(ISBLANK('ICC GRID'!A54),"---",TRIM('ICC GRID'!A54))</f>
        <v>LP 1-2'</v>
      </c>
      <c r="D77" s="31">
        <f>IF(ISBLANK('ICC GRID'!A54),"---",'ICC GRID'!E54)</f>
        <v>5</v>
      </c>
      <c r="E77" s="18">
        <f>IF(ISBLANK('ICC GRID'!A54),"---",IF('ICC GRID'!D54=0,"",'ICC GRID'!D54))</f>
        <v>9.15</v>
      </c>
      <c r="F77" s="19">
        <f>IF(ISBLANK('ICC GRID'!A54),"---",IF('ICC GRID'!C54=0,"",'ICC GRID'!C54))</f>
        <v>10</v>
      </c>
      <c r="G77" s="67" t="str">
        <f>IF(ISBLANK('ICC GRID'!A54),"---",IF('ICC GRID'!G54=0,"",'ICC GRID'!G54))</f>
        <v/>
      </c>
      <c r="H77" s="47"/>
      <c r="I77" s="48"/>
      <c r="J77" s="32" t="str">
        <f t="shared" si="2"/>
        <v/>
      </c>
      <c r="K77" s="33" t="str">
        <f>IF(ISBLANK('ICC GRID'!A54),"---",IF(H77="","",IF(H77&lt;'ICC GRID'!C54,M77,E77)))</f>
        <v/>
      </c>
      <c r="L77" s="33" t="str">
        <f t="shared" si="3"/>
        <v/>
      </c>
      <c r="M77" s="18">
        <f>IF(ISBLANK('ICC GRID'!A54),"---",IF('ICC GRID'!B54=0,"",'ICC GRID'!B54))</f>
        <v>16.95</v>
      </c>
    </row>
    <row r="78" spans="1:13" ht="15.75" x14ac:dyDescent="0.2">
      <c r="A78" s="28" t="str">
        <f>IF(ISBLANK('ICC GRID'!A55),"---",'ICC GRID'!F55)</f>
        <v>Ginkgo biloba 'Fastigiata'</v>
      </c>
      <c r="B78" s="29"/>
      <c r="C78" s="30" t="str">
        <f>IF(ISBLANK('ICC GRID'!A55),"---",TRIM('ICC GRID'!A55))</f>
        <v>LP 2-3'</v>
      </c>
      <c r="D78" s="31">
        <f>IF(ISBLANK('ICC GRID'!A55),"---",'ICC GRID'!E55)</f>
        <v>5</v>
      </c>
      <c r="E78" s="18">
        <f>IF(ISBLANK('ICC GRID'!A55),"---",IF('ICC GRID'!D55=0,"",'ICC GRID'!D55))</f>
        <v>13.05</v>
      </c>
      <c r="F78" s="19">
        <f>IF(ISBLANK('ICC GRID'!A55),"---",IF('ICC GRID'!C55=0,"",'ICC GRID'!C55))</f>
        <v>10</v>
      </c>
      <c r="G78" s="67" t="str">
        <f>IF(ISBLANK('ICC GRID'!A55),"---",IF('ICC GRID'!G55=0,"",'ICC GRID'!G55))</f>
        <v/>
      </c>
      <c r="H78" s="47"/>
      <c r="I78" s="48"/>
      <c r="J78" s="32" t="str">
        <f t="shared" si="2"/>
        <v/>
      </c>
      <c r="K78" s="33" t="str">
        <f>IF(ISBLANK('ICC GRID'!A55),"---",IF(H78="","",IF(H78&lt;'ICC GRID'!C55,M78,E78)))</f>
        <v/>
      </c>
      <c r="L78" s="33" t="str">
        <f t="shared" si="3"/>
        <v/>
      </c>
      <c r="M78" s="18">
        <f>IF(ISBLANK('ICC GRID'!A55),"---",IF('ICC GRID'!B55=0,"",'ICC GRID'!B55))</f>
        <v>24.15</v>
      </c>
    </row>
    <row r="79" spans="1:13" ht="15.75" x14ac:dyDescent="0.2">
      <c r="A79" s="28" t="str">
        <f>IF(ISBLANK('ICC GRID'!A56),"---",'ICC GRID'!F56)</f>
        <v>Ginkgo biloba 'Magyar'</v>
      </c>
      <c r="B79" s="29"/>
      <c r="C79" s="30" t="str">
        <f>IF(ISBLANK('ICC GRID'!A56),"---",TRIM('ICC GRID'!A56))</f>
        <v>LP 1-2'</v>
      </c>
      <c r="D79" s="31">
        <f>IF(ISBLANK('ICC GRID'!A56),"---",'ICC GRID'!E56)</f>
        <v>5</v>
      </c>
      <c r="E79" s="18">
        <f>IF(ISBLANK('ICC GRID'!A56),"---",IF('ICC GRID'!D56=0,"",'ICC GRID'!D56))</f>
        <v>9.15</v>
      </c>
      <c r="F79" s="19">
        <f>IF(ISBLANK('ICC GRID'!A56),"---",IF('ICC GRID'!C56=0,"",'ICC GRID'!C56))</f>
        <v>10</v>
      </c>
      <c r="G79" s="67" t="str">
        <f>IF(ISBLANK('ICC GRID'!A56),"---",IF('ICC GRID'!G56=0,"",'ICC GRID'!G56))</f>
        <v/>
      </c>
      <c r="H79" s="47"/>
      <c r="I79" s="48"/>
      <c r="J79" s="32" t="str">
        <f t="shared" si="2"/>
        <v/>
      </c>
      <c r="K79" s="33" t="str">
        <f>IF(ISBLANK('ICC GRID'!A56),"---",IF(H79="","",IF(H79&lt;'ICC GRID'!C56,M79,E79)))</f>
        <v/>
      </c>
      <c r="L79" s="33" t="str">
        <f t="shared" si="3"/>
        <v/>
      </c>
      <c r="M79" s="18">
        <f>IF(ISBLANK('ICC GRID'!A56),"---",IF('ICC GRID'!B56=0,"",'ICC GRID'!B56))</f>
        <v>16.95</v>
      </c>
    </row>
    <row r="80" spans="1:13" ht="15.75" x14ac:dyDescent="0.2">
      <c r="A80" s="28" t="str">
        <f>IF(ISBLANK('ICC GRID'!A57),"---",'ICC GRID'!F57)</f>
        <v>Ginkgo biloba 'Mariken'</v>
      </c>
      <c r="B80" s="29"/>
      <c r="C80" s="30" t="str">
        <f>IF(ISBLANK('ICC GRID'!A57),"---",TRIM('ICC GRID'!A57))</f>
        <v>#1 1-2' HG LT BRCH</v>
      </c>
      <c r="D80" s="31">
        <f>IF(ISBLANK('ICC GRID'!A57),"---",'ICC GRID'!E57)</f>
        <v>5</v>
      </c>
      <c r="E80" s="18">
        <f>IF(ISBLANK('ICC GRID'!A57),"---",IF('ICC GRID'!D57=0,"",'ICC GRID'!D57))</f>
        <v>15.05</v>
      </c>
      <c r="F80" s="19">
        <f>IF(ISBLANK('ICC GRID'!A57),"---",IF('ICC GRID'!C57=0,"",'ICC GRID'!C57))</f>
        <v>10</v>
      </c>
      <c r="G80" s="67" t="str">
        <f>IF(ISBLANK('ICC GRID'!A57),"---",IF('ICC GRID'!G57=0,"",'ICC GRID'!G57))</f>
        <v/>
      </c>
      <c r="H80" s="47"/>
      <c r="I80" s="48"/>
      <c r="J80" s="32" t="str">
        <f t="shared" si="2"/>
        <v/>
      </c>
      <c r="K80" s="33" t="str">
        <f>IF(ISBLANK('ICC GRID'!A57),"---",IF(H80="","",IF(H80&lt;'ICC GRID'!C57,M80,E80)))</f>
        <v/>
      </c>
      <c r="L80" s="33" t="str">
        <f t="shared" si="3"/>
        <v/>
      </c>
      <c r="M80" s="18">
        <f>IF(ISBLANK('ICC GRID'!A57),"---",IF('ICC GRID'!B57=0,"",'ICC GRID'!B57))</f>
        <v>27.85</v>
      </c>
    </row>
    <row r="81" spans="1:13" ht="15.75" x14ac:dyDescent="0.2">
      <c r="A81" s="28" t="str">
        <f>IF(ISBLANK('ICC GRID'!A58),"---",'ICC GRID'!F58)</f>
        <v>Ginkgo biloba 'Saratoga'</v>
      </c>
      <c r="B81" s="29"/>
      <c r="C81" s="30" t="str">
        <f>IF(ISBLANK('ICC GRID'!A58),"---",TRIM('ICC GRID'!A58))</f>
        <v>LP 1-2'</v>
      </c>
      <c r="D81" s="31">
        <f>IF(ISBLANK('ICC GRID'!A58),"---",'ICC GRID'!E58)</f>
        <v>5</v>
      </c>
      <c r="E81" s="18">
        <f>IF(ISBLANK('ICC GRID'!A58),"---",IF('ICC GRID'!D58=0,"",'ICC GRID'!D58))</f>
        <v>9.15</v>
      </c>
      <c r="F81" s="19">
        <f>IF(ISBLANK('ICC GRID'!A58),"---",IF('ICC GRID'!C58=0,"",'ICC GRID'!C58))</f>
        <v>10</v>
      </c>
      <c r="G81" s="67" t="str">
        <f>IF(ISBLANK('ICC GRID'!A58),"---",IF('ICC GRID'!G58=0,"",'ICC GRID'!G58))</f>
        <v/>
      </c>
      <c r="H81" s="47"/>
      <c r="I81" s="48"/>
      <c r="J81" s="32" t="str">
        <f t="shared" si="2"/>
        <v/>
      </c>
      <c r="K81" s="33" t="str">
        <f>IF(ISBLANK('ICC GRID'!A58),"---",IF(H81="","",IF(H81&lt;'ICC GRID'!C58,M81,E81)))</f>
        <v/>
      </c>
      <c r="L81" s="33" t="str">
        <f t="shared" si="3"/>
        <v/>
      </c>
      <c r="M81" s="18">
        <f>IF(ISBLANK('ICC GRID'!A58),"---",IF('ICC GRID'!B58=0,"",'ICC GRID'!B58))</f>
        <v>16.95</v>
      </c>
    </row>
    <row r="82" spans="1:13" ht="15.75" x14ac:dyDescent="0.2">
      <c r="A82" s="28" t="str">
        <f>IF(ISBLANK('ICC GRID'!A59),"---",'ICC GRID'!F59)</f>
        <v>Ginkgo biloba 'Spring Grove'</v>
      </c>
      <c r="B82" s="29"/>
      <c r="C82" s="30" t="str">
        <f>IF(ISBLANK('ICC GRID'!A59),"---",TRIM('ICC GRID'!A59))</f>
        <v>LP 6-12"</v>
      </c>
      <c r="D82" s="31">
        <f>IF(ISBLANK('ICC GRID'!A59),"---",'ICC GRID'!E59)</f>
        <v>5</v>
      </c>
      <c r="E82" s="18">
        <f>IF(ISBLANK('ICC GRID'!A59),"---",IF('ICC GRID'!D59=0,"",'ICC GRID'!D59))</f>
        <v>10.15</v>
      </c>
      <c r="F82" s="19">
        <f>IF(ISBLANK('ICC GRID'!A59),"---",IF('ICC GRID'!C59=0,"",'ICC GRID'!C59))</f>
        <v>10</v>
      </c>
      <c r="G82" s="67" t="str">
        <f>IF(ISBLANK('ICC GRID'!A59),"---",IF('ICC GRID'!G59=0,"",'ICC GRID'!G59))</f>
        <v/>
      </c>
      <c r="H82" s="47"/>
      <c r="I82" s="48"/>
      <c r="J82" s="32" t="str">
        <f t="shared" si="2"/>
        <v/>
      </c>
      <c r="K82" s="33" t="str">
        <f>IF(ISBLANK('ICC GRID'!A59),"---",IF(H82="","",IF(H82&lt;'ICC GRID'!C59,M82,E82)))</f>
        <v/>
      </c>
      <c r="L82" s="33" t="str">
        <f t="shared" si="3"/>
        <v/>
      </c>
      <c r="M82" s="18">
        <f>IF(ISBLANK('ICC GRID'!A59),"---",IF('ICC GRID'!B59=0,"",'ICC GRID'!B59))</f>
        <v>18.8</v>
      </c>
    </row>
    <row r="83" spans="1:13" ht="15.75" x14ac:dyDescent="0.2">
      <c r="A83" s="28" t="str">
        <f>IF(ISBLANK('ICC GRID'!A60),"---",'ICC GRID'!F60)</f>
        <v>Ginkgo biloba 'Tubeleaf'</v>
      </c>
      <c r="B83" s="29"/>
      <c r="C83" s="30" t="str">
        <f>IF(ISBLANK('ICC GRID'!A60),"---",TRIM('ICC GRID'!A60))</f>
        <v>LP 1-2'</v>
      </c>
      <c r="D83" s="31">
        <f>IF(ISBLANK('ICC GRID'!A60),"---",'ICC GRID'!E60)</f>
        <v>5</v>
      </c>
      <c r="E83" s="18">
        <f>IF(ISBLANK('ICC GRID'!A60),"---",IF('ICC GRID'!D60=0,"",'ICC GRID'!D60))</f>
        <v>10.5</v>
      </c>
      <c r="F83" s="19">
        <f>IF(ISBLANK('ICC GRID'!A60),"---",IF('ICC GRID'!C60=0,"",'ICC GRID'!C60))</f>
        <v>10</v>
      </c>
      <c r="G83" s="67" t="str">
        <f>IF(ISBLANK('ICC GRID'!A60),"---",IF('ICC GRID'!G60=0,"",'ICC GRID'!G60))</f>
        <v/>
      </c>
      <c r="H83" s="47"/>
      <c r="I83" s="48"/>
      <c r="J83" s="32" t="str">
        <f t="shared" si="2"/>
        <v/>
      </c>
      <c r="K83" s="33" t="str">
        <f>IF(ISBLANK('ICC GRID'!A60),"---",IF(H83="","",IF(H83&lt;'ICC GRID'!C60,M83,E83)))</f>
        <v/>
      </c>
      <c r="L83" s="33" t="str">
        <f t="shared" si="3"/>
        <v/>
      </c>
      <c r="M83" s="18">
        <f>IF(ISBLANK('ICC GRID'!A60),"---",IF('ICC GRID'!B60=0,"",'ICC GRID'!B60))</f>
        <v>19.45</v>
      </c>
    </row>
    <row r="84" spans="1:13" ht="15.75" x14ac:dyDescent="0.2">
      <c r="A84" s="28" t="str">
        <f>IF(ISBLANK('ICC GRID'!A61),"---",'ICC GRID'!F61)</f>
        <v>Ginkgo biloba 'Weeping Wonder'</v>
      </c>
      <c r="B84" s="29"/>
      <c r="C84" s="30" t="str">
        <f>IF(ISBLANK('ICC GRID'!A61),"---",TRIM('ICC GRID'!A61))</f>
        <v>LP 1-2'</v>
      </c>
      <c r="D84" s="31">
        <f>IF(ISBLANK('ICC GRID'!A61),"---",'ICC GRID'!E61)</f>
        <v>5</v>
      </c>
      <c r="E84" s="18">
        <f>IF(ISBLANK('ICC GRID'!A61),"---",IF('ICC GRID'!D61=0,"",'ICC GRID'!D61))</f>
        <v>10.5</v>
      </c>
      <c r="F84" s="19">
        <f>IF(ISBLANK('ICC GRID'!A61),"---",IF('ICC GRID'!C61=0,"",'ICC GRID'!C61))</f>
        <v>10</v>
      </c>
      <c r="G84" s="67" t="str">
        <f>IF(ISBLANK('ICC GRID'!A61),"---",IF('ICC GRID'!G61=0,"",'ICC GRID'!G61))</f>
        <v/>
      </c>
      <c r="H84" s="47"/>
      <c r="I84" s="48"/>
      <c r="J84" s="32" t="str">
        <f t="shared" si="2"/>
        <v/>
      </c>
      <c r="K84" s="33" t="str">
        <f>IF(ISBLANK('ICC GRID'!A61),"---",IF(H84="","",IF(H84&lt;'ICC GRID'!C61,M84,E84)))</f>
        <v/>
      </c>
      <c r="L84" s="33" t="str">
        <f t="shared" si="3"/>
        <v/>
      </c>
      <c r="M84" s="18">
        <f>IF(ISBLANK('ICC GRID'!A61),"---",IF('ICC GRID'!B61=0,"",'ICC GRID'!B61))</f>
        <v>19.45</v>
      </c>
    </row>
    <row r="85" spans="1:13" ht="15.75" x14ac:dyDescent="0.2">
      <c r="A85" s="28" t="str">
        <f>IF(ISBLANK('ICC GRID'!A62),"---",'ICC GRID'!F62)</f>
        <v>Gunnera tinctoria</v>
      </c>
      <c r="B85" s="29"/>
      <c r="C85" s="30" t="str">
        <f>IF(ISBLANK('ICC GRID'!A62),"---",TRIM('ICC GRID'!A62))</f>
        <v>MP</v>
      </c>
      <c r="D85" s="31">
        <f>IF(ISBLANK('ICC GRID'!A62),"---",'ICC GRID'!E62)</f>
        <v>25</v>
      </c>
      <c r="E85" s="18">
        <f>IF(ISBLANK('ICC GRID'!A62),"---",IF('ICC GRID'!D62=0,"",'ICC GRID'!D62))</f>
        <v>1.9</v>
      </c>
      <c r="F85" s="19">
        <f>IF(ISBLANK('ICC GRID'!A62),"---",IF('ICC GRID'!C62=0,"",'ICC GRID'!C62))</f>
        <v>50</v>
      </c>
      <c r="G85" s="67" t="str">
        <f>IF(ISBLANK('ICC GRID'!A62),"---",IF('ICC GRID'!G62=0,"",'ICC GRID'!G62))</f>
        <v/>
      </c>
      <c r="H85" s="47"/>
      <c r="I85" s="48"/>
      <c r="J85" s="32" t="str">
        <f t="shared" si="2"/>
        <v/>
      </c>
      <c r="K85" s="33" t="str">
        <f>IF(ISBLANK('ICC GRID'!A62),"---",IF(H85="","",IF(H85&lt;'ICC GRID'!C62,M85,E85)))</f>
        <v/>
      </c>
      <c r="L85" s="33" t="str">
        <f t="shared" si="3"/>
        <v/>
      </c>
      <c r="M85" s="18">
        <f>IF(ISBLANK('ICC GRID'!A62),"---",IF('ICC GRID'!B62=0,"",'ICC GRID'!B62))</f>
        <v>3.5</v>
      </c>
    </row>
    <row r="86" spans="1:13" ht="15.75" x14ac:dyDescent="0.2">
      <c r="A86" s="28" t="str">
        <f>IF(ISBLANK('ICC GRID'!A63),"---",'ICC GRID'!F63)</f>
        <v>Halesia tetraptera</v>
      </c>
      <c r="B86" s="29"/>
      <c r="C86" s="30" t="str">
        <f>IF(ISBLANK('ICC GRID'!A63),"---",TRIM('ICC GRID'!A63))</f>
        <v>LP 3/16"</v>
      </c>
      <c r="D86" s="31">
        <f>IF(ISBLANK('ICC GRID'!A63),"---",'ICC GRID'!E63)</f>
        <v>10</v>
      </c>
      <c r="E86" s="18">
        <f>IF(ISBLANK('ICC GRID'!A63),"---",IF('ICC GRID'!D63=0,"",'ICC GRID'!D63))</f>
        <v>2.5499999999999998</v>
      </c>
      <c r="F86" s="19">
        <f>IF(ISBLANK('ICC GRID'!A63),"---",IF('ICC GRID'!C63=0,"",'ICC GRID'!C63))</f>
        <v>50</v>
      </c>
      <c r="G86" s="67" t="str">
        <f>IF(ISBLANK('ICC GRID'!A63),"---",IF('ICC GRID'!G63=0,"",'ICC GRID'!G63))</f>
        <v/>
      </c>
      <c r="H86" s="47"/>
      <c r="I86" s="48"/>
      <c r="J86" s="32" t="str">
        <f t="shared" si="2"/>
        <v/>
      </c>
      <c r="K86" s="33" t="str">
        <f>IF(ISBLANK('ICC GRID'!A63),"---",IF(H86="","",IF(H86&lt;'ICC GRID'!C63,M86,E86)))</f>
        <v/>
      </c>
      <c r="L86" s="33" t="str">
        <f t="shared" si="3"/>
        <v/>
      </c>
      <c r="M86" s="18">
        <f>IF(ISBLANK('ICC GRID'!A63),"---",IF('ICC GRID'!B63=0,"",'ICC GRID'!B63))</f>
        <v>4.7</v>
      </c>
    </row>
    <row r="87" spans="1:13" ht="15.75" x14ac:dyDescent="0.2">
      <c r="A87" s="28" t="str">
        <f>IF(ISBLANK('ICC GRID'!A64),"---",'ICC GRID'!F64)</f>
        <v>Halesia tetraptera</v>
      </c>
      <c r="B87" s="29"/>
      <c r="C87" s="30" t="str">
        <f>IF(ISBLANK('ICC GRID'!A64),"---",TRIM('ICC GRID'!A64))</f>
        <v>LP 1/4"</v>
      </c>
      <c r="D87" s="31">
        <f>IF(ISBLANK('ICC GRID'!A64),"---",'ICC GRID'!E64)</f>
        <v>10</v>
      </c>
      <c r="E87" s="18">
        <f>IF(ISBLANK('ICC GRID'!A64),"---",IF('ICC GRID'!D64=0,"",'ICC GRID'!D64))</f>
        <v>3.05</v>
      </c>
      <c r="F87" s="19">
        <f>IF(ISBLANK('ICC GRID'!A64),"---",IF('ICC GRID'!C64=0,"",'ICC GRID'!C64))</f>
        <v>50</v>
      </c>
      <c r="G87" s="67" t="str">
        <f>IF(ISBLANK('ICC GRID'!A64),"---",IF('ICC GRID'!G64=0,"",'ICC GRID'!G64))</f>
        <v/>
      </c>
      <c r="H87" s="47"/>
      <c r="I87" s="48"/>
      <c r="J87" s="32" t="str">
        <f t="shared" si="2"/>
        <v/>
      </c>
      <c r="K87" s="33" t="str">
        <f>IF(ISBLANK('ICC GRID'!A64),"---",IF(H87="","",IF(H87&lt;'ICC GRID'!C64,M87,E87)))</f>
        <v/>
      </c>
      <c r="L87" s="33" t="str">
        <f t="shared" si="3"/>
        <v/>
      </c>
      <c r="M87" s="18">
        <f>IF(ISBLANK('ICC GRID'!A64),"---",IF('ICC GRID'!B64=0,"",'ICC GRID'!B64))</f>
        <v>5.65</v>
      </c>
    </row>
    <row r="88" spans="1:13" ht="15.75" x14ac:dyDescent="0.2">
      <c r="A88" s="28" t="str">
        <f>IF(ISBLANK('ICC GRID'!A65),"---",'ICC GRID'!F65)</f>
        <v>Heptacodium miconioides</v>
      </c>
      <c r="B88" s="29"/>
      <c r="C88" s="30" t="str">
        <f>IF(ISBLANK('ICC GRID'!A65),"---",TRIM('ICC GRID'!A65))</f>
        <v>MP</v>
      </c>
      <c r="D88" s="31">
        <f>IF(ISBLANK('ICC GRID'!A65),"---",'ICC GRID'!E65)</f>
        <v>25</v>
      </c>
      <c r="E88" s="18">
        <f>IF(ISBLANK('ICC GRID'!A65),"---",IF('ICC GRID'!D65=0,"",'ICC GRID'!D65))</f>
        <v>2.5</v>
      </c>
      <c r="F88" s="19">
        <f>IF(ISBLANK('ICC GRID'!A65),"---",IF('ICC GRID'!C65=0,"",'ICC GRID'!C65))</f>
        <v>50</v>
      </c>
      <c r="G88" s="67" t="str">
        <f>IF(ISBLANK('ICC GRID'!A65),"---",IF('ICC GRID'!G65=0,"",'ICC GRID'!G65))</f>
        <v/>
      </c>
      <c r="H88" s="47"/>
      <c r="I88" s="48"/>
      <c r="J88" s="32" t="str">
        <f t="shared" si="2"/>
        <v/>
      </c>
      <c r="K88" s="33" t="str">
        <f>IF(ISBLANK('ICC GRID'!A65),"---",IF(H88="","",IF(H88&lt;'ICC GRID'!C65,M88,E88)))</f>
        <v/>
      </c>
      <c r="L88" s="33" t="str">
        <f t="shared" si="3"/>
        <v/>
      </c>
      <c r="M88" s="18">
        <f>IF(ISBLANK('ICC GRID'!A65),"---",IF('ICC GRID'!B65=0,"",'ICC GRID'!B65))</f>
        <v>4.6500000000000004</v>
      </c>
    </row>
    <row r="89" spans="1:13" ht="15.75" x14ac:dyDescent="0.2">
      <c r="A89" s="28" t="str">
        <f>IF(ISBLANK('ICC GRID'!A66),"---",'ICC GRID'!F66)</f>
        <v>Hydrangea quercifolia 'Munchkin'</v>
      </c>
      <c r="B89" s="29"/>
      <c r="C89" s="30" t="str">
        <f>IF(ISBLANK('ICC GRID'!A66),"---",TRIM('ICC GRID'!A66))</f>
        <v>MP</v>
      </c>
      <c r="D89" s="31">
        <f>IF(ISBLANK('ICC GRID'!A66),"---",'ICC GRID'!E66)</f>
        <v>25</v>
      </c>
      <c r="E89" s="18">
        <f>IF(ISBLANK('ICC GRID'!A66),"---",IF('ICC GRID'!D66=0,"",'ICC GRID'!D66))</f>
        <v>2.7</v>
      </c>
      <c r="F89" s="19">
        <f>IF(ISBLANK('ICC GRID'!A66),"---",IF('ICC GRID'!C66=0,"",'ICC GRID'!C66))</f>
        <v>50</v>
      </c>
      <c r="G89" s="67" t="str">
        <f>IF(ISBLANK('ICC GRID'!A66),"---",IF('ICC GRID'!G66=0,"",'ICC GRID'!G66))</f>
        <v/>
      </c>
      <c r="H89" s="47"/>
      <c r="I89" s="48"/>
      <c r="J89" s="32" t="str">
        <f t="shared" si="2"/>
        <v/>
      </c>
      <c r="K89" s="33" t="str">
        <f>IF(ISBLANK('ICC GRID'!A66),"---",IF(H89="","",IF(H89&lt;'ICC GRID'!C66,M89,E89)))</f>
        <v/>
      </c>
      <c r="L89" s="33" t="str">
        <f t="shared" si="3"/>
        <v/>
      </c>
      <c r="M89" s="18">
        <f>IF(ISBLANK('ICC GRID'!A66),"---",IF('ICC GRID'!B66=0,"",'ICC GRID'!B66))</f>
        <v>5</v>
      </c>
    </row>
    <row r="90" spans="1:13" ht="15.75" x14ac:dyDescent="0.2">
      <c r="A90" s="28" t="str">
        <f>IF(ISBLANK('ICC GRID'!A67),"---",'ICC GRID'!F67)</f>
        <v>Hydrangea quercifolia 'Pee Wee'</v>
      </c>
      <c r="B90" s="29"/>
      <c r="C90" s="30" t="str">
        <f>IF(ISBLANK('ICC GRID'!A67),"---",TRIM('ICC GRID'!A67))</f>
        <v>MP</v>
      </c>
      <c r="D90" s="31">
        <f>IF(ISBLANK('ICC GRID'!A67),"---",'ICC GRID'!E67)</f>
        <v>25</v>
      </c>
      <c r="E90" s="18">
        <f>IF(ISBLANK('ICC GRID'!A67),"---",IF('ICC GRID'!D67=0,"",'ICC GRID'!D67))</f>
        <v>2.0499999999999998</v>
      </c>
      <c r="F90" s="19">
        <f>IF(ISBLANK('ICC GRID'!A67),"---",IF('ICC GRID'!C67=0,"",'ICC GRID'!C67))</f>
        <v>50</v>
      </c>
      <c r="G90" s="67" t="str">
        <f>IF(ISBLANK('ICC GRID'!A67),"---",IF('ICC GRID'!G67=0,"",'ICC GRID'!G67))</f>
        <v/>
      </c>
      <c r="H90" s="47"/>
      <c r="I90" s="48"/>
      <c r="J90" s="32" t="str">
        <f t="shared" ref="J90:J129" si="4">IF(H90="","",IF(ROUNDUP(H90/D90,0)*D90&lt;&gt;H90,ROUNDUP(H90/D90,0)*D90,H90))</f>
        <v/>
      </c>
      <c r="K90" s="33" t="str">
        <f>IF(ISBLANK('ICC GRID'!A67),"---",IF(H90="","",IF(H90&lt;'ICC GRID'!C67,M90,E90)))</f>
        <v/>
      </c>
      <c r="L90" s="33" t="str">
        <f t="shared" ref="L90:L129" si="5">IF(ISBLANK(H90),"",J90*K90)</f>
        <v/>
      </c>
      <c r="M90" s="18">
        <f>IF(ISBLANK('ICC GRID'!A67),"---",IF('ICC GRID'!B67=0,"",'ICC GRID'!B67))</f>
        <v>3.8</v>
      </c>
    </row>
    <row r="91" spans="1:13" ht="15.75" x14ac:dyDescent="0.2">
      <c r="A91" s="28" t="str">
        <f>IF(ISBLANK('ICC GRID'!A68),"---",'ICC GRID'!F68)</f>
        <v>Hydrangea quercifolia 'Ruby Slippers'</v>
      </c>
      <c r="B91" s="29"/>
      <c r="C91" s="30" t="str">
        <f>IF(ISBLANK('ICC GRID'!A68),"---",TRIM('ICC GRID'!A68))</f>
        <v>MP</v>
      </c>
      <c r="D91" s="31">
        <f>IF(ISBLANK('ICC GRID'!A68),"---",'ICC GRID'!E68)</f>
        <v>25</v>
      </c>
      <c r="E91" s="18">
        <f>IF(ISBLANK('ICC GRID'!A68),"---",IF('ICC GRID'!D68=0,"",'ICC GRID'!D68))</f>
        <v>2.7</v>
      </c>
      <c r="F91" s="19">
        <f>IF(ISBLANK('ICC GRID'!A68),"---",IF('ICC GRID'!C68=0,"",'ICC GRID'!C68))</f>
        <v>50</v>
      </c>
      <c r="G91" s="67" t="str">
        <f>IF(ISBLANK('ICC GRID'!A68),"---",IF('ICC GRID'!G68=0,"",'ICC GRID'!G68))</f>
        <v/>
      </c>
      <c r="H91" s="47"/>
      <c r="I91" s="48"/>
      <c r="J91" s="32" t="str">
        <f t="shared" si="4"/>
        <v/>
      </c>
      <c r="K91" s="33" t="str">
        <f>IF(ISBLANK('ICC GRID'!A68),"---",IF(H91="","",IF(H91&lt;'ICC GRID'!C68,M91,E91)))</f>
        <v/>
      </c>
      <c r="L91" s="33" t="str">
        <f t="shared" si="5"/>
        <v/>
      </c>
      <c r="M91" s="18">
        <f>IF(ISBLANK('ICC GRID'!A68),"---",IF('ICC GRID'!B68=0,"",'ICC GRID'!B68))</f>
        <v>5</v>
      </c>
    </row>
    <row r="92" spans="1:13" ht="15.75" x14ac:dyDescent="0.2">
      <c r="A92" s="28" t="str">
        <f>IF(ISBLANK('ICC GRID'!A69),"---",'ICC GRID'!F69)</f>
        <v>Hydrangea quercifolia 'Snow Queen'</v>
      </c>
      <c r="B92" s="29"/>
      <c r="C92" s="30" t="str">
        <f>IF(ISBLANK('ICC GRID'!A69),"---",TRIM('ICC GRID'!A69))</f>
        <v>MP</v>
      </c>
      <c r="D92" s="31">
        <f>IF(ISBLANK('ICC GRID'!A69),"---",'ICC GRID'!E69)</f>
        <v>25</v>
      </c>
      <c r="E92" s="18">
        <f>IF(ISBLANK('ICC GRID'!A69),"---",IF('ICC GRID'!D69=0,"",'ICC GRID'!D69))</f>
        <v>2.0499999999999998</v>
      </c>
      <c r="F92" s="19">
        <f>IF(ISBLANK('ICC GRID'!A69),"---",IF('ICC GRID'!C69=0,"",'ICC GRID'!C69))</f>
        <v>50</v>
      </c>
      <c r="G92" s="67" t="str">
        <f>IF(ISBLANK('ICC GRID'!A69),"---",IF('ICC GRID'!G69=0,"",'ICC GRID'!G69))</f>
        <v/>
      </c>
      <c r="H92" s="47"/>
      <c r="I92" s="48"/>
      <c r="J92" s="32" t="str">
        <f t="shared" si="4"/>
        <v/>
      </c>
      <c r="K92" s="33" t="str">
        <f>IF(ISBLANK('ICC GRID'!A69),"---",IF(H92="","",IF(H92&lt;'ICC GRID'!C69,M92,E92)))</f>
        <v/>
      </c>
      <c r="L92" s="33" t="str">
        <f t="shared" si="5"/>
        <v/>
      </c>
      <c r="M92" s="18">
        <f>IF(ISBLANK('ICC GRID'!A69),"---",IF('ICC GRID'!B69=0,"",'ICC GRID'!B69))</f>
        <v>3.8</v>
      </c>
    </row>
    <row r="93" spans="1:13" ht="15.75" x14ac:dyDescent="0.2">
      <c r="A93" s="28" t="str">
        <f>IF(ISBLANK('ICC GRID'!A70),"---",'ICC GRID'!F70)</f>
        <v>Hydrangea quercifolia 'Snowflake'</v>
      </c>
      <c r="B93" s="29"/>
      <c r="C93" s="30" t="str">
        <f>IF(ISBLANK('ICC GRID'!A70),"---",TRIM('ICC GRID'!A70))</f>
        <v>MP</v>
      </c>
      <c r="D93" s="31">
        <f>IF(ISBLANK('ICC GRID'!A70),"---",'ICC GRID'!E70)</f>
        <v>25</v>
      </c>
      <c r="E93" s="18">
        <f>IF(ISBLANK('ICC GRID'!A70),"---",IF('ICC GRID'!D70=0,"",'ICC GRID'!D70))</f>
        <v>2.0499999999999998</v>
      </c>
      <c r="F93" s="19">
        <f>IF(ISBLANK('ICC GRID'!A70),"---",IF('ICC GRID'!C70=0,"",'ICC GRID'!C70))</f>
        <v>50</v>
      </c>
      <c r="G93" s="67" t="str">
        <f>IF(ISBLANK('ICC GRID'!A70),"---",IF('ICC GRID'!G70=0,"",'ICC GRID'!G70))</f>
        <v/>
      </c>
      <c r="H93" s="47"/>
      <c r="I93" s="48"/>
      <c r="J93" s="32" t="str">
        <f t="shared" si="4"/>
        <v/>
      </c>
      <c r="K93" s="33" t="str">
        <f>IF(ISBLANK('ICC GRID'!A70),"---",IF(H93="","",IF(H93&lt;'ICC GRID'!C70,M93,E93)))</f>
        <v/>
      </c>
      <c r="L93" s="33" t="str">
        <f t="shared" si="5"/>
        <v/>
      </c>
      <c r="M93" s="18">
        <f>IF(ISBLANK('ICC GRID'!A70),"---",IF('ICC GRID'!B70=0,"",'ICC GRID'!B70))</f>
        <v>3.8</v>
      </c>
    </row>
    <row r="94" spans="1:13" ht="15.75" x14ac:dyDescent="0.2">
      <c r="A94" s="28" t="str">
        <f>IF(ISBLANK('ICC GRID'!A71),"---",'ICC GRID'!F71)</f>
        <v>Hydrangea villosa</v>
      </c>
      <c r="B94" s="29"/>
      <c r="C94" s="30" t="str">
        <f>IF(ISBLANK('ICC GRID'!A71),"---",TRIM('ICC GRID'!A71))</f>
        <v>MP</v>
      </c>
      <c r="D94" s="31">
        <f>IF(ISBLANK('ICC GRID'!A71),"---",'ICC GRID'!E71)</f>
        <v>25</v>
      </c>
      <c r="E94" s="18">
        <f>IF(ISBLANK('ICC GRID'!A71),"---",IF('ICC GRID'!D71=0,"",'ICC GRID'!D71))</f>
        <v>2.0499999999999998</v>
      </c>
      <c r="F94" s="19">
        <f>IF(ISBLANK('ICC GRID'!A71),"---",IF('ICC GRID'!C71=0,"",'ICC GRID'!C71))</f>
        <v>50</v>
      </c>
      <c r="G94" s="67" t="str">
        <f>IF(ISBLANK('ICC GRID'!A71),"---",IF('ICC GRID'!G71=0,"",'ICC GRID'!G71))</f>
        <v/>
      </c>
      <c r="H94" s="47"/>
      <c r="I94" s="48"/>
      <c r="J94" s="32" t="str">
        <f t="shared" si="4"/>
        <v/>
      </c>
      <c r="K94" s="33" t="str">
        <f>IF(ISBLANK('ICC GRID'!A71),"---",IF(H94="","",IF(H94&lt;'ICC GRID'!C71,M94,E94)))</f>
        <v/>
      </c>
      <c r="L94" s="33" t="str">
        <f t="shared" si="5"/>
        <v/>
      </c>
      <c r="M94" s="18">
        <f>IF(ISBLANK('ICC GRID'!A71),"---",IF('ICC GRID'!B71=0,"",'ICC GRID'!B71))</f>
        <v>3.8</v>
      </c>
    </row>
    <row r="95" spans="1:13" ht="15.75" x14ac:dyDescent="0.2">
      <c r="A95" s="28" t="str">
        <f>IF(ISBLANK('ICC GRID'!A72),"---",'ICC GRID'!F72)</f>
        <v>Indigofera kirilowii</v>
      </c>
      <c r="B95" s="29"/>
      <c r="C95" s="30" t="str">
        <f>IF(ISBLANK('ICC GRID'!A72),"---",TRIM('ICC GRID'!A72))</f>
        <v>MP</v>
      </c>
      <c r="D95" s="31">
        <f>IF(ISBLANK('ICC GRID'!A72),"---",'ICC GRID'!E72)</f>
        <v>25</v>
      </c>
      <c r="E95" s="18">
        <f>IF(ISBLANK('ICC GRID'!A72),"---",IF('ICC GRID'!D72=0,"",'ICC GRID'!D72))</f>
        <v>1.95</v>
      </c>
      <c r="F95" s="19">
        <f>IF(ISBLANK('ICC GRID'!A72),"---",IF('ICC GRID'!C72=0,"",'ICC GRID'!C72))</f>
        <v>50</v>
      </c>
      <c r="G95" s="67" t="str">
        <f>IF(ISBLANK('ICC GRID'!A72),"---",IF('ICC GRID'!G72=0,"",'ICC GRID'!G72))</f>
        <v/>
      </c>
      <c r="H95" s="47"/>
      <c r="I95" s="48"/>
      <c r="J95" s="32" t="str">
        <f t="shared" si="4"/>
        <v/>
      </c>
      <c r="K95" s="33" t="str">
        <f>IF(ISBLANK('ICC GRID'!A72),"---",IF(H95="","",IF(H95&lt;'ICC GRID'!C72,M95,E95)))</f>
        <v/>
      </c>
      <c r="L95" s="33" t="str">
        <f t="shared" si="5"/>
        <v/>
      </c>
      <c r="M95" s="18">
        <f>IF(ISBLANK('ICC GRID'!A72),"---",IF('ICC GRID'!B72=0,"",'ICC GRID'!B72))</f>
        <v>3.6</v>
      </c>
    </row>
    <row r="96" spans="1:13" ht="15.75" x14ac:dyDescent="0.2">
      <c r="A96" s="28" t="str">
        <f>IF(ISBLANK('ICC GRID'!A73),"---",'ICC GRID'!F73)</f>
        <v>Koelreuteria paniculata</v>
      </c>
      <c r="B96" s="29"/>
      <c r="C96" s="30" t="str">
        <f>IF(ISBLANK('ICC GRID'!A73),"---",TRIM('ICC GRID'!A73))</f>
        <v>MP</v>
      </c>
      <c r="D96" s="31">
        <f>IF(ISBLANK('ICC GRID'!A73),"---",'ICC GRID'!E73)</f>
        <v>25</v>
      </c>
      <c r="E96" s="18">
        <f>IF(ISBLANK('ICC GRID'!A73),"---",IF('ICC GRID'!D73=0,"",'ICC GRID'!D73))</f>
        <v>0.9</v>
      </c>
      <c r="F96" s="19">
        <f>IF(ISBLANK('ICC GRID'!A73),"---",IF('ICC GRID'!C73=0,"",'ICC GRID'!C73))</f>
        <v>50</v>
      </c>
      <c r="G96" s="67" t="str">
        <f>IF(ISBLANK('ICC GRID'!A73),"---",IF('ICC GRID'!G73=0,"",'ICC GRID'!G73))</f>
        <v/>
      </c>
      <c r="H96" s="47"/>
      <c r="I96" s="48"/>
      <c r="J96" s="32" t="str">
        <f t="shared" si="4"/>
        <v/>
      </c>
      <c r="K96" s="33" t="str">
        <f>IF(ISBLANK('ICC GRID'!A73),"---",IF(H96="","",IF(H96&lt;'ICC GRID'!C73,M96,E96)))</f>
        <v/>
      </c>
      <c r="L96" s="33" t="str">
        <f t="shared" si="5"/>
        <v/>
      </c>
      <c r="M96" s="18">
        <f>IF(ISBLANK('ICC GRID'!A73),"---",IF('ICC GRID'!B73=0,"",'ICC GRID'!B73))</f>
        <v>1.65</v>
      </c>
    </row>
    <row r="97" spans="1:13" ht="15.75" x14ac:dyDescent="0.2">
      <c r="A97" s="28" t="str">
        <f>IF(ISBLANK('ICC GRID'!A74),"---",'ICC GRID'!F74)</f>
        <v>Liquidambar styraciflua 'Slender Silhouette'</v>
      </c>
      <c r="B97" s="29"/>
      <c r="C97" s="30" t="str">
        <f>IF(ISBLANK('ICC GRID'!A74),"---",TRIM('ICC GRID'!A74))</f>
        <v>#1 2-3'</v>
      </c>
      <c r="D97" s="31">
        <f>IF(ISBLANK('ICC GRID'!A74),"---",'ICC GRID'!E74)</f>
        <v>5</v>
      </c>
      <c r="E97" s="18">
        <f>IF(ISBLANK('ICC GRID'!A74),"---",IF('ICC GRID'!D74=0,"",'ICC GRID'!D74))</f>
        <v>11.05</v>
      </c>
      <c r="F97" s="19">
        <f>IF(ISBLANK('ICC GRID'!A74),"---",IF('ICC GRID'!C74=0,"",'ICC GRID'!C74))</f>
        <v>10</v>
      </c>
      <c r="G97" s="67" t="str">
        <f>IF(ISBLANK('ICC GRID'!A74),"---",IF('ICC GRID'!G74=0,"",'ICC GRID'!G74))</f>
        <v/>
      </c>
      <c r="H97" s="47"/>
      <c r="I97" s="48"/>
      <c r="J97" s="32" t="str">
        <f t="shared" si="4"/>
        <v/>
      </c>
      <c r="K97" s="33" t="str">
        <f>IF(ISBLANK('ICC GRID'!A74),"---",IF(H97="","",IF(H97&lt;'ICC GRID'!C74,M97,E97)))</f>
        <v/>
      </c>
      <c r="L97" s="33" t="str">
        <f t="shared" si="5"/>
        <v/>
      </c>
      <c r="M97" s="18">
        <f>IF(ISBLANK('ICC GRID'!A74),"---",IF('ICC GRID'!B74=0,"",'ICC GRID'!B74))</f>
        <v>20.45</v>
      </c>
    </row>
    <row r="98" spans="1:13" ht="15.75" x14ac:dyDescent="0.2">
      <c r="A98" s="28" t="str">
        <f>IF(ISBLANK('ICC GRID'!A75),"---",'ICC GRID'!F75)</f>
        <v>Liquidambar styraciflua</v>
      </c>
      <c r="B98" s="29"/>
      <c r="C98" s="30" t="str">
        <f>IF(ISBLANK('ICC GRID'!A75),"---",TRIM('ICC GRID'!A75))</f>
        <v>MP</v>
      </c>
      <c r="D98" s="31">
        <f>IF(ISBLANK('ICC GRID'!A75),"---",'ICC GRID'!E75)</f>
        <v>25</v>
      </c>
      <c r="E98" s="18">
        <f>IF(ISBLANK('ICC GRID'!A75),"---",IF('ICC GRID'!D75=0,"",'ICC GRID'!D75))</f>
        <v>1.35</v>
      </c>
      <c r="F98" s="19">
        <f>IF(ISBLANK('ICC GRID'!A75),"---",IF('ICC GRID'!C75=0,"",'ICC GRID'!C75))</f>
        <v>50</v>
      </c>
      <c r="G98" s="67" t="str">
        <f>IF(ISBLANK('ICC GRID'!A75),"---",IF('ICC GRID'!G75=0,"",'ICC GRID'!G75))</f>
        <v/>
      </c>
      <c r="H98" s="47"/>
      <c r="I98" s="48"/>
      <c r="J98" s="32" t="str">
        <f t="shared" si="4"/>
        <v/>
      </c>
      <c r="K98" s="33" t="str">
        <f>IF(ISBLANK('ICC GRID'!A75),"---",IF(H98="","",IF(H98&lt;'ICC GRID'!C75,M98,E98)))</f>
        <v/>
      </c>
      <c r="L98" s="33" t="str">
        <f t="shared" si="5"/>
        <v/>
      </c>
      <c r="M98" s="18">
        <f>IF(ISBLANK('ICC GRID'!A75),"---",IF('ICC GRID'!B75=0,"",'ICC GRID'!B75))</f>
        <v>2.5</v>
      </c>
    </row>
    <row r="99" spans="1:13" ht="15.75" x14ac:dyDescent="0.2">
      <c r="A99" s="28" t="str">
        <f>IF(ISBLANK('ICC GRID'!A76),"---",'ICC GRID'!F76)</f>
        <v>Liriodendron tulipifera</v>
      </c>
      <c r="B99" s="29"/>
      <c r="C99" s="30" t="str">
        <f>IF(ISBLANK('ICC GRID'!A76),"---",TRIM('ICC GRID'!A76))</f>
        <v>LP 1-2'</v>
      </c>
      <c r="D99" s="31">
        <f>IF(ISBLANK('ICC GRID'!A76),"---",'ICC GRID'!E76)</f>
        <v>10</v>
      </c>
      <c r="E99" s="18">
        <f>IF(ISBLANK('ICC GRID'!A76),"---",IF('ICC GRID'!D76=0,"",'ICC GRID'!D76))</f>
        <v>2</v>
      </c>
      <c r="F99" s="19">
        <f>IF(ISBLANK('ICC GRID'!A76),"---",IF('ICC GRID'!C76=0,"",'ICC GRID'!C76))</f>
        <v>50</v>
      </c>
      <c r="G99" s="67" t="str">
        <f>IF(ISBLANK('ICC GRID'!A76),"---",IF('ICC GRID'!G76=0,"",'ICC GRID'!G76))</f>
        <v/>
      </c>
      <c r="H99" s="47"/>
      <c r="I99" s="48"/>
      <c r="J99" s="32" t="str">
        <f t="shared" si="4"/>
        <v/>
      </c>
      <c r="K99" s="33" t="str">
        <f>IF(ISBLANK('ICC GRID'!A76),"---",IF(H99="","",IF(H99&lt;'ICC GRID'!C76,M99,E99)))</f>
        <v/>
      </c>
      <c r="L99" s="33" t="str">
        <f t="shared" si="5"/>
        <v/>
      </c>
      <c r="M99" s="18">
        <f>IF(ISBLANK('ICC GRID'!A76),"---",IF('ICC GRID'!B76=0,"",'ICC GRID'!B76))</f>
        <v>3.7</v>
      </c>
    </row>
    <row r="100" spans="1:13" ht="15.75" x14ac:dyDescent="0.2">
      <c r="A100" s="28" t="str">
        <f>IF(ISBLANK('ICC GRID'!A77),"---",'ICC GRID'!F77)</f>
        <v>Liriodendron tulipifera</v>
      </c>
      <c r="B100" s="29"/>
      <c r="C100" s="30" t="str">
        <f>IF(ISBLANK('ICC GRID'!A77),"---",TRIM('ICC GRID'!A77))</f>
        <v>LP 2-3'</v>
      </c>
      <c r="D100" s="31">
        <f>IF(ISBLANK('ICC GRID'!A77),"---",'ICC GRID'!E77)</f>
        <v>10</v>
      </c>
      <c r="E100" s="18">
        <f>IF(ISBLANK('ICC GRID'!A77),"---",IF('ICC GRID'!D77=0,"",'ICC GRID'!D77))</f>
        <v>2.4</v>
      </c>
      <c r="F100" s="19">
        <f>IF(ISBLANK('ICC GRID'!A77),"---",IF('ICC GRID'!C77=0,"",'ICC GRID'!C77))</f>
        <v>50</v>
      </c>
      <c r="G100" s="67" t="str">
        <f>IF(ISBLANK('ICC GRID'!A77),"---",IF('ICC GRID'!G77=0,"",'ICC GRID'!G77))</f>
        <v/>
      </c>
      <c r="H100" s="47"/>
      <c r="I100" s="48"/>
      <c r="J100" s="32" t="str">
        <f t="shared" si="4"/>
        <v/>
      </c>
      <c r="K100" s="33" t="str">
        <f>IF(ISBLANK('ICC GRID'!A77),"---",IF(H100="","",IF(H100&lt;'ICC GRID'!C77,M100,E100)))</f>
        <v/>
      </c>
      <c r="L100" s="33" t="str">
        <f t="shared" si="5"/>
        <v/>
      </c>
      <c r="M100" s="18">
        <f>IF(ISBLANK('ICC GRID'!A77),"---",IF('ICC GRID'!B77=0,"",'ICC GRID'!B77))</f>
        <v>4.45</v>
      </c>
    </row>
    <row r="101" spans="1:13" ht="15.75" x14ac:dyDescent="0.2">
      <c r="A101" s="28" t="str">
        <f>IF(ISBLANK('ICC GRID'!A78),"---",'ICC GRID'!F78)</f>
        <v>Liriodendron tulipifera</v>
      </c>
      <c r="B101" s="29"/>
      <c r="C101" s="30" t="str">
        <f>IF(ISBLANK('ICC GRID'!A78),"---",TRIM('ICC GRID'!A78))</f>
        <v>LP 3-4'</v>
      </c>
      <c r="D101" s="31">
        <f>IF(ISBLANK('ICC GRID'!A78),"---",'ICC GRID'!E78)</f>
        <v>10</v>
      </c>
      <c r="E101" s="18">
        <f>IF(ISBLANK('ICC GRID'!A78),"---",IF('ICC GRID'!D78=0,"",'ICC GRID'!D78))</f>
        <v>3.2</v>
      </c>
      <c r="F101" s="19">
        <f>IF(ISBLANK('ICC GRID'!A78),"---",IF('ICC GRID'!C78=0,"",'ICC GRID'!C78))</f>
        <v>50</v>
      </c>
      <c r="G101" s="67" t="str">
        <f>IF(ISBLANK('ICC GRID'!A78),"---",IF('ICC GRID'!G78=0,"",'ICC GRID'!G78))</f>
        <v/>
      </c>
      <c r="H101" s="47"/>
      <c r="I101" s="48"/>
      <c r="J101" s="32" t="str">
        <f t="shared" si="4"/>
        <v/>
      </c>
      <c r="K101" s="33" t="str">
        <f>IF(ISBLANK('ICC GRID'!A78),"---",IF(H101="","",IF(H101&lt;'ICC GRID'!C78,M101,E101)))</f>
        <v/>
      </c>
      <c r="L101" s="33" t="str">
        <f t="shared" si="5"/>
        <v/>
      </c>
      <c r="M101" s="18">
        <f>IF(ISBLANK('ICC GRID'!A78),"---",IF('ICC GRID'!B78=0,"",'ICC GRID'!B78))</f>
        <v>5.9</v>
      </c>
    </row>
    <row r="102" spans="1:13" ht="15.75" x14ac:dyDescent="0.2">
      <c r="A102" s="28" t="str">
        <f>IF(ISBLANK('ICC GRID'!A79),"---",'ICC GRID'!F79)</f>
        <v>Magnolia stellata 'Waterlily'</v>
      </c>
      <c r="B102" s="29"/>
      <c r="C102" s="30" t="str">
        <f>IF(ISBLANK('ICC GRID'!A79),"---",TRIM('ICC GRID'!A79))</f>
        <v>LP RC</v>
      </c>
      <c r="D102" s="31">
        <f>IF(ISBLANK('ICC GRID'!A79),"---",'ICC GRID'!E79)</f>
        <v>10</v>
      </c>
      <c r="E102" s="18">
        <f>IF(ISBLANK('ICC GRID'!A79),"---",IF('ICC GRID'!D79=0,"",'ICC GRID'!D79))</f>
        <v>5.0999999999999996</v>
      </c>
      <c r="F102" s="19">
        <f>IF(ISBLANK('ICC GRID'!A79),"---",IF('ICC GRID'!C79=0,"",'ICC GRID'!C79))</f>
        <v>50</v>
      </c>
      <c r="G102" s="67" t="str">
        <f>IF(ISBLANK('ICC GRID'!A79),"---",IF('ICC GRID'!G79=0,"",'ICC GRID'!G79))</f>
        <v/>
      </c>
      <c r="H102" s="47"/>
      <c r="I102" s="48"/>
      <c r="J102" s="32" t="str">
        <f t="shared" si="4"/>
        <v/>
      </c>
      <c r="K102" s="33" t="str">
        <f>IF(ISBLANK('ICC GRID'!A79),"---",IF(H102="","",IF(H102&lt;'ICC GRID'!C79,M102,E102)))</f>
        <v/>
      </c>
      <c r="L102" s="33" t="str">
        <f t="shared" si="5"/>
        <v/>
      </c>
      <c r="M102" s="18">
        <f>IF(ISBLANK('ICC GRID'!A79),"---",IF('ICC GRID'!B79=0,"",'ICC GRID'!B79))</f>
        <v>9.4499999999999993</v>
      </c>
    </row>
    <row r="103" spans="1:13" ht="15.75" x14ac:dyDescent="0.2">
      <c r="A103" s="28" t="str">
        <f>IF(ISBLANK('ICC GRID'!A80),"---",'ICC GRID'!F80)</f>
        <v>Magnolia grandiflora 'Braken's Brown Beauty'</v>
      </c>
      <c r="B103" s="29"/>
      <c r="C103" s="30" t="str">
        <f>IF(ISBLANK('ICC GRID'!A80),"---",TRIM('ICC GRID'!A80))</f>
        <v>XP 1-2'</v>
      </c>
      <c r="D103" s="31">
        <f>IF(ISBLANK('ICC GRID'!A80),"---",'ICC GRID'!E80)</f>
        <v>5</v>
      </c>
      <c r="E103" s="18">
        <f>IF(ISBLANK('ICC GRID'!A80),"---",IF('ICC GRID'!D80=0,"",'ICC GRID'!D80))</f>
        <v>6.65</v>
      </c>
      <c r="F103" s="19">
        <f>IF(ISBLANK('ICC GRID'!A80),"---",IF('ICC GRID'!C80=0,"",'ICC GRID'!C80))</f>
        <v>10</v>
      </c>
      <c r="G103" s="67" t="str">
        <f>IF(ISBLANK('ICC GRID'!A80),"---",IF('ICC GRID'!G80=0,"",'ICC GRID'!G80))</f>
        <v/>
      </c>
      <c r="H103" s="47"/>
      <c r="I103" s="48"/>
      <c r="J103" s="32" t="str">
        <f t="shared" si="4"/>
        <v/>
      </c>
      <c r="K103" s="33" t="str">
        <f>IF(ISBLANK('ICC GRID'!A80),"---",IF(H103="","",IF(H103&lt;'ICC GRID'!C80,M103,E103)))</f>
        <v/>
      </c>
      <c r="L103" s="33" t="str">
        <f t="shared" si="5"/>
        <v/>
      </c>
      <c r="M103" s="18">
        <f>IF(ISBLANK('ICC GRID'!A80),"---",IF('ICC GRID'!B80=0,"",'ICC GRID'!B80))</f>
        <v>12.3</v>
      </c>
    </row>
    <row r="104" spans="1:13" ht="15.75" x14ac:dyDescent="0.2">
      <c r="A104" s="28" t="str">
        <f>IF(ISBLANK('ICC GRID'!A81),"---",'ICC GRID'!F81)</f>
        <v>Magnolia grandiflora 'Kay Parris'</v>
      </c>
      <c r="B104" s="29"/>
      <c r="C104" s="30" t="str">
        <f>IF(ISBLANK('ICC GRID'!A81),"---",TRIM('ICC GRID'!A81))</f>
        <v>XP 1-2'</v>
      </c>
      <c r="D104" s="31">
        <f>IF(ISBLANK('ICC GRID'!A81),"---",'ICC GRID'!E81)</f>
        <v>5</v>
      </c>
      <c r="E104" s="18">
        <f>IF(ISBLANK('ICC GRID'!A81),"---",IF('ICC GRID'!D81=0,"",'ICC GRID'!D81))</f>
        <v>6.65</v>
      </c>
      <c r="F104" s="19">
        <f>IF(ISBLANK('ICC GRID'!A81),"---",IF('ICC GRID'!C81=0,"",'ICC GRID'!C81))</f>
        <v>10</v>
      </c>
      <c r="G104" s="67" t="str">
        <f>IF(ISBLANK('ICC GRID'!A81),"---",IF('ICC GRID'!G81=0,"",'ICC GRID'!G81))</f>
        <v/>
      </c>
      <c r="H104" s="47"/>
      <c r="I104" s="48"/>
      <c r="J104" s="32" t="str">
        <f t="shared" si="4"/>
        <v/>
      </c>
      <c r="K104" s="33" t="str">
        <f>IF(ISBLANK('ICC GRID'!A81),"---",IF(H104="","",IF(H104&lt;'ICC GRID'!C81,M104,E104)))</f>
        <v/>
      </c>
      <c r="L104" s="33" t="str">
        <f t="shared" si="5"/>
        <v/>
      </c>
      <c r="M104" s="18">
        <f>IF(ISBLANK('ICC GRID'!A81),"---",IF('ICC GRID'!B81=0,"",'ICC GRID'!B81))</f>
        <v>12.3</v>
      </c>
    </row>
    <row r="105" spans="1:13" ht="15.75" x14ac:dyDescent="0.2">
      <c r="A105" s="28" t="str">
        <f>IF(ISBLANK('ICC GRID'!A82),"---",'ICC GRID'!F82)</f>
        <v>Magnolia macrophylla ssp. ashei</v>
      </c>
      <c r="B105" s="29"/>
      <c r="C105" s="30" t="str">
        <f>IF(ISBLANK('ICC GRID'!A82),"---",TRIM('ICC GRID'!A82))</f>
        <v>LP 6-12"</v>
      </c>
      <c r="D105" s="31">
        <f>IF(ISBLANK('ICC GRID'!A82),"---",'ICC GRID'!E82)</f>
        <v>10</v>
      </c>
      <c r="E105" s="18">
        <f>IF(ISBLANK('ICC GRID'!A82),"---",IF('ICC GRID'!D82=0,"",'ICC GRID'!D82))</f>
        <v>6.1</v>
      </c>
      <c r="F105" s="19">
        <f>IF(ISBLANK('ICC GRID'!A82),"---",IF('ICC GRID'!C82=0,"",'ICC GRID'!C82))</f>
        <v>20</v>
      </c>
      <c r="G105" s="67" t="str">
        <f>IF(ISBLANK('ICC GRID'!A82),"---",IF('ICC GRID'!G82=0,"",'ICC GRID'!G82))</f>
        <v/>
      </c>
      <c r="H105" s="47"/>
      <c r="I105" s="48"/>
      <c r="J105" s="32" t="str">
        <f t="shared" si="4"/>
        <v/>
      </c>
      <c r="K105" s="33" t="str">
        <f>IF(ISBLANK('ICC GRID'!A82),"---",IF(H105="","",IF(H105&lt;'ICC GRID'!C82,M105,E105)))</f>
        <v/>
      </c>
      <c r="L105" s="33" t="str">
        <f t="shared" si="5"/>
        <v/>
      </c>
      <c r="M105" s="18">
        <f>IF(ISBLANK('ICC GRID'!A82),"---",IF('ICC GRID'!B82=0,"",'ICC GRID'!B82))</f>
        <v>11.3</v>
      </c>
    </row>
    <row r="106" spans="1:13" ht="15.75" x14ac:dyDescent="0.2">
      <c r="A106" s="28" t="str">
        <f>IF(ISBLANK('ICC GRID'!A83),"---",'ICC GRID'!F83)</f>
        <v>Magnolia macrophylla</v>
      </c>
      <c r="B106" s="29"/>
      <c r="C106" s="30" t="str">
        <f>IF(ISBLANK('ICC GRID'!A83),"---",TRIM('ICC GRID'!A83))</f>
        <v>LP 6-12"</v>
      </c>
      <c r="D106" s="31">
        <f>IF(ISBLANK('ICC GRID'!A83),"---",'ICC GRID'!E83)</f>
        <v>10</v>
      </c>
      <c r="E106" s="18">
        <f>IF(ISBLANK('ICC GRID'!A83),"---",IF('ICC GRID'!D83=0,"",'ICC GRID'!D83))</f>
        <v>5</v>
      </c>
      <c r="F106" s="19">
        <f>IF(ISBLANK('ICC GRID'!A83),"---",IF('ICC GRID'!C83=0,"",'ICC GRID'!C83))</f>
        <v>20</v>
      </c>
      <c r="G106" s="67" t="str">
        <f>IF(ISBLANK('ICC GRID'!A83),"---",IF('ICC GRID'!G83=0,"",'ICC GRID'!G83))</f>
        <v/>
      </c>
      <c r="H106" s="47"/>
      <c r="I106" s="48"/>
      <c r="J106" s="32" t="str">
        <f t="shared" si="4"/>
        <v/>
      </c>
      <c r="K106" s="33" t="str">
        <f>IF(ISBLANK('ICC GRID'!A83),"---",IF(H106="","",IF(H106&lt;'ICC GRID'!C83,M106,E106)))</f>
        <v/>
      </c>
      <c r="L106" s="33" t="str">
        <f t="shared" si="5"/>
        <v/>
      </c>
      <c r="M106" s="18">
        <f>IF(ISBLANK('ICC GRID'!A83),"---",IF('ICC GRID'!B83=0,"",'ICC GRID'!B83))</f>
        <v>9.25</v>
      </c>
    </row>
    <row r="107" spans="1:13" ht="15.75" x14ac:dyDescent="0.2">
      <c r="A107" s="28" t="str">
        <f>IF(ISBLANK('ICC GRID'!A84),"---",'ICC GRID'!F84)</f>
        <v>Magnolia tripetala</v>
      </c>
      <c r="B107" s="29"/>
      <c r="C107" s="30" t="str">
        <f>IF(ISBLANK('ICC GRID'!A84),"---",TRIM('ICC GRID'!A84))</f>
        <v>LP</v>
      </c>
      <c r="D107" s="31">
        <f>IF(ISBLANK('ICC GRID'!A84),"---",'ICC GRID'!E84)</f>
        <v>10</v>
      </c>
      <c r="E107" s="18">
        <f>IF(ISBLANK('ICC GRID'!A84),"---",IF('ICC GRID'!D84=0,"",'ICC GRID'!D84))</f>
        <v>6.35</v>
      </c>
      <c r="F107" s="19">
        <f>IF(ISBLANK('ICC GRID'!A84),"---",IF('ICC GRID'!C84=0,"",'ICC GRID'!C84))</f>
        <v>20</v>
      </c>
      <c r="G107" s="67" t="str">
        <f>IF(ISBLANK('ICC GRID'!A84),"---",IF('ICC GRID'!G84=0,"",'ICC GRID'!G84))</f>
        <v/>
      </c>
      <c r="H107" s="47"/>
      <c r="I107" s="48"/>
      <c r="J107" s="32" t="str">
        <f t="shared" si="4"/>
        <v/>
      </c>
      <c r="K107" s="33" t="str">
        <f>IF(ISBLANK('ICC GRID'!A84),"---",IF(H107="","",IF(H107&lt;'ICC GRID'!C84,M107,E107)))</f>
        <v/>
      </c>
      <c r="L107" s="33" t="str">
        <f t="shared" si="5"/>
        <v/>
      </c>
      <c r="M107" s="18">
        <f>IF(ISBLANK('ICC GRID'!A84),"---",IF('ICC GRID'!B84=0,"",'ICC GRID'!B84))</f>
        <v>11.75</v>
      </c>
    </row>
    <row r="108" spans="1:13" ht="15.75" x14ac:dyDescent="0.2">
      <c r="A108" s="28" t="str">
        <f>IF(ISBLANK('ICC GRID'!A85),"---",'ICC GRID'!F85)</f>
        <v>Mahonia nervosa</v>
      </c>
      <c r="B108" s="29"/>
      <c r="C108" s="30" t="str">
        <f>IF(ISBLANK('ICC GRID'!A85),"---",TRIM('ICC GRID'!A85))</f>
        <v>MP</v>
      </c>
      <c r="D108" s="31">
        <f>IF(ISBLANK('ICC GRID'!A85),"---",'ICC GRID'!E85)</f>
        <v>25</v>
      </c>
      <c r="E108" s="18">
        <f>IF(ISBLANK('ICC GRID'!A85),"---",IF('ICC GRID'!D85=0,"",'ICC GRID'!D85))</f>
        <v>1.2</v>
      </c>
      <c r="F108" s="19">
        <f>IF(ISBLANK('ICC GRID'!A85),"---",IF('ICC GRID'!C85=0,"",'ICC GRID'!C85))</f>
        <v>50</v>
      </c>
      <c r="G108" s="67" t="str">
        <f>IF(ISBLANK('ICC GRID'!A85),"---",IF('ICC GRID'!G85=0,"",'ICC GRID'!G85))</f>
        <v/>
      </c>
      <c r="H108" s="47"/>
      <c r="I108" s="48"/>
      <c r="J108" s="32" t="str">
        <f t="shared" si="4"/>
        <v/>
      </c>
      <c r="K108" s="33" t="str">
        <f>IF(ISBLANK('ICC GRID'!A85),"---",IF(H108="","",IF(H108&lt;'ICC GRID'!C85,M108,E108)))</f>
        <v/>
      </c>
      <c r="L108" s="33" t="str">
        <f t="shared" si="5"/>
        <v/>
      </c>
      <c r="M108" s="18">
        <f>IF(ISBLANK('ICC GRID'!A85),"---",IF('ICC GRID'!B85=0,"",'ICC GRID'!B85))</f>
        <v>2.2000000000000002</v>
      </c>
    </row>
    <row r="109" spans="1:13" ht="15.75" x14ac:dyDescent="0.2">
      <c r="A109" s="28" t="str">
        <f>IF(ISBLANK('ICC GRID'!A86),"---",'ICC GRID'!F86)</f>
        <v>Mahonia x media 'Arthur Menzies'</v>
      </c>
      <c r="B109" s="29"/>
      <c r="C109" s="30" t="str">
        <f>IF(ISBLANK('ICC GRID'!A86),"---",TRIM('ICC GRID'!A86))</f>
        <v>#1</v>
      </c>
      <c r="D109" s="31">
        <f>IF(ISBLANK('ICC GRID'!A86),"---",'ICC GRID'!E86)</f>
        <v>5</v>
      </c>
      <c r="E109" s="18">
        <f>IF(ISBLANK('ICC GRID'!A86),"---",IF('ICC GRID'!D86=0,"",'ICC GRID'!D86))</f>
        <v>6.25</v>
      </c>
      <c r="F109" s="19">
        <f>IF(ISBLANK('ICC GRID'!A86),"---",IF('ICC GRID'!C86=0,"",'ICC GRID'!C86))</f>
        <v>10</v>
      </c>
      <c r="G109" s="67" t="str">
        <f>IF(ISBLANK('ICC GRID'!A86),"---",IF('ICC GRID'!G86=0,"",'ICC GRID'!G86))</f>
        <v/>
      </c>
      <c r="H109" s="47"/>
      <c r="I109" s="48"/>
      <c r="J109" s="32" t="str">
        <f t="shared" si="4"/>
        <v/>
      </c>
      <c r="K109" s="33" t="str">
        <f>IF(ISBLANK('ICC GRID'!A86),"---",IF(H109="","",IF(H109&lt;'ICC GRID'!C86,M109,E109)))</f>
        <v/>
      </c>
      <c r="L109" s="33" t="str">
        <f t="shared" si="5"/>
        <v/>
      </c>
      <c r="M109" s="18">
        <f>IF(ISBLANK('ICC GRID'!A86),"---",IF('ICC GRID'!B86=0,"",'ICC GRID'!B86))</f>
        <v>11.55</v>
      </c>
    </row>
    <row r="110" spans="1:13" ht="15.75" x14ac:dyDescent="0.2">
      <c r="A110" s="28" t="str">
        <f>IF(ISBLANK('ICC GRID'!A87),"---",'ICC GRID'!F87)</f>
        <v>Mahonia x media 'Charity'</v>
      </c>
      <c r="B110" s="29"/>
      <c r="C110" s="30" t="str">
        <f>IF(ISBLANK('ICC GRID'!A87),"---",TRIM('ICC GRID'!A87))</f>
        <v>#1</v>
      </c>
      <c r="D110" s="31">
        <f>IF(ISBLANK('ICC GRID'!A87),"---",'ICC GRID'!E87)</f>
        <v>5</v>
      </c>
      <c r="E110" s="18">
        <f>IF(ISBLANK('ICC GRID'!A87),"---",IF('ICC GRID'!D87=0,"",'ICC GRID'!D87))</f>
        <v>6.25</v>
      </c>
      <c r="F110" s="19">
        <f>IF(ISBLANK('ICC GRID'!A87),"---",IF('ICC GRID'!C87=0,"",'ICC GRID'!C87))</f>
        <v>10</v>
      </c>
      <c r="G110" s="67" t="str">
        <f>IF(ISBLANK('ICC GRID'!A87),"---",IF('ICC GRID'!G87=0,"",'ICC GRID'!G87))</f>
        <v/>
      </c>
      <c r="H110" s="47"/>
      <c r="I110" s="48"/>
      <c r="J110" s="32" t="str">
        <f t="shared" si="4"/>
        <v/>
      </c>
      <c r="K110" s="33" t="str">
        <f>IF(ISBLANK('ICC GRID'!A87),"---",IF(H110="","",IF(H110&lt;'ICC GRID'!C87,M110,E110)))</f>
        <v/>
      </c>
      <c r="L110" s="33" t="str">
        <f t="shared" si="5"/>
        <v/>
      </c>
      <c r="M110" s="18">
        <f>IF(ISBLANK('ICC GRID'!A87),"---",IF('ICC GRID'!B87=0,"",'ICC GRID'!B87))</f>
        <v>11.55</v>
      </c>
    </row>
    <row r="111" spans="1:13" ht="15.75" x14ac:dyDescent="0.2">
      <c r="A111" s="28" t="str">
        <f>IF(ISBLANK('ICC GRID'!A88),"---",'ICC GRID'!F88)</f>
        <v>Metasequoia glyptostroboides</v>
      </c>
      <c r="B111" s="29"/>
      <c r="C111" s="30" t="str">
        <f>IF(ISBLANK('ICC GRID'!A88),"---",TRIM('ICC GRID'!A88))</f>
        <v>MP</v>
      </c>
      <c r="D111" s="31">
        <f>IF(ISBLANK('ICC GRID'!A88),"---",'ICC GRID'!E88)</f>
        <v>25</v>
      </c>
      <c r="E111" s="18">
        <f>IF(ISBLANK('ICC GRID'!A88),"---",IF('ICC GRID'!D88=0,"",'ICC GRID'!D88))</f>
        <v>1.65</v>
      </c>
      <c r="F111" s="19">
        <f>IF(ISBLANK('ICC GRID'!A88),"---",IF('ICC GRID'!C88=0,"",'ICC GRID'!C88))</f>
        <v>50</v>
      </c>
      <c r="G111" s="67" t="str">
        <f>IF(ISBLANK('ICC GRID'!A88),"---",IF('ICC GRID'!G88=0,"",'ICC GRID'!G88))</f>
        <v/>
      </c>
      <c r="H111" s="47"/>
      <c r="I111" s="48"/>
      <c r="J111" s="32" t="str">
        <f t="shared" si="4"/>
        <v/>
      </c>
      <c r="K111" s="33" t="str">
        <f>IF(ISBLANK('ICC GRID'!A88),"---",IF(H111="","",IF(H111&lt;'ICC GRID'!C88,M111,E111)))</f>
        <v/>
      </c>
      <c r="L111" s="33" t="str">
        <f t="shared" si="5"/>
        <v/>
      </c>
      <c r="M111" s="18">
        <f>IF(ISBLANK('ICC GRID'!A88),"---",IF('ICC GRID'!B88=0,"",'ICC GRID'!B88))</f>
        <v>3.05</v>
      </c>
    </row>
    <row r="112" spans="1:13" ht="15.75" x14ac:dyDescent="0.2">
      <c r="A112" s="28" t="str">
        <f>IF(ISBLANK('ICC GRID'!A89),"---",'ICC GRID'!F89)</f>
        <v>Michelia laevifolia 'Free Spirit'</v>
      </c>
      <c r="B112" s="29"/>
      <c r="C112" s="30" t="str">
        <f>IF(ISBLANK('ICC GRID'!A89),"---",TRIM('ICC GRID'!A89))</f>
        <v>MP</v>
      </c>
      <c r="D112" s="31">
        <f>IF(ISBLANK('ICC GRID'!A89),"---",'ICC GRID'!E89)</f>
        <v>25</v>
      </c>
      <c r="E112" s="18">
        <f>IF(ISBLANK('ICC GRID'!A89),"---",IF('ICC GRID'!D89=0,"",'ICC GRID'!D89))</f>
        <v>3.35</v>
      </c>
      <c r="F112" s="19">
        <f>IF(ISBLANK('ICC GRID'!A89),"---",IF('ICC GRID'!C89=0,"",'ICC GRID'!C89))</f>
        <v>50</v>
      </c>
      <c r="G112" s="67" t="str">
        <f>IF(ISBLANK('ICC GRID'!A89),"---",IF('ICC GRID'!G89=0,"",'ICC GRID'!G89))</f>
        <v/>
      </c>
      <c r="H112" s="47"/>
      <c r="I112" s="48"/>
      <c r="J112" s="32" t="str">
        <f t="shared" si="4"/>
        <v/>
      </c>
      <c r="K112" s="33" t="str">
        <f>IF(ISBLANK('ICC GRID'!A89),"---",IF(H112="","",IF(H112&lt;'ICC GRID'!C89,M112,E112)))</f>
        <v/>
      </c>
      <c r="L112" s="33" t="str">
        <f t="shared" si="5"/>
        <v/>
      </c>
      <c r="M112" s="18">
        <f>IF(ISBLANK('ICC GRID'!A89),"---",IF('ICC GRID'!B89=0,"",'ICC GRID'!B89))</f>
        <v>5.35</v>
      </c>
    </row>
    <row r="113" spans="1:13" ht="15.75" x14ac:dyDescent="0.2">
      <c r="A113" s="28" t="str">
        <f>IF(ISBLANK('ICC GRID'!A90),"---",'ICC GRID'!F90)</f>
        <v>Michelia 'Inspiration'™</v>
      </c>
      <c r="B113" s="29"/>
      <c r="C113" s="30" t="str">
        <f>IF(ISBLANK('ICC GRID'!A90),"---",TRIM('ICC GRID'!A90))</f>
        <v>MP</v>
      </c>
      <c r="D113" s="31">
        <f>IF(ISBLANK('ICC GRID'!A90),"---",'ICC GRID'!E90)</f>
        <v>25</v>
      </c>
      <c r="E113" s="18">
        <f>IF(ISBLANK('ICC GRID'!A90),"---",IF('ICC GRID'!D90=0,"",'ICC GRID'!D90))</f>
        <v>3.35</v>
      </c>
      <c r="F113" s="19">
        <f>IF(ISBLANK('ICC GRID'!A90),"---",IF('ICC GRID'!C90=0,"",'ICC GRID'!C90))</f>
        <v>50</v>
      </c>
      <c r="G113" s="67" t="str">
        <f>IF(ISBLANK('ICC GRID'!A90),"---",IF('ICC GRID'!G90=0,"",'ICC GRID'!G90))</f>
        <v/>
      </c>
      <c r="H113" s="47"/>
      <c r="I113" s="48"/>
      <c r="J113" s="32" t="str">
        <f t="shared" si="4"/>
        <v/>
      </c>
      <c r="K113" s="33" t="str">
        <f>IF(ISBLANK('ICC GRID'!A90),"---",IF(H113="","",IF(H113&lt;'ICC GRID'!C90,M113,E113)))</f>
        <v/>
      </c>
      <c r="L113" s="33" t="str">
        <f t="shared" si="5"/>
        <v/>
      </c>
      <c r="M113" s="18">
        <f>IF(ISBLANK('ICC GRID'!A90),"---",IF('ICC GRID'!B90=0,"",'ICC GRID'!B90))</f>
        <v>5.35</v>
      </c>
    </row>
    <row r="114" spans="1:13" ht="15.75" x14ac:dyDescent="0.2">
      <c r="A114" s="28" t="str">
        <f>IF(ISBLANK('ICC GRID'!A91),"---",'ICC GRID'!F91)</f>
        <v>Michelia 'Inspiration'™</v>
      </c>
      <c r="B114" s="29"/>
      <c r="C114" s="30" t="str">
        <f>IF(ISBLANK('ICC GRID'!A91),"---",TRIM('ICC GRID'!A91))</f>
        <v>#1 2-3'</v>
      </c>
      <c r="D114" s="31">
        <f>IF(ISBLANK('ICC GRID'!A91),"---",'ICC GRID'!E91)</f>
        <v>5</v>
      </c>
      <c r="E114" s="18">
        <f>IF(ISBLANK('ICC GRID'!A91),"---",IF('ICC GRID'!D91=0,"",'ICC GRID'!D91))</f>
        <v>8.15</v>
      </c>
      <c r="F114" s="19">
        <f>IF(ISBLANK('ICC GRID'!A91),"---",IF('ICC GRID'!C91=0,"",'ICC GRID'!C91))</f>
        <v>10</v>
      </c>
      <c r="G114" s="67" t="str">
        <f>IF(ISBLANK('ICC GRID'!A91),"---",IF('ICC GRID'!G91=0,"",'ICC GRID'!G91))</f>
        <v/>
      </c>
      <c r="H114" s="47"/>
      <c r="I114" s="48"/>
      <c r="J114" s="32" t="str">
        <f t="shared" si="4"/>
        <v/>
      </c>
      <c r="K114" s="33" t="str">
        <f>IF(ISBLANK('ICC GRID'!A91),"---",IF(H114="","",IF(H114&lt;'ICC GRID'!C91,M114,E114)))</f>
        <v/>
      </c>
      <c r="L114" s="33" t="str">
        <f t="shared" si="5"/>
        <v/>
      </c>
      <c r="M114" s="18">
        <f>IF(ISBLANK('ICC GRID'!A91),"---",IF('ICC GRID'!B91=0,"",'ICC GRID'!B91))</f>
        <v>14.25</v>
      </c>
    </row>
    <row r="115" spans="1:13" ht="15.75" x14ac:dyDescent="0.2">
      <c r="A115" s="28" t="str">
        <f>IF(ISBLANK('ICC GRID'!A92),"---",'ICC GRID'!F92)</f>
        <v>Michelia 'Warm Fuzzies'™</v>
      </c>
      <c r="B115" s="29"/>
      <c r="C115" s="30" t="str">
        <f>IF(ISBLANK('ICC GRID'!A92),"---",TRIM('ICC GRID'!A92))</f>
        <v>MP</v>
      </c>
      <c r="D115" s="31">
        <f>IF(ISBLANK('ICC GRID'!A92),"---",'ICC GRID'!E92)</f>
        <v>25</v>
      </c>
      <c r="E115" s="18">
        <f>IF(ISBLANK('ICC GRID'!A92),"---",IF('ICC GRID'!D92=0,"",'ICC GRID'!D92))</f>
        <v>3.35</v>
      </c>
      <c r="F115" s="19">
        <f>IF(ISBLANK('ICC GRID'!A92),"---",IF('ICC GRID'!C92=0,"",'ICC GRID'!C92))</f>
        <v>50</v>
      </c>
      <c r="G115" s="67" t="str">
        <f>IF(ISBLANK('ICC GRID'!A92),"---",IF('ICC GRID'!G92=0,"",'ICC GRID'!G92))</f>
        <v/>
      </c>
      <c r="H115" s="47"/>
      <c r="I115" s="48"/>
      <c r="J115" s="32" t="str">
        <f t="shared" si="4"/>
        <v/>
      </c>
      <c r="K115" s="33" t="str">
        <f>IF(ISBLANK('ICC GRID'!A92),"---",IF(H115="","",IF(H115&lt;'ICC GRID'!C92,M115,E115)))</f>
        <v/>
      </c>
      <c r="L115" s="33" t="str">
        <f t="shared" si="5"/>
        <v/>
      </c>
      <c r="M115" s="18">
        <f>IF(ISBLANK('ICC GRID'!A92),"---",IF('ICC GRID'!B92=0,"",'ICC GRID'!B92))</f>
        <v>5.35</v>
      </c>
    </row>
    <row r="116" spans="1:13" ht="15.75" x14ac:dyDescent="0.2">
      <c r="A116" s="28" t="str">
        <f>IF(ISBLANK('ICC GRID'!A93),"---",'ICC GRID'!F93)</f>
        <v>Nyssa sylvatica 'Wildfire'</v>
      </c>
      <c r="B116" s="29"/>
      <c r="C116" s="30" t="str">
        <f>IF(ISBLANK('ICC GRID'!A93),"---",TRIM('ICC GRID'!A93))</f>
        <v>#1 2-3'</v>
      </c>
      <c r="D116" s="31">
        <f>IF(ISBLANK('ICC GRID'!A93),"---",'ICC GRID'!E93)</f>
        <v>5</v>
      </c>
      <c r="E116" s="18">
        <f>IF(ISBLANK('ICC GRID'!A93),"---",IF('ICC GRID'!D93=0,"",'ICC GRID'!D93))</f>
        <v>10.55</v>
      </c>
      <c r="F116" s="19">
        <f>IF(ISBLANK('ICC GRID'!A93),"---",IF('ICC GRID'!C93=0,"",'ICC GRID'!C93))</f>
        <v>10</v>
      </c>
      <c r="G116" s="67" t="str">
        <f>IF(ISBLANK('ICC GRID'!A93),"---",IF('ICC GRID'!G93=0,"",'ICC GRID'!G93))</f>
        <v/>
      </c>
      <c r="H116" s="47"/>
      <c r="I116" s="48"/>
      <c r="J116" s="32" t="str">
        <f t="shared" si="4"/>
        <v/>
      </c>
      <c r="K116" s="33" t="str">
        <f>IF(ISBLANK('ICC GRID'!A93),"---",IF(H116="","",IF(H116&lt;'ICC GRID'!C93,M116,E116)))</f>
        <v/>
      </c>
      <c r="L116" s="33" t="str">
        <f t="shared" si="5"/>
        <v/>
      </c>
      <c r="M116" s="18">
        <f>IF(ISBLANK('ICC GRID'!A93),"---",IF('ICC GRID'!B93=0,"",'ICC GRID'!B93))</f>
        <v>19.5</v>
      </c>
    </row>
    <row r="117" spans="1:13" ht="15.75" x14ac:dyDescent="0.2">
      <c r="A117" s="28" t="str">
        <f>IF(ISBLANK('ICC GRID'!A94),"---",'ICC GRID'!F94)</f>
        <v>Oxydendrum arboreum</v>
      </c>
      <c r="B117" s="29"/>
      <c r="C117" s="30" t="str">
        <f>IF(ISBLANK('ICC GRID'!A94),"---",TRIM('ICC GRID'!A94))</f>
        <v>SP</v>
      </c>
      <c r="D117" s="31">
        <f>IF(ISBLANK('ICC GRID'!A94),"---",'ICC GRID'!E94)</f>
        <v>25</v>
      </c>
      <c r="E117" s="18">
        <f>IF(ISBLANK('ICC GRID'!A94),"---",IF('ICC GRID'!D94=0,"",'ICC GRID'!D94))</f>
        <v>1.1499999999999999</v>
      </c>
      <c r="F117" s="19">
        <f>IF(ISBLANK('ICC GRID'!A94),"---",IF('ICC GRID'!C94=0,"",'ICC GRID'!C94))</f>
        <v>50</v>
      </c>
      <c r="G117" s="67" t="str">
        <f>IF(ISBLANK('ICC GRID'!A94),"---",IF('ICC GRID'!G94=0,"",'ICC GRID'!G94))</f>
        <v/>
      </c>
      <c r="H117" s="47"/>
      <c r="I117" s="48"/>
      <c r="J117" s="32" t="str">
        <f t="shared" si="4"/>
        <v/>
      </c>
      <c r="K117" s="33" t="str">
        <f>IF(ISBLANK('ICC GRID'!A94),"---",IF(H117="","",IF(H117&lt;'ICC GRID'!C94,M117,E117)))</f>
        <v/>
      </c>
      <c r="L117" s="33" t="str">
        <f t="shared" si="5"/>
        <v/>
      </c>
      <c r="M117" s="18">
        <f>IF(ISBLANK('ICC GRID'!A94),"---",IF('ICC GRID'!B94=0,"",'ICC GRID'!B94))</f>
        <v>2.15</v>
      </c>
    </row>
    <row r="118" spans="1:13" ht="15.75" x14ac:dyDescent="0.2">
      <c r="A118" s="28" t="str">
        <f>IF(ISBLANK('ICC GRID'!A95),"---",'ICC GRID'!F95)</f>
        <v>Paeonia suffruticosa</v>
      </c>
      <c r="B118" s="29"/>
      <c r="C118" s="30" t="str">
        <f>IF(ISBLANK('ICC GRID'!A95),"---",TRIM('ICC GRID'!A95))</f>
        <v>LP</v>
      </c>
      <c r="D118" s="31">
        <f>IF(ISBLANK('ICC GRID'!A95),"---",'ICC GRID'!E95)</f>
        <v>10</v>
      </c>
      <c r="E118" s="18">
        <f>IF(ISBLANK('ICC GRID'!A95),"---",IF('ICC GRID'!D95=0,"",'ICC GRID'!D95))</f>
        <v>5.9</v>
      </c>
      <c r="F118" s="19">
        <f>IF(ISBLANK('ICC GRID'!A95),"---",IF('ICC GRID'!C95=0,"",'ICC GRID'!C95))</f>
        <v>20</v>
      </c>
      <c r="G118" s="67" t="str">
        <f>IF(ISBLANK('ICC GRID'!A95),"---",IF('ICC GRID'!G95=0,"",'ICC GRID'!G95))</f>
        <v/>
      </c>
      <c r="H118" s="47"/>
      <c r="I118" s="48"/>
      <c r="J118" s="32" t="str">
        <f t="shared" si="4"/>
        <v/>
      </c>
      <c r="K118" s="33" t="str">
        <f>IF(ISBLANK('ICC GRID'!A95),"---",IF(H118="","",IF(H118&lt;'ICC GRID'!C95,M118,E118)))</f>
        <v/>
      </c>
      <c r="L118" s="33" t="str">
        <f t="shared" si="5"/>
        <v/>
      </c>
      <c r="M118" s="18">
        <f>IF(ISBLANK('ICC GRID'!A95),"---",IF('ICC GRID'!B95=0,"",'ICC GRID'!B95))</f>
        <v>10.9</v>
      </c>
    </row>
    <row r="119" spans="1:13" ht="15.75" x14ac:dyDescent="0.2">
      <c r="A119" s="28" t="str">
        <f>IF(ISBLANK('ICC GRID'!A96),"---",'ICC GRID'!F96)</f>
        <v>Prunus cerasifera 'Krauters Vesuvius'</v>
      </c>
      <c r="B119" s="29"/>
      <c r="C119" s="30" t="str">
        <f>IF(ISBLANK('ICC GRID'!A96),"---",TRIM('ICC GRID'!A96))</f>
        <v>MP</v>
      </c>
      <c r="D119" s="31">
        <f>IF(ISBLANK('ICC GRID'!A96),"---",'ICC GRID'!E96)</f>
        <v>25</v>
      </c>
      <c r="E119" s="18">
        <f>IF(ISBLANK('ICC GRID'!A96),"---",IF('ICC GRID'!D96=0,"",'ICC GRID'!D96))</f>
        <v>1.9</v>
      </c>
      <c r="F119" s="19">
        <f>IF(ISBLANK('ICC GRID'!A96),"---",IF('ICC GRID'!C96=0,"",'ICC GRID'!C96))</f>
        <v>50</v>
      </c>
      <c r="G119" s="67" t="str">
        <f>IF(ISBLANK('ICC GRID'!A96),"---",IF('ICC GRID'!G96=0,"",'ICC GRID'!G96))</f>
        <v/>
      </c>
      <c r="H119" s="47"/>
      <c r="I119" s="48"/>
      <c r="J119" s="32" t="str">
        <f t="shared" si="4"/>
        <v/>
      </c>
      <c r="K119" s="33" t="str">
        <f>IF(ISBLANK('ICC GRID'!A96),"---",IF(H119="","",IF(H119&lt;'ICC GRID'!C96,M119,E119)))</f>
        <v/>
      </c>
      <c r="L119" s="33" t="str">
        <f t="shared" si="5"/>
        <v/>
      </c>
      <c r="M119" s="18">
        <f>IF(ISBLANK('ICC GRID'!A96),"---",IF('ICC GRID'!B96=0,"",'ICC GRID'!B96))</f>
        <v>3.5</v>
      </c>
    </row>
    <row r="120" spans="1:13" ht="15.75" x14ac:dyDescent="0.2">
      <c r="A120" s="28" t="str">
        <f>IF(ISBLANK('ICC GRID'!A97),"---",'ICC GRID'!F97)</f>
        <v>Quercus prinoides Prairie Pioneer®</v>
      </c>
      <c r="B120" s="29"/>
      <c r="C120" s="30" t="str">
        <f>IF(ISBLANK('ICC GRID'!A97),"---",TRIM('ICC GRID'!A97))</f>
        <v>#1 2-3'</v>
      </c>
      <c r="D120" s="31">
        <f>IF(ISBLANK('ICC GRID'!A97),"---",'ICC GRID'!E97)</f>
        <v>5</v>
      </c>
      <c r="E120" s="18">
        <f>IF(ISBLANK('ICC GRID'!A97),"---",IF('ICC GRID'!D97=0,"",'ICC GRID'!D97))</f>
        <v>12.3</v>
      </c>
      <c r="F120" s="19">
        <f>IF(ISBLANK('ICC GRID'!A97),"---",IF('ICC GRID'!C97=0,"",'ICC GRID'!C97))</f>
        <v>10</v>
      </c>
      <c r="G120" s="67" t="str">
        <f>IF(ISBLANK('ICC GRID'!A97),"---",IF('ICC GRID'!G97=0,"",'ICC GRID'!G97))</f>
        <v/>
      </c>
      <c r="H120" s="47"/>
      <c r="I120" s="48"/>
      <c r="J120" s="32" t="str">
        <f t="shared" si="4"/>
        <v/>
      </c>
      <c r="K120" s="33" t="str">
        <f>IF(ISBLANK('ICC GRID'!A97),"---",IF(H120="","",IF(H120&lt;'ICC GRID'!C97,M120,E120)))</f>
        <v/>
      </c>
      <c r="L120" s="33" t="str">
        <f t="shared" si="5"/>
        <v/>
      </c>
      <c r="M120" s="18">
        <f>IF(ISBLANK('ICC GRID'!A97),"---",IF('ICC GRID'!B97=0,"",'ICC GRID'!B97))</f>
        <v>22.15</v>
      </c>
    </row>
    <row r="121" spans="1:13" ht="15.75" x14ac:dyDescent="0.2">
      <c r="A121" s="28" t="str">
        <f>IF(ISBLANK('ICC GRID'!A98),"---",'ICC GRID'!F98)</f>
        <v>Rhododendron schlippenbachii</v>
      </c>
      <c r="B121" s="29"/>
      <c r="C121" s="30" t="str">
        <f>IF(ISBLANK('ICC GRID'!A98),"---",TRIM('ICC GRID'!A98))</f>
        <v>MP</v>
      </c>
      <c r="D121" s="31">
        <f>IF(ISBLANK('ICC GRID'!A98),"---",'ICC GRID'!E98)</f>
        <v>25</v>
      </c>
      <c r="E121" s="18">
        <f>IF(ISBLANK('ICC GRID'!A98),"---",IF('ICC GRID'!D98=0,"",'ICC GRID'!D98))</f>
        <v>1.65</v>
      </c>
      <c r="F121" s="19">
        <f>IF(ISBLANK('ICC GRID'!A98),"---",IF('ICC GRID'!C98=0,"",'ICC GRID'!C98))</f>
        <v>50</v>
      </c>
      <c r="G121" s="67" t="str">
        <f>IF(ISBLANK('ICC GRID'!A98),"---",IF('ICC GRID'!G98=0,"",'ICC GRID'!G98))</f>
        <v/>
      </c>
      <c r="H121" s="47"/>
      <c r="I121" s="48"/>
      <c r="J121" s="32" t="str">
        <f t="shared" si="4"/>
        <v/>
      </c>
      <c r="K121" s="33" t="str">
        <f>IF(ISBLANK('ICC GRID'!A98),"---",IF(H121="","",IF(H121&lt;'ICC GRID'!C98,M121,E121)))</f>
        <v/>
      </c>
      <c r="L121" s="33" t="str">
        <f t="shared" si="5"/>
        <v/>
      </c>
      <c r="M121" s="18">
        <f>IF(ISBLANK('ICC GRID'!A98),"---",IF('ICC GRID'!B98=0,"",'ICC GRID'!B98))</f>
        <v>3.05</v>
      </c>
    </row>
    <row r="122" spans="1:13" ht="15.75" x14ac:dyDescent="0.2">
      <c r="A122" s="28" t="str">
        <f>IF(ISBLANK('ICC GRID'!A99),"---",'ICC GRID'!F99)</f>
        <v>Styrax japonicus</v>
      </c>
      <c r="B122" s="29"/>
      <c r="C122" s="30" t="str">
        <f>IF(ISBLANK('ICC GRID'!A99),"---",TRIM('ICC GRID'!A99))</f>
        <v>MP</v>
      </c>
      <c r="D122" s="31">
        <f>IF(ISBLANK('ICC GRID'!A99),"---",'ICC GRID'!E99)</f>
        <v>25</v>
      </c>
      <c r="E122" s="18">
        <f>IF(ISBLANK('ICC GRID'!A99),"---",IF('ICC GRID'!D99=0,"",'ICC GRID'!D99))</f>
        <v>1.35</v>
      </c>
      <c r="F122" s="19">
        <f>IF(ISBLANK('ICC GRID'!A99),"---",IF('ICC GRID'!C99=0,"",'ICC GRID'!C99))</f>
        <v>50</v>
      </c>
      <c r="G122" s="67" t="str">
        <f>IF(ISBLANK('ICC GRID'!A99),"---",IF('ICC GRID'!G99=0,"",'ICC GRID'!G99))</f>
        <v/>
      </c>
      <c r="H122" s="47"/>
      <c r="I122" s="48"/>
      <c r="J122" s="32" t="str">
        <f t="shared" si="4"/>
        <v/>
      </c>
      <c r="K122" s="33" t="str">
        <f>IF(ISBLANK('ICC GRID'!A99),"---",IF(H122="","",IF(H122&lt;'ICC GRID'!C99,M122,E122)))</f>
        <v/>
      </c>
      <c r="L122" s="33" t="str">
        <f t="shared" si="5"/>
        <v/>
      </c>
      <c r="M122" s="18">
        <f>IF(ISBLANK('ICC GRID'!A99),"---",IF('ICC GRID'!B99=0,"",'ICC GRID'!B99))</f>
        <v>2.5</v>
      </c>
    </row>
    <row r="123" spans="1:13" ht="15.75" x14ac:dyDescent="0.2">
      <c r="A123" s="28" t="str">
        <f>IF(ISBLANK('ICC GRID'!A100),"---",'ICC GRID'!F100)</f>
        <v>Styrax obassia</v>
      </c>
      <c r="B123" s="29"/>
      <c r="C123" s="30" t="str">
        <f>IF(ISBLANK('ICC GRID'!A100),"---",TRIM('ICC GRID'!A100))</f>
        <v>LP 1-2'</v>
      </c>
      <c r="D123" s="31">
        <f>IF(ISBLANK('ICC GRID'!A100),"---",'ICC GRID'!E100)</f>
        <v>10</v>
      </c>
      <c r="E123" s="18">
        <f>IF(ISBLANK('ICC GRID'!A100),"---",IF('ICC GRID'!D100=0,"",'ICC GRID'!D100))</f>
        <v>2.0499999999999998</v>
      </c>
      <c r="F123" s="19">
        <f>IF(ISBLANK('ICC GRID'!A100),"---",IF('ICC GRID'!C100=0,"",'ICC GRID'!C100))</f>
        <v>50</v>
      </c>
      <c r="G123" s="67" t="str">
        <f>IF(ISBLANK('ICC GRID'!A100),"---",IF('ICC GRID'!G100=0,"",'ICC GRID'!G100))</f>
        <v/>
      </c>
      <c r="H123" s="47"/>
      <c r="I123" s="48"/>
      <c r="J123" s="32" t="str">
        <f t="shared" si="4"/>
        <v/>
      </c>
      <c r="K123" s="33" t="str">
        <f>IF(ISBLANK('ICC GRID'!A100),"---",IF(H123="","",IF(H123&lt;'ICC GRID'!C100,M123,E123)))</f>
        <v/>
      </c>
      <c r="L123" s="33" t="str">
        <f t="shared" si="5"/>
        <v/>
      </c>
      <c r="M123" s="18">
        <f>IF(ISBLANK('ICC GRID'!A100),"---",IF('ICC GRID'!B100=0,"",'ICC GRID'!B100))</f>
        <v>3.8</v>
      </c>
    </row>
    <row r="124" spans="1:13" ht="15.75" x14ac:dyDescent="0.2">
      <c r="A124" s="28" t="str">
        <f>IF(ISBLANK('ICC GRID'!A101),"---",'ICC GRID'!F101)</f>
        <v>Styrax obassia</v>
      </c>
      <c r="B124" s="29"/>
      <c r="C124" s="30" t="str">
        <f>IF(ISBLANK('ICC GRID'!A101),"---",TRIM('ICC GRID'!A101))</f>
        <v>LP 2-3'</v>
      </c>
      <c r="D124" s="31">
        <f>IF(ISBLANK('ICC GRID'!A101),"---",'ICC GRID'!E101)</f>
        <v>10</v>
      </c>
      <c r="E124" s="18">
        <f>IF(ISBLANK('ICC GRID'!A101),"---",IF('ICC GRID'!D101=0,"",'ICC GRID'!D101))</f>
        <v>2.4</v>
      </c>
      <c r="F124" s="19">
        <f>IF(ISBLANK('ICC GRID'!A101),"---",IF('ICC GRID'!C101=0,"",'ICC GRID'!C101))</f>
        <v>50</v>
      </c>
      <c r="G124" s="67" t="str">
        <f>IF(ISBLANK('ICC GRID'!A101),"---",IF('ICC GRID'!G101=0,"",'ICC GRID'!G101))</f>
        <v/>
      </c>
      <c r="H124" s="47"/>
      <c r="I124" s="48"/>
      <c r="J124" s="32" t="str">
        <f t="shared" si="4"/>
        <v/>
      </c>
      <c r="K124" s="33" t="str">
        <f>IF(ISBLANK('ICC GRID'!A101),"---",IF(H124="","",IF(H124&lt;'ICC GRID'!C101,M124,E124)))</f>
        <v/>
      </c>
      <c r="L124" s="33" t="str">
        <f t="shared" si="5"/>
        <v/>
      </c>
      <c r="M124" s="18">
        <f>IF(ISBLANK('ICC GRID'!A101),"---",IF('ICC GRID'!B101=0,"",'ICC GRID'!B101))</f>
        <v>4.45</v>
      </c>
    </row>
    <row r="125" spans="1:13" ht="15.75" x14ac:dyDescent="0.2">
      <c r="A125" s="28" t="str">
        <f>IF(ISBLANK('ICC GRID'!A102),"---",'ICC GRID'!F102)</f>
        <v>Syringa vulgaris Tiny Dancer™</v>
      </c>
      <c r="B125" s="29"/>
      <c r="C125" s="30" t="str">
        <f>IF(ISBLANK('ICC GRID'!A102),"---",TRIM('ICC GRID'!A102))</f>
        <v>MP</v>
      </c>
      <c r="D125" s="31">
        <f>IF(ISBLANK('ICC GRID'!A102),"---",'ICC GRID'!E102)</f>
        <v>25</v>
      </c>
      <c r="E125" s="18">
        <f>IF(ISBLANK('ICC GRID'!A102),"---",IF('ICC GRID'!D102=0,"",'ICC GRID'!D102))</f>
        <v>3.35</v>
      </c>
      <c r="F125" s="19">
        <f>IF(ISBLANK('ICC GRID'!A102),"---",IF('ICC GRID'!C102=0,"",'ICC GRID'!C102))</f>
        <v>50</v>
      </c>
      <c r="G125" s="67" t="str">
        <f>IF(ISBLANK('ICC GRID'!A102),"---",IF('ICC GRID'!G102=0,"",'ICC GRID'!G102))</f>
        <v/>
      </c>
      <c r="H125" s="47"/>
      <c r="I125" s="48"/>
      <c r="J125" s="32" t="str">
        <f t="shared" si="4"/>
        <v/>
      </c>
      <c r="K125" s="33" t="str">
        <f>IF(ISBLANK('ICC GRID'!A102),"---",IF(H125="","",IF(H125&lt;'ICC GRID'!C102,M125,E125)))</f>
        <v/>
      </c>
      <c r="L125" s="33" t="str">
        <f t="shared" si="5"/>
        <v/>
      </c>
      <c r="M125" s="18">
        <f>IF(ISBLANK('ICC GRID'!A102),"---",IF('ICC GRID'!B102=0,"",'ICC GRID'!B102))</f>
        <v>5.55</v>
      </c>
    </row>
    <row r="126" spans="1:13" ht="15.75" x14ac:dyDescent="0.2">
      <c r="A126" s="28" t="str">
        <f>IF(ISBLANK('ICC GRID'!A103),"---",'ICC GRID'!F103)</f>
        <v>Tetracentron sinense</v>
      </c>
      <c r="B126" s="29"/>
      <c r="C126" s="30" t="str">
        <f>IF(ISBLANK('ICC GRID'!A103),"---",TRIM('ICC GRID'!A103))</f>
        <v>MP</v>
      </c>
      <c r="D126" s="31">
        <f>IF(ISBLANK('ICC GRID'!A103),"---",'ICC GRID'!E103)</f>
        <v>25</v>
      </c>
      <c r="E126" s="18">
        <f>IF(ISBLANK('ICC GRID'!A103),"---",IF('ICC GRID'!D103=0,"",'ICC GRID'!D103))</f>
        <v>3</v>
      </c>
      <c r="F126" s="19">
        <f>IF(ISBLANK('ICC GRID'!A103),"---",IF('ICC GRID'!C103=0,"",'ICC GRID'!C103))</f>
        <v>50</v>
      </c>
      <c r="G126" s="67" t="str">
        <f>IF(ISBLANK('ICC GRID'!A103),"---",IF('ICC GRID'!G103=0,"",'ICC GRID'!G103))</f>
        <v/>
      </c>
      <c r="H126" s="47"/>
      <c r="I126" s="48"/>
      <c r="J126" s="32" t="str">
        <f t="shared" si="4"/>
        <v/>
      </c>
      <c r="K126" s="33" t="str">
        <f>IF(ISBLANK('ICC GRID'!A103),"---",IF(H126="","",IF(H126&lt;'ICC GRID'!C103,M126,E126)))</f>
        <v/>
      </c>
      <c r="L126" s="33" t="str">
        <f t="shared" si="5"/>
        <v/>
      </c>
      <c r="M126" s="18">
        <f>IF(ISBLANK('ICC GRID'!A103),"---",IF('ICC GRID'!B103=0,"",'ICC GRID'!B103))</f>
        <v>5.55</v>
      </c>
    </row>
    <row r="127" spans="1:13" ht="15.75" x14ac:dyDescent="0.2">
      <c r="A127" s="28" t="str">
        <f>IF(ISBLANK('ICC GRID'!A104),"---",'ICC GRID'!F104)</f>
        <v>Thuja plicata 'Excelsa'</v>
      </c>
      <c r="B127" s="29"/>
      <c r="C127" s="30" t="str">
        <f>IF(ISBLANK('ICC GRID'!A104),"---",TRIM('ICC GRID'!A104))</f>
        <v>LP</v>
      </c>
      <c r="D127" s="31">
        <f>IF(ISBLANK('ICC GRID'!A104),"---",'ICC GRID'!E104)</f>
        <v>10</v>
      </c>
      <c r="E127" s="18">
        <f>IF(ISBLANK('ICC GRID'!A104),"---",IF('ICC GRID'!D104=0,"",'ICC GRID'!D104))</f>
        <v>4</v>
      </c>
      <c r="F127" s="19">
        <f>IF(ISBLANK('ICC GRID'!A104),"---",IF('ICC GRID'!C104=0,"",'ICC GRID'!C104))</f>
        <v>50</v>
      </c>
      <c r="G127" s="67" t="str">
        <f>IF(ISBLANK('ICC GRID'!A104),"---",IF('ICC GRID'!G104=0,"",'ICC GRID'!G104))</f>
        <v/>
      </c>
      <c r="H127" s="47"/>
      <c r="I127" s="48"/>
      <c r="J127" s="32" t="str">
        <f t="shared" si="4"/>
        <v/>
      </c>
      <c r="K127" s="33" t="str">
        <f>IF(ISBLANK('ICC GRID'!A104),"---",IF(H127="","",IF(H127&lt;'ICC GRID'!C104,M127,E127)))</f>
        <v/>
      </c>
      <c r="L127" s="33" t="str">
        <f t="shared" si="5"/>
        <v/>
      </c>
      <c r="M127" s="18">
        <f>IF(ISBLANK('ICC GRID'!A104),"---",IF('ICC GRID'!B104=0,"",'ICC GRID'!B104))</f>
        <v>7.4</v>
      </c>
    </row>
    <row r="128" spans="1:13" ht="15.75" x14ac:dyDescent="0.2">
      <c r="A128" s="28" t="str">
        <f>IF(ISBLANK('ICC GRID'!A105),"---",'ICC GRID'!F105)</f>
        <v>Wisteria frutescens 'Amethyst Falls'</v>
      </c>
      <c r="B128" s="29"/>
      <c r="C128" s="30" t="str">
        <f>IF(ISBLANK('ICC GRID'!A105),"---",TRIM('ICC GRID'!A105))</f>
        <v>LP</v>
      </c>
      <c r="D128" s="31">
        <f>IF(ISBLANK('ICC GRID'!A105),"---",'ICC GRID'!E105)</f>
        <v>10</v>
      </c>
      <c r="E128" s="18">
        <f>IF(ISBLANK('ICC GRID'!A105),"---",IF('ICC GRID'!D105=0,"",'ICC GRID'!D105))</f>
        <v>4.0999999999999996</v>
      </c>
      <c r="F128" s="19">
        <f>IF(ISBLANK('ICC GRID'!A105),"---",IF('ICC GRID'!C105=0,"",'ICC GRID'!C105))</f>
        <v>20</v>
      </c>
      <c r="G128" s="67" t="str">
        <f>IF(ISBLANK('ICC GRID'!A105),"---",IF('ICC GRID'!G105=0,"",'ICC GRID'!G105))</f>
        <v/>
      </c>
      <c r="H128" s="47"/>
      <c r="I128" s="48"/>
      <c r="J128" s="32" t="str">
        <f t="shared" si="4"/>
        <v/>
      </c>
      <c r="K128" s="33" t="str">
        <f>IF(ISBLANK('ICC GRID'!A105),"---",IF(H128="","",IF(H128&lt;'ICC GRID'!C105,M128,E128)))</f>
        <v/>
      </c>
      <c r="L128" s="33" t="str">
        <f t="shared" si="5"/>
        <v/>
      </c>
      <c r="M128" s="18">
        <f>IF(ISBLANK('ICC GRID'!A105),"---",IF('ICC GRID'!B105=0,"",'ICC GRID'!B105))</f>
        <v>7.6</v>
      </c>
    </row>
    <row r="129" spans="1:13" ht="15.75" x14ac:dyDescent="0.2">
      <c r="A129" s="28" t="str">
        <f>IF(ISBLANK('ICC GRID'!A106),"---",'ICC GRID'!F106)</f>
        <v>Wisteria macrostachya 'Blue Moon'</v>
      </c>
      <c r="B129" s="29"/>
      <c r="C129" s="30" t="str">
        <f>IF(ISBLANK('ICC GRID'!A106),"---",TRIM('ICC GRID'!A106))</f>
        <v>LP</v>
      </c>
      <c r="D129" s="31">
        <f>IF(ISBLANK('ICC GRID'!A106),"---",'ICC GRID'!E106)</f>
        <v>10</v>
      </c>
      <c r="E129" s="18">
        <f>IF(ISBLANK('ICC GRID'!A106),"---",IF('ICC GRID'!D106=0,"",'ICC GRID'!D106))</f>
        <v>4.0999999999999996</v>
      </c>
      <c r="F129" s="19">
        <f>IF(ISBLANK('ICC GRID'!A106),"---",IF('ICC GRID'!C106=0,"",'ICC GRID'!C106))</f>
        <v>20</v>
      </c>
      <c r="G129" s="67" t="str">
        <f>IF(ISBLANK('ICC GRID'!A106),"---",IF('ICC GRID'!G106=0,"",'ICC GRID'!G106))</f>
        <v/>
      </c>
      <c r="H129" s="47"/>
      <c r="I129" s="48"/>
      <c r="J129" s="32" t="str">
        <f t="shared" si="4"/>
        <v/>
      </c>
      <c r="K129" s="33" t="str">
        <f>IF(ISBLANK('ICC GRID'!A106),"---",IF(H129="","",IF(H129&lt;'ICC GRID'!C106,M129,E129)))</f>
        <v/>
      </c>
      <c r="L129" s="33" t="str">
        <f t="shared" si="5"/>
        <v/>
      </c>
      <c r="M129" s="18">
        <f>IF(ISBLANK('ICC GRID'!A106),"---",IF('ICC GRID'!B106=0,"",'ICC GRID'!B106))</f>
        <v>7.6</v>
      </c>
    </row>
  </sheetData>
  <sheetProtection password="EFA7" sheet="1" objects="1" scenarios="1" selectLockedCells="1" autoFilter="0"/>
  <autoFilter ref="A24:M129">
    <filterColumn colId="0" showButton="0"/>
  </autoFilter>
  <mergeCells count="34">
    <mergeCell ref="A24:B24"/>
    <mergeCell ref="I10:I11"/>
    <mergeCell ref="B19:C19"/>
    <mergeCell ref="E19:H19"/>
    <mergeCell ref="B15:H15"/>
    <mergeCell ref="B16:C16"/>
    <mergeCell ref="F16:H16"/>
    <mergeCell ref="B14:H14"/>
    <mergeCell ref="E11:H12"/>
    <mergeCell ref="E22:L22"/>
    <mergeCell ref="A20:D22"/>
    <mergeCell ref="E20:L21"/>
    <mergeCell ref="A23:L23"/>
    <mergeCell ref="E10:H10"/>
    <mergeCell ref="B10:C10"/>
    <mergeCell ref="J12:L19"/>
    <mergeCell ref="J6:L6"/>
    <mergeCell ref="J7:L9"/>
    <mergeCell ref="B6:H6"/>
    <mergeCell ref="I7:I9"/>
    <mergeCell ref="B7:C7"/>
    <mergeCell ref="F7:H7"/>
    <mergeCell ref="B18:C18"/>
    <mergeCell ref="B13:H13"/>
    <mergeCell ref="B17:C17"/>
    <mergeCell ref="B9:C9"/>
    <mergeCell ref="J10:L11"/>
    <mergeCell ref="I12:I19"/>
    <mergeCell ref="A2:L2"/>
    <mergeCell ref="J5:L5"/>
    <mergeCell ref="A3:L3"/>
    <mergeCell ref="J4:L4"/>
    <mergeCell ref="B4:H4"/>
    <mergeCell ref="B5:H5"/>
  </mergeCells>
  <conditionalFormatting sqref="H25:L129">
    <cfRule type="expression" dxfId="2" priority="53">
      <formula>ISNUMBER($H25)</formula>
    </cfRule>
  </conditionalFormatting>
  <conditionalFormatting sqref="A25:A129">
    <cfRule type="expression" dxfId="1" priority="10">
      <formula>COUNTIF(A$23:A25,A25)=1</formula>
    </cfRule>
  </conditionalFormatting>
  <conditionalFormatting sqref="C25:C129">
    <cfRule type="expression" dxfId="0" priority="139">
      <formula>IF(#REF!&lt;&gt;"yes",TRUE,FALSE)</formula>
    </cfRule>
  </conditionalFormatting>
  <conditionalFormatting sqref="B25:B129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J4">
      <formula1>TODAY()</formula1>
    </dataValidation>
    <dataValidation type="date" operator="greaterThan" allowBlank="1" showInputMessage="1" showErrorMessage="1" error="Ship Date must be after today" prompt="Ship Date must be after today" sqref="J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I25:I129"/>
    <dataValidation type="whole" allowBlank="1" showInputMessage="1" showErrorMessage="1" error="Please order in bundle quantities" sqref="H25:H129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7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47625</xdr:colOff>
                    <xdr:row>5</xdr:row>
                    <xdr:rowOff>342900</xdr:rowOff>
                  </from>
                  <to>
                    <xdr:col>11</xdr:col>
                    <xdr:colOff>962025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19050</xdr:rowOff>
                  </from>
                  <to>
                    <xdr:col>11</xdr:col>
                    <xdr:colOff>895350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</cp:lastModifiedBy>
  <cp:lastPrinted>2016-06-06T14:23:47Z</cp:lastPrinted>
  <dcterms:created xsi:type="dcterms:W3CDTF">2011-11-16T17:44:13Z</dcterms:created>
  <dcterms:modified xsi:type="dcterms:W3CDTF">2016-06-06T14:31:09Z</dcterms:modified>
</cp:coreProperties>
</file>