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N:\Marketing\Advertising\Availability Lists\Availability List 19-20\November 2019\"/>
    </mc:Choice>
  </mc:AlternateContent>
  <workbookProtection workbookPassword="EFA7" lockStructure="1"/>
  <bookViews>
    <workbookView xWindow="75" yWindow="555" windowWidth="15480" windowHeight="7290" tabRatio="537" firstSheet="1" activeTab="1"/>
  </bookViews>
  <sheets>
    <sheet name="ICC GRID" sheetId="1" state="hidden" r:id="rId1"/>
    <sheet name="Heritage Seedlings Order Form" sheetId="13" r:id="rId2"/>
    <sheet name="ProdCat" sheetId="14" state="hidden" r:id="rId3"/>
    <sheet name="Dign Info" sheetId="15" state="hidden" r:id="rId4"/>
  </sheets>
  <definedNames>
    <definedName name="_xlnm._FilterDatabase" localSheetId="3" hidden="1">'Dign Info'!$A$1:$O$749</definedName>
    <definedName name="_xlnm._FilterDatabase" localSheetId="1" hidden="1">'Heritage Seedlings Order Form'!$A$24:$M$501</definedName>
    <definedName name="_xlnm._FilterDatabase" localSheetId="0" hidden="1">'ICC GRID'!$A$1:$K$1024</definedName>
    <definedName name="_xlnm.Print_Area" localSheetId="1">'Heritage Seedlings Order Form'!$A$1:$L$501</definedName>
    <definedName name="_xlnm.Print_Titles" localSheetId="1">'Heritage Seedlings Order Form'!$23:$24</definedName>
  </definedNames>
  <calcPr calcId="152511"/>
</workbook>
</file>

<file path=xl/calcChain.xml><?xml version="1.0" encoding="utf-8"?>
<calcChain xmlns="http://schemas.openxmlformats.org/spreadsheetml/2006/main">
  <c r="K25" i="13" l="1"/>
  <c r="F26" i="13" l="1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62" i="13"/>
  <c r="F163" i="13"/>
  <c r="F164" i="13"/>
  <c r="F165" i="13"/>
  <c r="F166" i="13"/>
  <c r="F167" i="13"/>
  <c r="F168" i="13"/>
  <c r="F169" i="13"/>
  <c r="F170" i="13"/>
  <c r="F171" i="13"/>
  <c r="F172" i="13"/>
  <c r="F173" i="13"/>
  <c r="F174" i="13"/>
  <c r="F175" i="13"/>
  <c r="F176" i="13"/>
  <c r="F177" i="13"/>
  <c r="F178" i="13"/>
  <c r="F179" i="13"/>
  <c r="F180" i="13"/>
  <c r="F181" i="13"/>
  <c r="F182" i="13"/>
  <c r="F183" i="13"/>
  <c r="F184" i="13"/>
  <c r="F185" i="13"/>
  <c r="F186" i="13"/>
  <c r="F187" i="13"/>
  <c r="F188" i="13"/>
  <c r="F189" i="13"/>
  <c r="F190" i="13"/>
  <c r="F191" i="13"/>
  <c r="F192" i="13"/>
  <c r="F193" i="13"/>
  <c r="F194" i="13"/>
  <c r="F195" i="13"/>
  <c r="F196" i="13"/>
  <c r="F197" i="13"/>
  <c r="F198" i="13"/>
  <c r="F199" i="13"/>
  <c r="F200" i="13"/>
  <c r="F201" i="13"/>
  <c r="F202" i="13"/>
  <c r="F203" i="13"/>
  <c r="F204" i="13"/>
  <c r="F205" i="13"/>
  <c r="F206" i="13"/>
  <c r="F207" i="13"/>
  <c r="F208" i="13"/>
  <c r="F209" i="13"/>
  <c r="F210" i="13"/>
  <c r="F211" i="13"/>
  <c r="F212" i="13"/>
  <c r="F213" i="13"/>
  <c r="F214" i="13"/>
  <c r="F215" i="13"/>
  <c r="F216" i="13"/>
  <c r="F217" i="13"/>
  <c r="F218" i="13"/>
  <c r="F219" i="13"/>
  <c r="F220" i="13"/>
  <c r="F221" i="13"/>
  <c r="F222" i="13"/>
  <c r="F223" i="13"/>
  <c r="F224" i="13"/>
  <c r="F225" i="13"/>
  <c r="F226" i="13"/>
  <c r="F227" i="13"/>
  <c r="F228" i="13"/>
  <c r="F229" i="13"/>
  <c r="F230" i="13"/>
  <c r="F231" i="13"/>
  <c r="F232" i="13"/>
  <c r="F233" i="13"/>
  <c r="F234" i="13"/>
  <c r="F235" i="13"/>
  <c r="F236" i="13"/>
  <c r="F237" i="13"/>
  <c r="F238" i="13"/>
  <c r="F239" i="13"/>
  <c r="F240" i="13"/>
  <c r="F241" i="13"/>
  <c r="F242" i="13"/>
  <c r="F243" i="13"/>
  <c r="F244" i="13"/>
  <c r="F245" i="13"/>
  <c r="F246" i="13"/>
  <c r="F247" i="13"/>
  <c r="F248" i="13"/>
  <c r="F249" i="13"/>
  <c r="F250" i="13"/>
  <c r="F251" i="13"/>
  <c r="F252" i="13"/>
  <c r="F253" i="13"/>
  <c r="F254" i="13"/>
  <c r="F255" i="13"/>
  <c r="F256" i="13"/>
  <c r="F257" i="13"/>
  <c r="F258" i="13"/>
  <c r="F259" i="13"/>
  <c r="F260" i="13"/>
  <c r="F261" i="13"/>
  <c r="F262" i="13"/>
  <c r="F263" i="13"/>
  <c r="F264" i="13"/>
  <c r="F265" i="13"/>
  <c r="F266" i="13"/>
  <c r="F267" i="13"/>
  <c r="F268" i="13"/>
  <c r="F269" i="13"/>
  <c r="F270" i="13"/>
  <c r="F271" i="13"/>
  <c r="F272" i="13"/>
  <c r="F273" i="13"/>
  <c r="F274" i="13"/>
  <c r="F275" i="13"/>
  <c r="F276" i="13"/>
  <c r="F277" i="13"/>
  <c r="F278" i="13"/>
  <c r="F279" i="13"/>
  <c r="F280" i="13"/>
  <c r="F281" i="13"/>
  <c r="F282" i="13"/>
  <c r="F283" i="13"/>
  <c r="F284" i="13"/>
  <c r="F285" i="13"/>
  <c r="F286" i="13"/>
  <c r="F287" i="13"/>
  <c r="F288" i="13"/>
  <c r="F289" i="13"/>
  <c r="F290" i="13"/>
  <c r="F291" i="13"/>
  <c r="F292" i="13"/>
  <c r="F293" i="13"/>
  <c r="F294" i="13"/>
  <c r="F295" i="13"/>
  <c r="F296" i="13"/>
  <c r="F297" i="13"/>
  <c r="F298" i="13"/>
  <c r="F299" i="13"/>
  <c r="F300" i="13"/>
  <c r="F301" i="13"/>
  <c r="F302" i="13"/>
  <c r="F303" i="13"/>
  <c r="F304" i="13"/>
  <c r="F305" i="13"/>
  <c r="F306" i="13"/>
  <c r="F307" i="13"/>
  <c r="F308" i="13"/>
  <c r="F309" i="13"/>
  <c r="F310" i="13"/>
  <c r="F311" i="13"/>
  <c r="F312" i="13"/>
  <c r="F313" i="13"/>
  <c r="F314" i="13"/>
  <c r="F315" i="13"/>
  <c r="F316" i="13"/>
  <c r="F317" i="13"/>
  <c r="F318" i="13"/>
  <c r="F319" i="13"/>
  <c r="F320" i="13"/>
  <c r="F321" i="13"/>
  <c r="F322" i="13"/>
  <c r="F323" i="13"/>
  <c r="F324" i="13"/>
  <c r="F325" i="13"/>
  <c r="F326" i="13"/>
  <c r="F327" i="13"/>
  <c r="F328" i="13"/>
  <c r="F329" i="13"/>
  <c r="F330" i="13"/>
  <c r="F331" i="13"/>
  <c r="F332" i="13"/>
  <c r="F333" i="13"/>
  <c r="F334" i="13"/>
  <c r="F335" i="13"/>
  <c r="F336" i="13"/>
  <c r="F337" i="13"/>
  <c r="F338" i="13"/>
  <c r="F339" i="13"/>
  <c r="F340" i="13"/>
  <c r="F341" i="13"/>
  <c r="F342" i="13"/>
  <c r="F343" i="13"/>
  <c r="F344" i="13"/>
  <c r="F345" i="13"/>
  <c r="F346" i="13"/>
  <c r="F347" i="13"/>
  <c r="F348" i="13"/>
  <c r="F349" i="13"/>
  <c r="F350" i="13"/>
  <c r="F351" i="13"/>
  <c r="F352" i="13"/>
  <c r="F353" i="13"/>
  <c r="F354" i="13"/>
  <c r="F355" i="13"/>
  <c r="F356" i="13"/>
  <c r="F357" i="13"/>
  <c r="F358" i="13"/>
  <c r="F359" i="13"/>
  <c r="F360" i="13"/>
  <c r="F361" i="13"/>
  <c r="F362" i="13"/>
  <c r="F363" i="13"/>
  <c r="F364" i="13"/>
  <c r="F365" i="13"/>
  <c r="F366" i="13"/>
  <c r="F367" i="13"/>
  <c r="F368" i="13"/>
  <c r="F369" i="13"/>
  <c r="F370" i="13"/>
  <c r="F371" i="13"/>
  <c r="F372" i="13"/>
  <c r="F373" i="13"/>
  <c r="F374" i="13"/>
  <c r="F375" i="13"/>
  <c r="F376" i="13"/>
  <c r="F377" i="13"/>
  <c r="F378" i="13"/>
  <c r="F379" i="13"/>
  <c r="F380" i="13"/>
  <c r="F381" i="13"/>
  <c r="F382" i="13"/>
  <c r="F383" i="13"/>
  <c r="F384" i="13"/>
  <c r="F385" i="13"/>
  <c r="F386" i="13"/>
  <c r="F387" i="13"/>
  <c r="F388" i="13"/>
  <c r="F389" i="13"/>
  <c r="F390" i="13"/>
  <c r="F391" i="13"/>
  <c r="F392" i="13"/>
  <c r="F393" i="13"/>
  <c r="F394" i="13"/>
  <c r="F395" i="13"/>
  <c r="F396" i="13"/>
  <c r="F397" i="13"/>
  <c r="F398" i="13"/>
  <c r="F399" i="13"/>
  <c r="F400" i="13"/>
  <c r="F401" i="13"/>
  <c r="F402" i="13"/>
  <c r="F403" i="13"/>
  <c r="F404" i="13"/>
  <c r="F405" i="13"/>
  <c r="F406" i="13"/>
  <c r="F407" i="13"/>
  <c r="F408" i="13"/>
  <c r="F409" i="13"/>
  <c r="F410" i="13"/>
  <c r="F411" i="13"/>
  <c r="F412" i="13"/>
  <c r="F413" i="13"/>
  <c r="F414" i="13"/>
  <c r="F415" i="13"/>
  <c r="F416" i="13"/>
  <c r="F417" i="13"/>
  <c r="F418" i="13"/>
  <c r="F419" i="13"/>
  <c r="F420" i="13"/>
  <c r="F421" i="13"/>
  <c r="F422" i="13"/>
  <c r="F423" i="13"/>
  <c r="F424" i="13"/>
  <c r="F425" i="13"/>
  <c r="F426" i="13"/>
  <c r="F427" i="13"/>
  <c r="F428" i="13"/>
  <c r="F429" i="13"/>
  <c r="F430" i="13"/>
  <c r="F431" i="13"/>
  <c r="F432" i="13"/>
  <c r="F433" i="13"/>
  <c r="F434" i="13"/>
  <c r="F435" i="13"/>
  <c r="F436" i="13"/>
  <c r="F437" i="13"/>
  <c r="F438" i="13"/>
  <c r="F439" i="13"/>
  <c r="F440" i="13"/>
  <c r="F441" i="13"/>
  <c r="F442" i="13"/>
  <c r="F443" i="13"/>
  <c r="F444" i="13"/>
  <c r="F445" i="13"/>
  <c r="F446" i="13"/>
  <c r="F447" i="13"/>
  <c r="F448" i="13"/>
  <c r="F449" i="13"/>
  <c r="F450" i="13"/>
  <c r="F451" i="13"/>
  <c r="F452" i="13"/>
  <c r="F453" i="13"/>
  <c r="F454" i="13"/>
  <c r="F455" i="13"/>
  <c r="F456" i="13"/>
  <c r="F457" i="13"/>
  <c r="F458" i="13"/>
  <c r="F459" i="13"/>
  <c r="F460" i="13"/>
  <c r="F461" i="13"/>
  <c r="F462" i="13"/>
  <c r="F463" i="13"/>
  <c r="F464" i="13"/>
  <c r="F465" i="13"/>
  <c r="F466" i="13"/>
  <c r="F467" i="13"/>
  <c r="F468" i="13"/>
  <c r="F469" i="13"/>
  <c r="F470" i="13"/>
  <c r="F471" i="13"/>
  <c r="F472" i="13"/>
  <c r="F473" i="13"/>
  <c r="F474" i="13"/>
  <c r="F475" i="13"/>
  <c r="F476" i="13"/>
  <c r="F477" i="13"/>
  <c r="F478" i="13"/>
  <c r="F479" i="13"/>
  <c r="F480" i="13"/>
  <c r="F481" i="13"/>
  <c r="F482" i="13"/>
  <c r="F483" i="13"/>
  <c r="F484" i="13"/>
  <c r="F485" i="13"/>
  <c r="F486" i="13"/>
  <c r="F487" i="13"/>
  <c r="F488" i="13"/>
  <c r="F489" i="13"/>
  <c r="F490" i="13"/>
  <c r="F491" i="13"/>
  <c r="F492" i="13"/>
  <c r="F493" i="13"/>
  <c r="F494" i="13"/>
  <c r="F495" i="13"/>
  <c r="F496" i="13"/>
  <c r="F497" i="13"/>
  <c r="F498" i="13"/>
  <c r="F499" i="13"/>
  <c r="F500" i="13"/>
  <c r="F501" i="13"/>
  <c r="F502" i="13"/>
  <c r="F503" i="13"/>
  <c r="F504" i="13"/>
  <c r="F505" i="13"/>
  <c r="F506" i="13"/>
  <c r="F507" i="13"/>
  <c r="F508" i="13"/>
  <c r="F509" i="13"/>
  <c r="F510" i="13"/>
  <c r="F511" i="13"/>
  <c r="F512" i="13"/>
  <c r="F513" i="13"/>
  <c r="F514" i="13"/>
  <c r="F515" i="13"/>
  <c r="F516" i="13"/>
  <c r="F517" i="13"/>
  <c r="F518" i="13"/>
  <c r="F519" i="13"/>
  <c r="F520" i="13"/>
  <c r="F521" i="13"/>
  <c r="F522" i="13"/>
  <c r="F523" i="13"/>
  <c r="F524" i="13"/>
  <c r="F525" i="13"/>
  <c r="F526" i="13"/>
  <c r="F527" i="13"/>
  <c r="F528" i="13"/>
  <c r="F529" i="13"/>
  <c r="F530" i="13"/>
  <c r="F531" i="13"/>
  <c r="F532" i="13"/>
  <c r="F533" i="13"/>
  <c r="F534" i="13"/>
  <c r="F535" i="13"/>
  <c r="F536" i="13"/>
  <c r="F537" i="13"/>
  <c r="F538" i="13"/>
  <c r="F539" i="13"/>
  <c r="F540" i="13"/>
  <c r="F541" i="13"/>
  <c r="F542" i="13"/>
  <c r="F543" i="13"/>
  <c r="F544" i="13"/>
  <c r="F545" i="13"/>
  <c r="F546" i="13"/>
  <c r="F547" i="13"/>
  <c r="F25" i="13"/>
  <c r="A546" i="13" l="1"/>
  <c r="C546" i="13"/>
  <c r="D546" i="13"/>
  <c r="E546" i="13"/>
  <c r="G546" i="13"/>
  <c r="J546" i="13"/>
  <c r="K546" i="13"/>
  <c r="L546" i="13"/>
  <c r="A547" i="13"/>
  <c r="C547" i="13"/>
  <c r="D547" i="13"/>
  <c r="E547" i="13"/>
  <c r="G547" i="13"/>
  <c r="J547" i="13"/>
  <c r="K547" i="13"/>
  <c r="L547" i="13"/>
  <c r="A528" i="13"/>
  <c r="C528" i="13"/>
  <c r="D528" i="13"/>
  <c r="E528" i="13"/>
  <c r="G528" i="13"/>
  <c r="J528" i="13"/>
  <c r="K528" i="13"/>
  <c r="L528" i="13"/>
  <c r="A529" i="13"/>
  <c r="C529" i="13"/>
  <c r="D529" i="13"/>
  <c r="E529" i="13"/>
  <c r="G529" i="13"/>
  <c r="J529" i="13"/>
  <c r="K529" i="13"/>
  <c r="L529" i="13"/>
  <c r="A530" i="13"/>
  <c r="C530" i="13"/>
  <c r="D530" i="13"/>
  <c r="E530" i="13"/>
  <c r="G530" i="13"/>
  <c r="J530" i="13"/>
  <c r="K530" i="13"/>
  <c r="L530" i="13"/>
  <c r="A531" i="13"/>
  <c r="C531" i="13"/>
  <c r="D531" i="13"/>
  <c r="E531" i="13"/>
  <c r="G531" i="13"/>
  <c r="J531" i="13"/>
  <c r="K531" i="13"/>
  <c r="L531" i="13"/>
  <c r="A532" i="13"/>
  <c r="C532" i="13"/>
  <c r="D532" i="13"/>
  <c r="E532" i="13"/>
  <c r="G532" i="13"/>
  <c r="J532" i="13"/>
  <c r="K532" i="13"/>
  <c r="L532" i="13"/>
  <c r="A533" i="13"/>
  <c r="C533" i="13"/>
  <c r="D533" i="13"/>
  <c r="E533" i="13"/>
  <c r="G533" i="13"/>
  <c r="J533" i="13"/>
  <c r="K533" i="13"/>
  <c r="L533" i="13"/>
  <c r="A534" i="13"/>
  <c r="C534" i="13"/>
  <c r="D534" i="13"/>
  <c r="E534" i="13"/>
  <c r="G534" i="13"/>
  <c r="J534" i="13"/>
  <c r="K534" i="13"/>
  <c r="L534" i="13"/>
  <c r="A535" i="13"/>
  <c r="C535" i="13"/>
  <c r="D535" i="13"/>
  <c r="E535" i="13"/>
  <c r="G535" i="13"/>
  <c r="J535" i="13"/>
  <c r="K535" i="13"/>
  <c r="L535" i="13"/>
  <c r="A536" i="13"/>
  <c r="C536" i="13"/>
  <c r="D536" i="13"/>
  <c r="E536" i="13"/>
  <c r="G536" i="13"/>
  <c r="J536" i="13"/>
  <c r="K536" i="13"/>
  <c r="L536" i="13"/>
  <c r="A537" i="13"/>
  <c r="C537" i="13"/>
  <c r="D537" i="13"/>
  <c r="E537" i="13"/>
  <c r="G537" i="13"/>
  <c r="J537" i="13"/>
  <c r="K537" i="13"/>
  <c r="L537" i="13"/>
  <c r="A538" i="13"/>
  <c r="C538" i="13"/>
  <c r="D538" i="13"/>
  <c r="E538" i="13"/>
  <c r="G538" i="13"/>
  <c r="J538" i="13"/>
  <c r="K538" i="13"/>
  <c r="L538" i="13"/>
  <c r="A539" i="13"/>
  <c r="C539" i="13"/>
  <c r="D539" i="13"/>
  <c r="E539" i="13"/>
  <c r="G539" i="13"/>
  <c r="J539" i="13"/>
  <c r="K539" i="13"/>
  <c r="L539" i="13"/>
  <c r="A540" i="13"/>
  <c r="C540" i="13"/>
  <c r="D540" i="13"/>
  <c r="E540" i="13"/>
  <c r="G540" i="13"/>
  <c r="J540" i="13"/>
  <c r="K540" i="13"/>
  <c r="L540" i="13"/>
  <c r="A541" i="13"/>
  <c r="C541" i="13"/>
  <c r="D541" i="13"/>
  <c r="E541" i="13"/>
  <c r="G541" i="13"/>
  <c r="J541" i="13"/>
  <c r="K541" i="13"/>
  <c r="L541" i="13"/>
  <c r="A542" i="13"/>
  <c r="C542" i="13"/>
  <c r="D542" i="13"/>
  <c r="E542" i="13"/>
  <c r="G542" i="13"/>
  <c r="J542" i="13"/>
  <c r="K542" i="13"/>
  <c r="L542" i="13"/>
  <c r="A543" i="13"/>
  <c r="C543" i="13"/>
  <c r="D543" i="13"/>
  <c r="E543" i="13"/>
  <c r="G543" i="13"/>
  <c r="J543" i="13"/>
  <c r="K543" i="13"/>
  <c r="L543" i="13"/>
  <c r="A544" i="13"/>
  <c r="C544" i="13"/>
  <c r="D544" i="13"/>
  <c r="E544" i="13"/>
  <c r="G544" i="13"/>
  <c r="J544" i="13"/>
  <c r="K544" i="13"/>
  <c r="L544" i="13"/>
  <c r="A545" i="13"/>
  <c r="C545" i="13"/>
  <c r="D545" i="13"/>
  <c r="E545" i="13"/>
  <c r="G545" i="13"/>
  <c r="J545" i="13"/>
  <c r="K545" i="13"/>
  <c r="L545" i="13"/>
  <c r="A26" i="13" l="1"/>
  <c r="C26" i="13"/>
  <c r="D26" i="13"/>
  <c r="E26" i="13"/>
  <c r="G26" i="13"/>
  <c r="J26" i="13"/>
  <c r="L26" i="13"/>
  <c r="A27" i="13"/>
  <c r="C27" i="13"/>
  <c r="D27" i="13"/>
  <c r="G27" i="13"/>
  <c r="J27" i="13"/>
  <c r="A28" i="13"/>
  <c r="C28" i="13"/>
  <c r="D28" i="13"/>
  <c r="G28" i="13"/>
  <c r="J28" i="13"/>
  <c r="A29" i="13"/>
  <c r="C29" i="13"/>
  <c r="D29" i="13"/>
  <c r="G29" i="13"/>
  <c r="J29" i="13"/>
  <c r="A30" i="13"/>
  <c r="C30" i="13"/>
  <c r="D30" i="13"/>
  <c r="G30" i="13"/>
  <c r="J30" i="13"/>
  <c r="A31" i="13"/>
  <c r="C31" i="13"/>
  <c r="D31" i="13"/>
  <c r="G31" i="13"/>
  <c r="J31" i="13"/>
  <c r="A32" i="13"/>
  <c r="C32" i="13"/>
  <c r="D32" i="13"/>
  <c r="G32" i="13"/>
  <c r="J32" i="13"/>
  <c r="A33" i="13"/>
  <c r="C33" i="13"/>
  <c r="D33" i="13"/>
  <c r="G33" i="13"/>
  <c r="J33" i="13"/>
  <c r="A34" i="13"/>
  <c r="C34" i="13"/>
  <c r="D34" i="13"/>
  <c r="G34" i="13"/>
  <c r="J34" i="13"/>
  <c r="A35" i="13"/>
  <c r="C35" i="13"/>
  <c r="D35" i="13"/>
  <c r="G35" i="13"/>
  <c r="J35" i="13"/>
  <c r="A36" i="13"/>
  <c r="C36" i="13"/>
  <c r="D36" i="13"/>
  <c r="G36" i="13"/>
  <c r="J36" i="13"/>
  <c r="A37" i="13"/>
  <c r="C37" i="13"/>
  <c r="D37" i="13"/>
  <c r="G37" i="13"/>
  <c r="J37" i="13"/>
  <c r="A38" i="13"/>
  <c r="C38" i="13"/>
  <c r="D38" i="13"/>
  <c r="G38" i="13"/>
  <c r="J38" i="13"/>
  <c r="A39" i="13"/>
  <c r="C39" i="13"/>
  <c r="D39" i="13"/>
  <c r="G39" i="13"/>
  <c r="J39" i="13"/>
  <c r="A40" i="13"/>
  <c r="C40" i="13"/>
  <c r="D40" i="13"/>
  <c r="G40" i="13"/>
  <c r="J40" i="13"/>
  <c r="A41" i="13"/>
  <c r="C41" i="13"/>
  <c r="D41" i="13"/>
  <c r="G41" i="13"/>
  <c r="J41" i="13"/>
  <c r="A42" i="13"/>
  <c r="C42" i="13"/>
  <c r="D42" i="13"/>
  <c r="G42" i="13"/>
  <c r="J42" i="13"/>
  <c r="A43" i="13"/>
  <c r="C43" i="13"/>
  <c r="D43" i="13"/>
  <c r="G43" i="13"/>
  <c r="J43" i="13"/>
  <c r="A44" i="13"/>
  <c r="C44" i="13"/>
  <c r="D44" i="13"/>
  <c r="G44" i="13"/>
  <c r="J44" i="13"/>
  <c r="A45" i="13"/>
  <c r="C45" i="13"/>
  <c r="D45" i="13"/>
  <c r="G45" i="13"/>
  <c r="J45" i="13"/>
  <c r="A46" i="13"/>
  <c r="C46" i="13"/>
  <c r="D46" i="13"/>
  <c r="G46" i="13"/>
  <c r="J46" i="13"/>
  <c r="A47" i="13"/>
  <c r="C47" i="13"/>
  <c r="D47" i="13"/>
  <c r="G47" i="13"/>
  <c r="J47" i="13"/>
  <c r="A48" i="13"/>
  <c r="C48" i="13"/>
  <c r="D48" i="13"/>
  <c r="G48" i="13"/>
  <c r="J48" i="13"/>
  <c r="A49" i="13"/>
  <c r="C49" i="13"/>
  <c r="D49" i="13"/>
  <c r="G49" i="13"/>
  <c r="J49" i="13"/>
  <c r="A50" i="13"/>
  <c r="C50" i="13"/>
  <c r="D50" i="13"/>
  <c r="G50" i="13"/>
  <c r="J50" i="13"/>
  <c r="A51" i="13"/>
  <c r="C51" i="13"/>
  <c r="D51" i="13"/>
  <c r="G51" i="13"/>
  <c r="J51" i="13"/>
  <c r="A52" i="13"/>
  <c r="C52" i="13"/>
  <c r="D52" i="13"/>
  <c r="G52" i="13"/>
  <c r="J52" i="13"/>
  <c r="A53" i="13"/>
  <c r="C53" i="13"/>
  <c r="D53" i="13"/>
  <c r="G53" i="13"/>
  <c r="J53" i="13"/>
  <c r="A54" i="13"/>
  <c r="C54" i="13"/>
  <c r="D54" i="13"/>
  <c r="G54" i="13"/>
  <c r="J54" i="13"/>
  <c r="A55" i="13"/>
  <c r="C55" i="13"/>
  <c r="D55" i="13"/>
  <c r="G55" i="13"/>
  <c r="J55" i="13"/>
  <c r="A56" i="13"/>
  <c r="C56" i="13"/>
  <c r="D56" i="13"/>
  <c r="G56" i="13"/>
  <c r="J56" i="13"/>
  <c r="A57" i="13"/>
  <c r="C57" i="13"/>
  <c r="D57" i="13"/>
  <c r="G57" i="13"/>
  <c r="J57" i="13"/>
  <c r="A58" i="13"/>
  <c r="C58" i="13"/>
  <c r="D58" i="13"/>
  <c r="G58" i="13"/>
  <c r="J58" i="13"/>
  <c r="A59" i="13"/>
  <c r="C59" i="13"/>
  <c r="D59" i="13"/>
  <c r="G59" i="13"/>
  <c r="J59" i="13"/>
  <c r="A60" i="13"/>
  <c r="C60" i="13"/>
  <c r="D60" i="13"/>
  <c r="G60" i="13"/>
  <c r="J60" i="13"/>
  <c r="A61" i="13"/>
  <c r="C61" i="13"/>
  <c r="D61" i="13"/>
  <c r="G61" i="13"/>
  <c r="J61" i="13"/>
  <c r="A62" i="13"/>
  <c r="C62" i="13"/>
  <c r="D62" i="13"/>
  <c r="G62" i="13"/>
  <c r="J62" i="13"/>
  <c r="A63" i="13"/>
  <c r="C63" i="13"/>
  <c r="D63" i="13"/>
  <c r="G63" i="13"/>
  <c r="J63" i="13"/>
  <c r="A64" i="13"/>
  <c r="C64" i="13"/>
  <c r="D64" i="13"/>
  <c r="G64" i="13"/>
  <c r="J64" i="13"/>
  <c r="A65" i="13"/>
  <c r="C65" i="13"/>
  <c r="D65" i="13"/>
  <c r="G65" i="13"/>
  <c r="J65" i="13"/>
  <c r="A66" i="13"/>
  <c r="C66" i="13"/>
  <c r="D66" i="13"/>
  <c r="G66" i="13"/>
  <c r="J66" i="13"/>
  <c r="A67" i="13"/>
  <c r="C67" i="13"/>
  <c r="D67" i="13"/>
  <c r="G67" i="13"/>
  <c r="J67" i="13"/>
  <c r="A68" i="13"/>
  <c r="C68" i="13"/>
  <c r="D68" i="13"/>
  <c r="G68" i="13"/>
  <c r="J68" i="13"/>
  <c r="A69" i="13"/>
  <c r="C69" i="13"/>
  <c r="D69" i="13"/>
  <c r="G69" i="13"/>
  <c r="J69" i="13"/>
  <c r="A70" i="13"/>
  <c r="C70" i="13"/>
  <c r="D70" i="13"/>
  <c r="G70" i="13"/>
  <c r="J70" i="13"/>
  <c r="A71" i="13"/>
  <c r="C71" i="13"/>
  <c r="D71" i="13"/>
  <c r="G71" i="13"/>
  <c r="J71" i="13"/>
  <c r="A72" i="13"/>
  <c r="C72" i="13"/>
  <c r="D72" i="13"/>
  <c r="G72" i="13"/>
  <c r="J72" i="13"/>
  <c r="A73" i="13"/>
  <c r="C73" i="13"/>
  <c r="D73" i="13"/>
  <c r="G73" i="13"/>
  <c r="J73" i="13"/>
  <c r="A74" i="13"/>
  <c r="C74" i="13"/>
  <c r="D74" i="13"/>
  <c r="G74" i="13"/>
  <c r="J74" i="13"/>
  <c r="A75" i="13"/>
  <c r="C75" i="13"/>
  <c r="D75" i="13"/>
  <c r="G75" i="13"/>
  <c r="J75" i="13"/>
  <c r="A76" i="13"/>
  <c r="C76" i="13"/>
  <c r="D76" i="13"/>
  <c r="G76" i="13"/>
  <c r="J76" i="13"/>
  <c r="A77" i="13"/>
  <c r="C77" i="13"/>
  <c r="D77" i="13"/>
  <c r="G77" i="13"/>
  <c r="J77" i="13"/>
  <c r="A78" i="13"/>
  <c r="C78" i="13"/>
  <c r="D78" i="13"/>
  <c r="G78" i="13"/>
  <c r="J78" i="13"/>
  <c r="A79" i="13"/>
  <c r="C79" i="13"/>
  <c r="D79" i="13"/>
  <c r="G79" i="13"/>
  <c r="J79" i="13"/>
  <c r="A80" i="13"/>
  <c r="C80" i="13"/>
  <c r="D80" i="13"/>
  <c r="G80" i="13"/>
  <c r="J80" i="13"/>
  <c r="A81" i="13"/>
  <c r="C81" i="13"/>
  <c r="D81" i="13"/>
  <c r="G81" i="13"/>
  <c r="J81" i="13"/>
  <c r="A82" i="13"/>
  <c r="C82" i="13"/>
  <c r="D82" i="13"/>
  <c r="G82" i="13"/>
  <c r="J82" i="13"/>
  <c r="A83" i="13"/>
  <c r="C83" i="13"/>
  <c r="D83" i="13"/>
  <c r="G83" i="13"/>
  <c r="J83" i="13"/>
  <c r="A84" i="13"/>
  <c r="C84" i="13"/>
  <c r="D84" i="13"/>
  <c r="G84" i="13"/>
  <c r="J84" i="13"/>
  <c r="A85" i="13"/>
  <c r="C85" i="13"/>
  <c r="D85" i="13"/>
  <c r="G85" i="13"/>
  <c r="J85" i="13"/>
  <c r="A86" i="13"/>
  <c r="C86" i="13"/>
  <c r="D86" i="13"/>
  <c r="G86" i="13"/>
  <c r="J86" i="13"/>
  <c r="A87" i="13"/>
  <c r="C87" i="13"/>
  <c r="D87" i="13"/>
  <c r="G87" i="13"/>
  <c r="J87" i="13"/>
  <c r="A88" i="13"/>
  <c r="C88" i="13"/>
  <c r="D88" i="13"/>
  <c r="G88" i="13"/>
  <c r="J88" i="13"/>
  <c r="A89" i="13"/>
  <c r="C89" i="13"/>
  <c r="D89" i="13"/>
  <c r="G89" i="13"/>
  <c r="J89" i="13"/>
  <c r="A90" i="13"/>
  <c r="C90" i="13"/>
  <c r="D90" i="13"/>
  <c r="G90" i="13"/>
  <c r="J90" i="13"/>
  <c r="A91" i="13"/>
  <c r="C91" i="13"/>
  <c r="D91" i="13"/>
  <c r="G91" i="13"/>
  <c r="J91" i="13"/>
  <c r="A92" i="13"/>
  <c r="C92" i="13"/>
  <c r="D92" i="13"/>
  <c r="G92" i="13"/>
  <c r="J92" i="13"/>
  <c r="A93" i="13"/>
  <c r="C93" i="13"/>
  <c r="D93" i="13"/>
  <c r="G93" i="13"/>
  <c r="J93" i="13"/>
  <c r="A94" i="13"/>
  <c r="C94" i="13"/>
  <c r="D94" i="13"/>
  <c r="G94" i="13"/>
  <c r="J94" i="13"/>
  <c r="A95" i="13"/>
  <c r="C95" i="13"/>
  <c r="D95" i="13"/>
  <c r="G95" i="13"/>
  <c r="J95" i="13"/>
  <c r="A96" i="13"/>
  <c r="C96" i="13"/>
  <c r="D96" i="13"/>
  <c r="G96" i="13"/>
  <c r="J96" i="13"/>
  <c r="A97" i="13"/>
  <c r="C97" i="13"/>
  <c r="D97" i="13"/>
  <c r="G97" i="13"/>
  <c r="J97" i="13"/>
  <c r="A98" i="13"/>
  <c r="C98" i="13"/>
  <c r="D98" i="13"/>
  <c r="G98" i="13"/>
  <c r="J98" i="13"/>
  <c r="A99" i="13"/>
  <c r="C99" i="13"/>
  <c r="D99" i="13"/>
  <c r="G99" i="13"/>
  <c r="J99" i="13"/>
  <c r="A100" i="13"/>
  <c r="C100" i="13"/>
  <c r="D100" i="13"/>
  <c r="G100" i="13"/>
  <c r="J100" i="13"/>
  <c r="A101" i="13"/>
  <c r="C101" i="13"/>
  <c r="D101" i="13"/>
  <c r="G101" i="13"/>
  <c r="J101" i="13"/>
  <c r="A102" i="13"/>
  <c r="C102" i="13"/>
  <c r="D102" i="13"/>
  <c r="G102" i="13"/>
  <c r="J102" i="13"/>
  <c r="A103" i="13"/>
  <c r="C103" i="13"/>
  <c r="D103" i="13"/>
  <c r="G103" i="13"/>
  <c r="J103" i="13"/>
  <c r="A104" i="13"/>
  <c r="C104" i="13"/>
  <c r="D104" i="13"/>
  <c r="G104" i="13"/>
  <c r="J104" i="13"/>
  <c r="A105" i="13"/>
  <c r="C105" i="13"/>
  <c r="D105" i="13"/>
  <c r="G105" i="13"/>
  <c r="J105" i="13"/>
  <c r="A106" i="13"/>
  <c r="C106" i="13"/>
  <c r="D106" i="13"/>
  <c r="G106" i="13"/>
  <c r="J106" i="13"/>
  <c r="A107" i="13"/>
  <c r="C107" i="13"/>
  <c r="D107" i="13"/>
  <c r="G107" i="13"/>
  <c r="J107" i="13"/>
  <c r="A108" i="13"/>
  <c r="C108" i="13"/>
  <c r="D108" i="13"/>
  <c r="G108" i="13"/>
  <c r="J108" i="13"/>
  <c r="A109" i="13"/>
  <c r="C109" i="13"/>
  <c r="D109" i="13"/>
  <c r="G109" i="13"/>
  <c r="J109" i="13"/>
  <c r="A110" i="13"/>
  <c r="C110" i="13"/>
  <c r="D110" i="13"/>
  <c r="G110" i="13"/>
  <c r="J110" i="13"/>
  <c r="A111" i="13"/>
  <c r="C111" i="13"/>
  <c r="D111" i="13"/>
  <c r="G111" i="13"/>
  <c r="J111" i="13"/>
  <c r="A112" i="13"/>
  <c r="C112" i="13"/>
  <c r="D112" i="13"/>
  <c r="G112" i="13"/>
  <c r="J112" i="13"/>
  <c r="A113" i="13"/>
  <c r="C113" i="13"/>
  <c r="D113" i="13"/>
  <c r="G113" i="13"/>
  <c r="J113" i="13"/>
  <c r="A114" i="13"/>
  <c r="C114" i="13"/>
  <c r="D114" i="13"/>
  <c r="G114" i="13"/>
  <c r="J114" i="13"/>
  <c r="A115" i="13"/>
  <c r="C115" i="13"/>
  <c r="D115" i="13"/>
  <c r="G115" i="13"/>
  <c r="J115" i="13"/>
  <c r="A116" i="13"/>
  <c r="C116" i="13"/>
  <c r="D116" i="13"/>
  <c r="G116" i="13"/>
  <c r="J116" i="13"/>
  <c r="A117" i="13"/>
  <c r="C117" i="13"/>
  <c r="D117" i="13"/>
  <c r="G117" i="13"/>
  <c r="J117" i="13"/>
  <c r="A118" i="13"/>
  <c r="C118" i="13"/>
  <c r="D118" i="13"/>
  <c r="G118" i="13"/>
  <c r="J118" i="13"/>
  <c r="A119" i="13"/>
  <c r="C119" i="13"/>
  <c r="D119" i="13"/>
  <c r="G119" i="13"/>
  <c r="J119" i="13"/>
  <c r="A120" i="13"/>
  <c r="C120" i="13"/>
  <c r="D120" i="13"/>
  <c r="G120" i="13"/>
  <c r="J120" i="13"/>
  <c r="A121" i="13"/>
  <c r="C121" i="13"/>
  <c r="D121" i="13"/>
  <c r="G121" i="13"/>
  <c r="J121" i="13"/>
  <c r="A122" i="13"/>
  <c r="C122" i="13"/>
  <c r="D122" i="13"/>
  <c r="G122" i="13"/>
  <c r="J122" i="13"/>
  <c r="A123" i="13"/>
  <c r="C123" i="13"/>
  <c r="D123" i="13"/>
  <c r="G123" i="13"/>
  <c r="J123" i="13"/>
  <c r="A124" i="13"/>
  <c r="C124" i="13"/>
  <c r="D124" i="13"/>
  <c r="G124" i="13"/>
  <c r="J124" i="13"/>
  <c r="A125" i="13"/>
  <c r="C125" i="13"/>
  <c r="D125" i="13"/>
  <c r="G125" i="13"/>
  <c r="J125" i="13"/>
  <c r="A126" i="13"/>
  <c r="C126" i="13"/>
  <c r="D126" i="13"/>
  <c r="G126" i="13"/>
  <c r="J126" i="13"/>
  <c r="A127" i="13"/>
  <c r="C127" i="13"/>
  <c r="D127" i="13"/>
  <c r="G127" i="13"/>
  <c r="J127" i="13"/>
  <c r="A128" i="13"/>
  <c r="C128" i="13"/>
  <c r="D128" i="13"/>
  <c r="G128" i="13"/>
  <c r="J128" i="13"/>
  <c r="A129" i="13"/>
  <c r="C129" i="13"/>
  <c r="D129" i="13"/>
  <c r="G129" i="13"/>
  <c r="J129" i="13"/>
  <c r="A130" i="13"/>
  <c r="C130" i="13"/>
  <c r="D130" i="13"/>
  <c r="G130" i="13"/>
  <c r="J130" i="13"/>
  <c r="A131" i="13"/>
  <c r="C131" i="13"/>
  <c r="D131" i="13"/>
  <c r="G131" i="13"/>
  <c r="J131" i="13"/>
  <c r="A132" i="13"/>
  <c r="C132" i="13"/>
  <c r="D132" i="13"/>
  <c r="G132" i="13"/>
  <c r="J132" i="13"/>
  <c r="A133" i="13"/>
  <c r="C133" i="13"/>
  <c r="D133" i="13"/>
  <c r="G133" i="13"/>
  <c r="J133" i="13"/>
  <c r="A134" i="13"/>
  <c r="C134" i="13"/>
  <c r="D134" i="13"/>
  <c r="G134" i="13"/>
  <c r="J134" i="13"/>
  <c r="A135" i="13"/>
  <c r="C135" i="13"/>
  <c r="D135" i="13"/>
  <c r="G135" i="13"/>
  <c r="J135" i="13"/>
  <c r="A136" i="13"/>
  <c r="C136" i="13"/>
  <c r="D136" i="13"/>
  <c r="G136" i="13"/>
  <c r="J136" i="13"/>
  <c r="A137" i="13"/>
  <c r="C137" i="13"/>
  <c r="D137" i="13"/>
  <c r="G137" i="13"/>
  <c r="J137" i="13"/>
  <c r="A138" i="13"/>
  <c r="C138" i="13"/>
  <c r="D138" i="13"/>
  <c r="G138" i="13"/>
  <c r="J138" i="13"/>
  <c r="A139" i="13"/>
  <c r="C139" i="13"/>
  <c r="D139" i="13"/>
  <c r="G139" i="13"/>
  <c r="J139" i="13"/>
  <c r="A140" i="13"/>
  <c r="C140" i="13"/>
  <c r="D140" i="13"/>
  <c r="G140" i="13"/>
  <c r="J140" i="13"/>
  <c r="A141" i="13"/>
  <c r="C141" i="13"/>
  <c r="D141" i="13"/>
  <c r="G141" i="13"/>
  <c r="J141" i="13"/>
  <c r="A142" i="13"/>
  <c r="C142" i="13"/>
  <c r="D142" i="13"/>
  <c r="G142" i="13"/>
  <c r="J142" i="13"/>
  <c r="A143" i="13"/>
  <c r="C143" i="13"/>
  <c r="D143" i="13"/>
  <c r="G143" i="13"/>
  <c r="J143" i="13"/>
  <c r="A144" i="13"/>
  <c r="C144" i="13"/>
  <c r="D144" i="13"/>
  <c r="G144" i="13"/>
  <c r="J144" i="13"/>
  <c r="A145" i="13"/>
  <c r="C145" i="13"/>
  <c r="D145" i="13"/>
  <c r="G145" i="13"/>
  <c r="J145" i="13"/>
  <c r="A146" i="13"/>
  <c r="C146" i="13"/>
  <c r="D146" i="13"/>
  <c r="G146" i="13"/>
  <c r="J146" i="13"/>
  <c r="A147" i="13"/>
  <c r="C147" i="13"/>
  <c r="D147" i="13"/>
  <c r="G147" i="13"/>
  <c r="J147" i="13"/>
  <c r="A148" i="13"/>
  <c r="C148" i="13"/>
  <c r="D148" i="13"/>
  <c r="G148" i="13"/>
  <c r="J148" i="13"/>
  <c r="A149" i="13"/>
  <c r="C149" i="13"/>
  <c r="D149" i="13"/>
  <c r="G149" i="13"/>
  <c r="J149" i="13"/>
  <c r="A150" i="13"/>
  <c r="C150" i="13"/>
  <c r="D150" i="13"/>
  <c r="G150" i="13"/>
  <c r="J150" i="13"/>
  <c r="A151" i="13"/>
  <c r="C151" i="13"/>
  <c r="D151" i="13"/>
  <c r="G151" i="13"/>
  <c r="J151" i="13"/>
  <c r="A152" i="13"/>
  <c r="C152" i="13"/>
  <c r="D152" i="13"/>
  <c r="G152" i="13"/>
  <c r="J152" i="13"/>
  <c r="A153" i="13"/>
  <c r="C153" i="13"/>
  <c r="D153" i="13"/>
  <c r="G153" i="13"/>
  <c r="J153" i="13"/>
  <c r="A154" i="13"/>
  <c r="C154" i="13"/>
  <c r="D154" i="13"/>
  <c r="G154" i="13"/>
  <c r="J154" i="13"/>
  <c r="A155" i="13"/>
  <c r="C155" i="13"/>
  <c r="D155" i="13"/>
  <c r="G155" i="13"/>
  <c r="J155" i="13"/>
  <c r="A156" i="13"/>
  <c r="C156" i="13"/>
  <c r="D156" i="13"/>
  <c r="G156" i="13"/>
  <c r="J156" i="13"/>
  <c r="A157" i="13"/>
  <c r="C157" i="13"/>
  <c r="D157" i="13"/>
  <c r="G157" i="13"/>
  <c r="J157" i="13"/>
  <c r="A158" i="13"/>
  <c r="C158" i="13"/>
  <c r="D158" i="13"/>
  <c r="G158" i="13"/>
  <c r="J158" i="13"/>
  <c r="A159" i="13"/>
  <c r="C159" i="13"/>
  <c r="D159" i="13"/>
  <c r="G159" i="13"/>
  <c r="J159" i="13"/>
  <c r="A160" i="13"/>
  <c r="C160" i="13"/>
  <c r="D160" i="13"/>
  <c r="G160" i="13"/>
  <c r="J160" i="13"/>
  <c r="A161" i="13"/>
  <c r="C161" i="13"/>
  <c r="D161" i="13"/>
  <c r="G161" i="13"/>
  <c r="J161" i="13"/>
  <c r="A162" i="13"/>
  <c r="C162" i="13"/>
  <c r="D162" i="13"/>
  <c r="G162" i="13"/>
  <c r="J162" i="13"/>
  <c r="A163" i="13"/>
  <c r="C163" i="13"/>
  <c r="D163" i="13"/>
  <c r="G163" i="13"/>
  <c r="J163" i="13"/>
  <c r="A164" i="13"/>
  <c r="C164" i="13"/>
  <c r="D164" i="13"/>
  <c r="G164" i="13"/>
  <c r="J164" i="13"/>
  <c r="A165" i="13"/>
  <c r="C165" i="13"/>
  <c r="D165" i="13"/>
  <c r="G165" i="13"/>
  <c r="J165" i="13"/>
  <c r="A166" i="13"/>
  <c r="C166" i="13"/>
  <c r="D166" i="13"/>
  <c r="G166" i="13"/>
  <c r="J166" i="13"/>
  <c r="A167" i="13"/>
  <c r="C167" i="13"/>
  <c r="D167" i="13"/>
  <c r="G167" i="13"/>
  <c r="J167" i="13"/>
  <c r="A168" i="13"/>
  <c r="C168" i="13"/>
  <c r="D168" i="13"/>
  <c r="G168" i="13"/>
  <c r="J168" i="13"/>
  <c r="A169" i="13"/>
  <c r="C169" i="13"/>
  <c r="D169" i="13"/>
  <c r="G169" i="13"/>
  <c r="J169" i="13"/>
  <c r="A170" i="13"/>
  <c r="C170" i="13"/>
  <c r="D170" i="13"/>
  <c r="G170" i="13"/>
  <c r="J170" i="13"/>
  <c r="A171" i="13"/>
  <c r="C171" i="13"/>
  <c r="D171" i="13"/>
  <c r="G171" i="13"/>
  <c r="J171" i="13"/>
  <c r="A172" i="13"/>
  <c r="C172" i="13"/>
  <c r="D172" i="13"/>
  <c r="G172" i="13"/>
  <c r="J172" i="13"/>
  <c r="A173" i="13"/>
  <c r="C173" i="13"/>
  <c r="D173" i="13"/>
  <c r="G173" i="13"/>
  <c r="J173" i="13"/>
  <c r="A174" i="13"/>
  <c r="C174" i="13"/>
  <c r="D174" i="13"/>
  <c r="G174" i="13"/>
  <c r="J174" i="13"/>
  <c r="A175" i="13"/>
  <c r="C175" i="13"/>
  <c r="D175" i="13"/>
  <c r="G175" i="13"/>
  <c r="J175" i="13"/>
  <c r="A176" i="13"/>
  <c r="C176" i="13"/>
  <c r="D176" i="13"/>
  <c r="G176" i="13"/>
  <c r="J176" i="13"/>
  <c r="A177" i="13"/>
  <c r="C177" i="13"/>
  <c r="D177" i="13"/>
  <c r="G177" i="13"/>
  <c r="J177" i="13"/>
  <c r="A178" i="13"/>
  <c r="C178" i="13"/>
  <c r="D178" i="13"/>
  <c r="G178" i="13"/>
  <c r="J178" i="13"/>
  <c r="A179" i="13"/>
  <c r="C179" i="13"/>
  <c r="D179" i="13"/>
  <c r="G179" i="13"/>
  <c r="J179" i="13"/>
  <c r="A180" i="13"/>
  <c r="C180" i="13"/>
  <c r="D180" i="13"/>
  <c r="G180" i="13"/>
  <c r="J180" i="13"/>
  <c r="A181" i="13"/>
  <c r="C181" i="13"/>
  <c r="D181" i="13"/>
  <c r="G181" i="13"/>
  <c r="J181" i="13"/>
  <c r="A182" i="13"/>
  <c r="C182" i="13"/>
  <c r="D182" i="13"/>
  <c r="G182" i="13"/>
  <c r="J182" i="13"/>
  <c r="A183" i="13"/>
  <c r="C183" i="13"/>
  <c r="D183" i="13"/>
  <c r="G183" i="13"/>
  <c r="J183" i="13"/>
  <c r="A184" i="13"/>
  <c r="C184" i="13"/>
  <c r="D184" i="13"/>
  <c r="G184" i="13"/>
  <c r="J184" i="13"/>
  <c r="A185" i="13"/>
  <c r="C185" i="13"/>
  <c r="D185" i="13"/>
  <c r="G185" i="13"/>
  <c r="J185" i="13"/>
  <c r="A186" i="13"/>
  <c r="C186" i="13"/>
  <c r="D186" i="13"/>
  <c r="G186" i="13"/>
  <c r="J186" i="13"/>
  <c r="A187" i="13"/>
  <c r="C187" i="13"/>
  <c r="D187" i="13"/>
  <c r="G187" i="13"/>
  <c r="J187" i="13"/>
  <c r="A188" i="13"/>
  <c r="C188" i="13"/>
  <c r="D188" i="13"/>
  <c r="G188" i="13"/>
  <c r="J188" i="13"/>
  <c r="A189" i="13"/>
  <c r="C189" i="13"/>
  <c r="D189" i="13"/>
  <c r="G189" i="13"/>
  <c r="J189" i="13"/>
  <c r="A190" i="13"/>
  <c r="C190" i="13"/>
  <c r="D190" i="13"/>
  <c r="G190" i="13"/>
  <c r="J190" i="13"/>
  <c r="A191" i="13"/>
  <c r="C191" i="13"/>
  <c r="D191" i="13"/>
  <c r="G191" i="13"/>
  <c r="J191" i="13"/>
  <c r="A192" i="13"/>
  <c r="C192" i="13"/>
  <c r="D192" i="13"/>
  <c r="G192" i="13"/>
  <c r="J192" i="13"/>
  <c r="A193" i="13"/>
  <c r="C193" i="13"/>
  <c r="D193" i="13"/>
  <c r="G193" i="13"/>
  <c r="J193" i="13"/>
  <c r="A194" i="13"/>
  <c r="C194" i="13"/>
  <c r="D194" i="13"/>
  <c r="G194" i="13"/>
  <c r="J194" i="13"/>
  <c r="A195" i="13"/>
  <c r="C195" i="13"/>
  <c r="D195" i="13"/>
  <c r="G195" i="13"/>
  <c r="J195" i="13"/>
  <c r="A196" i="13"/>
  <c r="C196" i="13"/>
  <c r="D196" i="13"/>
  <c r="G196" i="13"/>
  <c r="J196" i="13"/>
  <c r="A197" i="13"/>
  <c r="C197" i="13"/>
  <c r="D197" i="13"/>
  <c r="G197" i="13"/>
  <c r="J197" i="13"/>
  <c r="A198" i="13"/>
  <c r="C198" i="13"/>
  <c r="D198" i="13"/>
  <c r="G198" i="13"/>
  <c r="J198" i="13"/>
  <c r="A199" i="13"/>
  <c r="C199" i="13"/>
  <c r="D199" i="13"/>
  <c r="G199" i="13"/>
  <c r="J199" i="13"/>
  <c r="A200" i="13"/>
  <c r="C200" i="13"/>
  <c r="D200" i="13"/>
  <c r="G200" i="13"/>
  <c r="J200" i="13"/>
  <c r="A201" i="13"/>
  <c r="C201" i="13"/>
  <c r="D201" i="13"/>
  <c r="G201" i="13"/>
  <c r="J201" i="13"/>
  <c r="A202" i="13"/>
  <c r="C202" i="13"/>
  <c r="D202" i="13"/>
  <c r="G202" i="13"/>
  <c r="J202" i="13"/>
  <c r="A203" i="13"/>
  <c r="C203" i="13"/>
  <c r="D203" i="13"/>
  <c r="G203" i="13"/>
  <c r="J203" i="13"/>
  <c r="A204" i="13"/>
  <c r="C204" i="13"/>
  <c r="D204" i="13"/>
  <c r="G204" i="13"/>
  <c r="J204" i="13"/>
  <c r="A205" i="13"/>
  <c r="C205" i="13"/>
  <c r="D205" i="13"/>
  <c r="G205" i="13"/>
  <c r="J205" i="13"/>
  <c r="A206" i="13"/>
  <c r="C206" i="13"/>
  <c r="D206" i="13"/>
  <c r="G206" i="13"/>
  <c r="J206" i="13"/>
  <c r="A207" i="13"/>
  <c r="C207" i="13"/>
  <c r="D207" i="13"/>
  <c r="G207" i="13"/>
  <c r="J207" i="13"/>
  <c r="A208" i="13"/>
  <c r="C208" i="13"/>
  <c r="D208" i="13"/>
  <c r="G208" i="13"/>
  <c r="J208" i="13"/>
  <c r="A209" i="13"/>
  <c r="C209" i="13"/>
  <c r="D209" i="13"/>
  <c r="G209" i="13"/>
  <c r="J209" i="13"/>
  <c r="A210" i="13"/>
  <c r="C210" i="13"/>
  <c r="D210" i="13"/>
  <c r="G210" i="13"/>
  <c r="J210" i="13"/>
  <c r="A211" i="13"/>
  <c r="C211" i="13"/>
  <c r="D211" i="13"/>
  <c r="G211" i="13"/>
  <c r="J211" i="13"/>
  <c r="A212" i="13"/>
  <c r="C212" i="13"/>
  <c r="D212" i="13"/>
  <c r="G212" i="13"/>
  <c r="J212" i="13"/>
  <c r="A213" i="13"/>
  <c r="C213" i="13"/>
  <c r="D213" i="13"/>
  <c r="G213" i="13"/>
  <c r="J213" i="13"/>
  <c r="A214" i="13"/>
  <c r="C214" i="13"/>
  <c r="D214" i="13"/>
  <c r="G214" i="13"/>
  <c r="J214" i="13"/>
  <c r="A215" i="13"/>
  <c r="C215" i="13"/>
  <c r="D215" i="13"/>
  <c r="G215" i="13"/>
  <c r="J215" i="13"/>
  <c r="A216" i="13"/>
  <c r="C216" i="13"/>
  <c r="D216" i="13"/>
  <c r="G216" i="13"/>
  <c r="J216" i="13"/>
  <c r="A217" i="13"/>
  <c r="C217" i="13"/>
  <c r="D217" i="13"/>
  <c r="G217" i="13"/>
  <c r="J217" i="13"/>
  <c r="A218" i="13"/>
  <c r="C218" i="13"/>
  <c r="D218" i="13"/>
  <c r="G218" i="13"/>
  <c r="J218" i="13"/>
  <c r="A219" i="13"/>
  <c r="C219" i="13"/>
  <c r="D219" i="13"/>
  <c r="G219" i="13"/>
  <c r="J219" i="13"/>
  <c r="A220" i="13"/>
  <c r="C220" i="13"/>
  <c r="D220" i="13"/>
  <c r="G220" i="13"/>
  <c r="J220" i="13"/>
  <c r="A221" i="13"/>
  <c r="C221" i="13"/>
  <c r="D221" i="13"/>
  <c r="G221" i="13"/>
  <c r="J221" i="13"/>
  <c r="A222" i="13"/>
  <c r="C222" i="13"/>
  <c r="D222" i="13"/>
  <c r="G222" i="13"/>
  <c r="J222" i="13"/>
  <c r="A223" i="13"/>
  <c r="C223" i="13"/>
  <c r="D223" i="13"/>
  <c r="G223" i="13"/>
  <c r="J223" i="13"/>
  <c r="A224" i="13"/>
  <c r="C224" i="13"/>
  <c r="D224" i="13"/>
  <c r="G224" i="13"/>
  <c r="J224" i="13"/>
  <c r="A225" i="13"/>
  <c r="C225" i="13"/>
  <c r="D225" i="13"/>
  <c r="G225" i="13"/>
  <c r="J225" i="13"/>
  <c r="A226" i="13"/>
  <c r="C226" i="13"/>
  <c r="D226" i="13"/>
  <c r="G226" i="13"/>
  <c r="J226" i="13"/>
  <c r="A227" i="13"/>
  <c r="C227" i="13"/>
  <c r="D227" i="13"/>
  <c r="G227" i="13"/>
  <c r="J227" i="13"/>
  <c r="A228" i="13"/>
  <c r="C228" i="13"/>
  <c r="D228" i="13"/>
  <c r="G228" i="13"/>
  <c r="J228" i="13"/>
  <c r="A229" i="13"/>
  <c r="C229" i="13"/>
  <c r="D229" i="13"/>
  <c r="G229" i="13"/>
  <c r="J229" i="13"/>
  <c r="A230" i="13"/>
  <c r="C230" i="13"/>
  <c r="D230" i="13"/>
  <c r="G230" i="13"/>
  <c r="J230" i="13"/>
  <c r="A231" i="13"/>
  <c r="C231" i="13"/>
  <c r="D231" i="13"/>
  <c r="G231" i="13"/>
  <c r="J231" i="13"/>
  <c r="A232" i="13"/>
  <c r="C232" i="13"/>
  <c r="D232" i="13"/>
  <c r="G232" i="13"/>
  <c r="J232" i="13"/>
  <c r="A233" i="13"/>
  <c r="C233" i="13"/>
  <c r="D233" i="13"/>
  <c r="G233" i="13"/>
  <c r="J233" i="13"/>
  <c r="A234" i="13"/>
  <c r="C234" i="13"/>
  <c r="D234" i="13"/>
  <c r="G234" i="13"/>
  <c r="J234" i="13"/>
  <c r="A235" i="13"/>
  <c r="C235" i="13"/>
  <c r="D235" i="13"/>
  <c r="G235" i="13"/>
  <c r="J235" i="13"/>
  <c r="A236" i="13"/>
  <c r="C236" i="13"/>
  <c r="D236" i="13"/>
  <c r="G236" i="13"/>
  <c r="J236" i="13"/>
  <c r="A237" i="13"/>
  <c r="C237" i="13"/>
  <c r="D237" i="13"/>
  <c r="G237" i="13"/>
  <c r="J237" i="13"/>
  <c r="A238" i="13"/>
  <c r="C238" i="13"/>
  <c r="D238" i="13"/>
  <c r="G238" i="13"/>
  <c r="J238" i="13"/>
  <c r="A239" i="13"/>
  <c r="C239" i="13"/>
  <c r="D239" i="13"/>
  <c r="G239" i="13"/>
  <c r="J239" i="13"/>
  <c r="A240" i="13"/>
  <c r="C240" i="13"/>
  <c r="D240" i="13"/>
  <c r="G240" i="13"/>
  <c r="J240" i="13"/>
  <c r="A241" i="13"/>
  <c r="C241" i="13"/>
  <c r="D241" i="13"/>
  <c r="G241" i="13"/>
  <c r="J241" i="13"/>
  <c r="A242" i="13"/>
  <c r="C242" i="13"/>
  <c r="D242" i="13"/>
  <c r="G242" i="13"/>
  <c r="J242" i="13"/>
  <c r="A243" i="13"/>
  <c r="C243" i="13"/>
  <c r="D243" i="13"/>
  <c r="G243" i="13"/>
  <c r="J243" i="13"/>
  <c r="A244" i="13"/>
  <c r="C244" i="13"/>
  <c r="D244" i="13"/>
  <c r="G244" i="13"/>
  <c r="J244" i="13"/>
  <c r="A245" i="13"/>
  <c r="C245" i="13"/>
  <c r="D245" i="13"/>
  <c r="G245" i="13"/>
  <c r="J245" i="13"/>
  <c r="A246" i="13"/>
  <c r="C246" i="13"/>
  <c r="D246" i="13"/>
  <c r="G246" i="13"/>
  <c r="J246" i="13"/>
  <c r="A247" i="13"/>
  <c r="C247" i="13"/>
  <c r="D247" i="13"/>
  <c r="G247" i="13"/>
  <c r="J247" i="13"/>
  <c r="A248" i="13"/>
  <c r="C248" i="13"/>
  <c r="D248" i="13"/>
  <c r="G248" i="13"/>
  <c r="J248" i="13"/>
  <c r="A249" i="13"/>
  <c r="C249" i="13"/>
  <c r="D249" i="13"/>
  <c r="G249" i="13"/>
  <c r="J249" i="13"/>
  <c r="A250" i="13"/>
  <c r="C250" i="13"/>
  <c r="D250" i="13"/>
  <c r="G250" i="13"/>
  <c r="J250" i="13"/>
  <c r="A251" i="13"/>
  <c r="C251" i="13"/>
  <c r="D251" i="13"/>
  <c r="G251" i="13"/>
  <c r="J251" i="13"/>
  <c r="A252" i="13"/>
  <c r="C252" i="13"/>
  <c r="D252" i="13"/>
  <c r="G252" i="13"/>
  <c r="J252" i="13"/>
  <c r="A253" i="13"/>
  <c r="C253" i="13"/>
  <c r="D253" i="13"/>
  <c r="G253" i="13"/>
  <c r="J253" i="13"/>
  <c r="A254" i="13"/>
  <c r="C254" i="13"/>
  <c r="D254" i="13"/>
  <c r="G254" i="13"/>
  <c r="J254" i="13"/>
  <c r="A255" i="13"/>
  <c r="C255" i="13"/>
  <c r="D255" i="13"/>
  <c r="G255" i="13"/>
  <c r="J255" i="13"/>
  <c r="A256" i="13"/>
  <c r="C256" i="13"/>
  <c r="D256" i="13"/>
  <c r="G256" i="13"/>
  <c r="J256" i="13"/>
  <c r="A257" i="13"/>
  <c r="C257" i="13"/>
  <c r="D257" i="13"/>
  <c r="G257" i="13"/>
  <c r="J257" i="13"/>
  <c r="A258" i="13"/>
  <c r="C258" i="13"/>
  <c r="D258" i="13"/>
  <c r="G258" i="13"/>
  <c r="J258" i="13"/>
  <c r="A259" i="13"/>
  <c r="C259" i="13"/>
  <c r="D259" i="13"/>
  <c r="G259" i="13"/>
  <c r="J259" i="13"/>
  <c r="A260" i="13"/>
  <c r="C260" i="13"/>
  <c r="D260" i="13"/>
  <c r="G260" i="13"/>
  <c r="J260" i="13"/>
  <c r="A261" i="13"/>
  <c r="C261" i="13"/>
  <c r="D261" i="13"/>
  <c r="G261" i="13"/>
  <c r="J261" i="13"/>
  <c r="A262" i="13"/>
  <c r="C262" i="13"/>
  <c r="D262" i="13"/>
  <c r="G262" i="13"/>
  <c r="J262" i="13"/>
  <c r="A263" i="13"/>
  <c r="C263" i="13"/>
  <c r="D263" i="13"/>
  <c r="G263" i="13"/>
  <c r="J263" i="13"/>
  <c r="A264" i="13"/>
  <c r="C264" i="13"/>
  <c r="D264" i="13"/>
  <c r="G264" i="13"/>
  <c r="J264" i="13"/>
  <c r="A265" i="13"/>
  <c r="C265" i="13"/>
  <c r="D265" i="13"/>
  <c r="G265" i="13"/>
  <c r="J265" i="13"/>
  <c r="A266" i="13"/>
  <c r="C266" i="13"/>
  <c r="D266" i="13"/>
  <c r="G266" i="13"/>
  <c r="J266" i="13"/>
  <c r="A267" i="13"/>
  <c r="C267" i="13"/>
  <c r="D267" i="13"/>
  <c r="G267" i="13"/>
  <c r="J267" i="13"/>
  <c r="A268" i="13"/>
  <c r="C268" i="13"/>
  <c r="D268" i="13"/>
  <c r="G268" i="13"/>
  <c r="J268" i="13"/>
  <c r="A269" i="13"/>
  <c r="C269" i="13"/>
  <c r="D269" i="13"/>
  <c r="G269" i="13"/>
  <c r="J269" i="13"/>
  <c r="A270" i="13"/>
  <c r="C270" i="13"/>
  <c r="D270" i="13"/>
  <c r="G270" i="13"/>
  <c r="J270" i="13"/>
  <c r="A271" i="13"/>
  <c r="C271" i="13"/>
  <c r="D271" i="13"/>
  <c r="G271" i="13"/>
  <c r="J271" i="13"/>
  <c r="A272" i="13"/>
  <c r="C272" i="13"/>
  <c r="D272" i="13"/>
  <c r="G272" i="13"/>
  <c r="J272" i="13"/>
  <c r="A273" i="13"/>
  <c r="C273" i="13"/>
  <c r="D273" i="13"/>
  <c r="G273" i="13"/>
  <c r="J273" i="13"/>
  <c r="A274" i="13"/>
  <c r="C274" i="13"/>
  <c r="D274" i="13"/>
  <c r="G274" i="13"/>
  <c r="J274" i="13"/>
  <c r="A275" i="13"/>
  <c r="C275" i="13"/>
  <c r="D275" i="13"/>
  <c r="G275" i="13"/>
  <c r="J275" i="13"/>
  <c r="A276" i="13"/>
  <c r="C276" i="13"/>
  <c r="D276" i="13"/>
  <c r="G276" i="13"/>
  <c r="J276" i="13"/>
  <c r="A277" i="13"/>
  <c r="C277" i="13"/>
  <c r="D277" i="13"/>
  <c r="G277" i="13"/>
  <c r="J277" i="13"/>
  <c r="A278" i="13"/>
  <c r="C278" i="13"/>
  <c r="D278" i="13"/>
  <c r="G278" i="13"/>
  <c r="J278" i="13"/>
  <c r="A279" i="13"/>
  <c r="C279" i="13"/>
  <c r="D279" i="13"/>
  <c r="G279" i="13"/>
  <c r="J279" i="13"/>
  <c r="A280" i="13"/>
  <c r="C280" i="13"/>
  <c r="D280" i="13"/>
  <c r="G280" i="13"/>
  <c r="J280" i="13"/>
  <c r="A281" i="13"/>
  <c r="C281" i="13"/>
  <c r="D281" i="13"/>
  <c r="G281" i="13"/>
  <c r="J281" i="13"/>
  <c r="A282" i="13"/>
  <c r="C282" i="13"/>
  <c r="D282" i="13"/>
  <c r="G282" i="13"/>
  <c r="J282" i="13"/>
  <c r="A283" i="13"/>
  <c r="C283" i="13"/>
  <c r="D283" i="13"/>
  <c r="G283" i="13"/>
  <c r="J283" i="13"/>
  <c r="A284" i="13"/>
  <c r="C284" i="13"/>
  <c r="D284" i="13"/>
  <c r="G284" i="13"/>
  <c r="J284" i="13"/>
  <c r="A285" i="13"/>
  <c r="C285" i="13"/>
  <c r="D285" i="13"/>
  <c r="G285" i="13"/>
  <c r="J285" i="13"/>
  <c r="A286" i="13"/>
  <c r="C286" i="13"/>
  <c r="D286" i="13"/>
  <c r="G286" i="13"/>
  <c r="J286" i="13"/>
  <c r="A287" i="13"/>
  <c r="C287" i="13"/>
  <c r="D287" i="13"/>
  <c r="G287" i="13"/>
  <c r="J287" i="13"/>
  <c r="A288" i="13"/>
  <c r="C288" i="13"/>
  <c r="D288" i="13"/>
  <c r="G288" i="13"/>
  <c r="J288" i="13"/>
  <c r="A289" i="13"/>
  <c r="C289" i="13"/>
  <c r="D289" i="13"/>
  <c r="G289" i="13"/>
  <c r="J289" i="13"/>
  <c r="A290" i="13"/>
  <c r="C290" i="13"/>
  <c r="D290" i="13"/>
  <c r="G290" i="13"/>
  <c r="J290" i="13"/>
  <c r="A291" i="13"/>
  <c r="C291" i="13"/>
  <c r="D291" i="13"/>
  <c r="G291" i="13"/>
  <c r="J291" i="13"/>
  <c r="A292" i="13"/>
  <c r="C292" i="13"/>
  <c r="D292" i="13"/>
  <c r="G292" i="13"/>
  <c r="J292" i="13"/>
  <c r="A293" i="13"/>
  <c r="C293" i="13"/>
  <c r="D293" i="13"/>
  <c r="G293" i="13"/>
  <c r="J293" i="13"/>
  <c r="A294" i="13"/>
  <c r="C294" i="13"/>
  <c r="D294" i="13"/>
  <c r="G294" i="13"/>
  <c r="J294" i="13"/>
  <c r="A295" i="13"/>
  <c r="C295" i="13"/>
  <c r="D295" i="13"/>
  <c r="G295" i="13"/>
  <c r="J295" i="13"/>
  <c r="A296" i="13"/>
  <c r="C296" i="13"/>
  <c r="D296" i="13"/>
  <c r="G296" i="13"/>
  <c r="J296" i="13"/>
  <c r="A297" i="13"/>
  <c r="C297" i="13"/>
  <c r="D297" i="13"/>
  <c r="G297" i="13"/>
  <c r="J297" i="13"/>
  <c r="A298" i="13"/>
  <c r="C298" i="13"/>
  <c r="D298" i="13"/>
  <c r="G298" i="13"/>
  <c r="J298" i="13"/>
  <c r="A299" i="13"/>
  <c r="C299" i="13"/>
  <c r="D299" i="13"/>
  <c r="G299" i="13"/>
  <c r="J299" i="13"/>
  <c r="A300" i="13"/>
  <c r="C300" i="13"/>
  <c r="D300" i="13"/>
  <c r="G300" i="13"/>
  <c r="J300" i="13"/>
  <c r="A301" i="13"/>
  <c r="C301" i="13"/>
  <c r="D301" i="13"/>
  <c r="G301" i="13"/>
  <c r="J301" i="13"/>
  <c r="A302" i="13"/>
  <c r="C302" i="13"/>
  <c r="D302" i="13"/>
  <c r="G302" i="13"/>
  <c r="J302" i="13"/>
  <c r="A303" i="13"/>
  <c r="C303" i="13"/>
  <c r="D303" i="13"/>
  <c r="G303" i="13"/>
  <c r="J303" i="13"/>
  <c r="A304" i="13"/>
  <c r="C304" i="13"/>
  <c r="D304" i="13"/>
  <c r="G304" i="13"/>
  <c r="J304" i="13"/>
  <c r="A305" i="13"/>
  <c r="C305" i="13"/>
  <c r="D305" i="13"/>
  <c r="G305" i="13"/>
  <c r="J305" i="13"/>
  <c r="A306" i="13"/>
  <c r="C306" i="13"/>
  <c r="D306" i="13"/>
  <c r="G306" i="13"/>
  <c r="J306" i="13"/>
  <c r="A307" i="13"/>
  <c r="C307" i="13"/>
  <c r="D307" i="13"/>
  <c r="G307" i="13"/>
  <c r="J307" i="13"/>
  <c r="A308" i="13"/>
  <c r="C308" i="13"/>
  <c r="D308" i="13"/>
  <c r="G308" i="13"/>
  <c r="J308" i="13"/>
  <c r="A309" i="13"/>
  <c r="C309" i="13"/>
  <c r="D309" i="13"/>
  <c r="G309" i="13"/>
  <c r="J309" i="13"/>
  <c r="A310" i="13"/>
  <c r="C310" i="13"/>
  <c r="D310" i="13"/>
  <c r="G310" i="13"/>
  <c r="J310" i="13"/>
  <c r="A311" i="13"/>
  <c r="C311" i="13"/>
  <c r="D311" i="13"/>
  <c r="G311" i="13"/>
  <c r="J311" i="13"/>
  <c r="A312" i="13"/>
  <c r="C312" i="13"/>
  <c r="D312" i="13"/>
  <c r="G312" i="13"/>
  <c r="J312" i="13"/>
  <c r="A313" i="13"/>
  <c r="C313" i="13"/>
  <c r="D313" i="13"/>
  <c r="G313" i="13"/>
  <c r="J313" i="13"/>
  <c r="A314" i="13"/>
  <c r="C314" i="13"/>
  <c r="D314" i="13"/>
  <c r="G314" i="13"/>
  <c r="J314" i="13"/>
  <c r="A315" i="13"/>
  <c r="C315" i="13"/>
  <c r="D315" i="13"/>
  <c r="G315" i="13"/>
  <c r="J315" i="13"/>
  <c r="A316" i="13"/>
  <c r="C316" i="13"/>
  <c r="D316" i="13"/>
  <c r="G316" i="13"/>
  <c r="J316" i="13"/>
  <c r="A317" i="13"/>
  <c r="C317" i="13"/>
  <c r="D317" i="13"/>
  <c r="G317" i="13"/>
  <c r="J317" i="13"/>
  <c r="A318" i="13"/>
  <c r="C318" i="13"/>
  <c r="D318" i="13"/>
  <c r="G318" i="13"/>
  <c r="J318" i="13"/>
  <c r="A319" i="13"/>
  <c r="C319" i="13"/>
  <c r="D319" i="13"/>
  <c r="G319" i="13"/>
  <c r="J319" i="13"/>
  <c r="A320" i="13"/>
  <c r="C320" i="13"/>
  <c r="D320" i="13"/>
  <c r="G320" i="13"/>
  <c r="J320" i="13"/>
  <c r="A321" i="13"/>
  <c r="C321" i="13"/>
  <c r="D321" i="13"/>
  <c r="G321" i="13"/>
  <c r="J321" i="13"/>
  <c r="A322" i="13"/>
  <c r="C322" i="13"/>
  <c r="D322" i="13"/>
  <c r="G322" i="13"/>
  <c r="J322" i="13"/>
  <c r="A323" i="13"/>
  <c r="C323" i="13"/>
  <c r="D323" i="13"/>
  <c r="G323" i="13"/>
  <c r="J323" i="13"/>
  <c r="A324" i="13"/>
  <c r="C324" i="13"/>
  <c r="D324" i="13"/>
  <c r="G324" i="13"/>
  <c r="J324" i="13"/>
  <c r="A325" i="13"/>
  <c r="C325" i="13"/>
  <c r="D325" i="13"/>
  <c r="G325" i="13"/>
  <c r="J325" i="13"/>
  <c r="A326" i="13"/>
  <c r="C326" i="13"/>
  <c r="D326" i="13"/>
  <c r="G326" i="13"/>
  <c r="J326" i="13"/>
  <c r="A327" i="13"/>
  <c r="C327" i="13"/>
  <c r="D327" i="13"/>
  <c r="G327" i="13"/>
  <c r="J327" i="13"/>
  <c r="A328" i="13"/>
  <c r="C328" i="13"/>
  <c r="D328" i="13"/>
  <c r="G328" i="13"/>
  <c r="J328" i="13"/>
  <c r="A329" i="13"/>
  <c r="C329" i="13"/>
  <c r="D329" i="13"/>
  <c r="G329" i="13"/>
  <c r="J329" i="13"/>
  <c r="A330" i="13"/>
  <c r="C330" i="13"/>
  <c r="D330" i="13"/>
  <c r="G330" i="13"/>
  <c r="J330" i="13"/>
  <c r="A331" i="13"/>
  <c r="C331" i="13"/>
  <c r="D331" i="13"/>
  <c r="G331" i="13"/>
  <c r="J331" i="13"/>
  <c r="A332" i="13"/>
  <c r="C332" i="13"/>
  <c r="D332" i="13"/>
  <c r="G332" i="13"/>
  <c r="J332" i="13"/>
  <c r="A333" i="13"/>
  <c r="C333" i="13"/>
  <c r="D333" i="13"/>
  <c r="G333" i="13"/>
  <c r="J333" i="13"/>
  <c r="A334" i="13"/>
  <c r="C334" i="13"/>
  <c r="D334" i="13"/>
  <c r="G334" i="13"/>
  <c r="J334" i="13"/>
  <c r="A335" i="13"/>
  <c r="C335" i="13"/>
  <c r="D335" i="13"/>
  <c r="G335" i="13"/>
  <c r="J335" i="13"/>
  <c r="A336" i="13"/>
  <c r="C336" i="13"/>
  <c r="D336" i="13"/>
  <c r="G336" i="13"/>
  <c r="J336" i="13"/>
  <c r="A337" i="13"/>
  <c r="C337" i="13"/>
  <c r="D337" i="13"/>
  <c r="G337" i="13"/>
  <c r="J337" i="13"/>
  <c r="A338" i="13"/>
  <c r="C338" i="13"/>
  <c r="D338" i="13"/>
  <c r="G338" i="13"/>
  <c r="J338" i="13"/>
  <c r="A339" i="13"/>
  <c r="C339" i="13"/>
  <c r="D339" i="13"/>
  <c r="G339" i="13"/>
  <c r="J339" i="13"/>
  <c r="A340" i="13"/>
  <c r="C340" i="13"/>
  <c r="D340" i="13"/>
  <c r="G340" i="13"/>
  <c r="J340" i="13"/>
  <c r="A341" i="13"/>
  <c r="C341" i="13"/>
  <c r="D341" i="13"/>
  <c r="G341" i="13"/>
  <c r="J341" i="13"/>
  <c r="A342" i="13"/>
  <c r="C342" i="13"/>
  <c r="D342" i="13"/>
  <c r="G342" i="13"/>
  <c r="J342" i="13"/>
  <c r="A343" i="13"/>
  <c r="C343" i="13"/>
  <c r="D343" i="13"/>
  <c r="G343" i="13"/>
  <c r="J343" i="13"/>
  <c r="A344" i="13"/>
  <c r="C344" i="13"/>
  <c r="D344" i="13"/>
  <c r="G344" i="13"/>
  <c r="J344" i="13"/>
  <c r="A345" i="13"/>
  <c r="C345" i="13"/>
  <c r="D345" i="13"/>
  <c r="G345" i="13"/>
  <c r="J345" i="13"/>
  <c r="A346" i="13"/>
  <c r="C346" i="13"/>
  <c r="D346" i="13"/>
  <c r="G346" i="13"/>
  <c r="J346" i="13"/>
  <c r="A347" i="13"/>
  <c r="C347" i="13"/>
  <c r="D347" i="13"/>
  <c r="G347" i="13"/>
  <c r="J347" i="13"/>
  <c r="A348" i="13"/>
  <c r="C348" i="13"/>
  <c r="D348" i="13"/>
  <c r="G348" i="13"/>
  <c r="J348" i="13"/>
  <c r="A349" i="13"/>
  <c r="C349" i="13"/>
  <c r="D349" i="13"/>
  <c r="G349" i="13"/>
  <c r="J349" i="13"/>
  <c r="A350" i="13"/>
  <c r="C350" i="13"/>
  <c r="D350" i="13"/>
  <c r="G350" i="13"/>
  <c r="J350" i="13"/>
  <c r="A351" i="13"/>
  <c r="C351" i="13"/>
  <c r="D351" i="13"/>
  <c r="G351" i="13"/>
  <c r="J351" i="13"/>
  <c r="A352" i="13"/>
  <c r="C352" i="13"/>
  <c r="D352" i="13"/>
  <c r="G352" i="13"/>
  <c r="J352" i="13"/>
  <c r="A353" i="13"/>
  <c r="C353" i="13"/>
  <c r="D353" i="13"/>
  <c r="G353" i="13"/>
  <c r="J353" i="13"/>
  <c r="A354" i="13"/>
  <c r="C354" i="13"/>
  <c r="D354" i="13"/>
  <c r="G354" i="13"/>
  <c r="J354" i="13"/>
  <c r="A355" i="13"/>
  <c r="C355" i="13"/>
  <c r="D355" i="13"/>
  <c r="G355" i="13"/>
  <c r="J355" i="13"/>
  <c r="A356" i="13"/>
  <c r="C356" i="13"/>
  <c r="D356" i="13"/>
  <c r="G356" i="13"/>
  <c r="J356" i="13"/>
  <c r="A357" i="13"/>
  <c r="C357" i="13"/>
  <c r="D357" i="13"/>
  <c r="E357" i="13"/>
  <c r="G357" i="13"/>
  <c r="J357" i="13"/>
  <c r="K357" i="13"/>
  <c r="A358" i="13"/>
  <c r="C358" i="13"/>
  <c r="D358" i="13"/>
  <c r="G358" i="13"/>
  <c r="J358" i="13"/>
  <c r="A359" i="13"/>
  <c r="C359" i="13"/>
  <c r="D359" i="13"/>
  <c r="E359" i="13"/>
  <c r="G359" i="13"/>
  <c r="J359" i="13"/>
  <c r="K359" i="13"/>
  <c r="A360" i="13"/>
  <c r="C360" i="13"/>
  <c r="D360" i="13"/>
  <c r="G360" i="13"/>
  <c r="J360" i="13"/>
  <c r="A361" i="13"/>
  <c r="C361" i="13"/>
  <c r="D361" i="13"/>
  <c r="G361" i="13"/>
  <c r="J361" i="13"/>
  <c r="A362" i="13"/>
  <c r="C362" i="13"/>
  <c r="D362" i="13"/>
  <c r="G362" i="13"/>
  <c r="J362" i="13"/>
  <c r="A363" i="13"/>
  <c r="C363" i="13"/>
  <c r="D363" i="13"/>
  <c r="G363" i="13"/>
  <c r="J363" i="13"/>
  <c r="A364" i="13"/>
  <c r="C364" i="13"/>
  <c r="D364" i="13"/>
  <c r="G364" i="13"/>
  <c r="J364" i="13"/>
  <c r="A365" i="13"/>
  <c r="C365" i="13"/>
  <c r="D365" i="13"/>
  <c r="G365" i="13"/>
  <c r="J365" i="13"/>
  <c r="A366" i="13"/>
  <c r="C366" i="13"/>
  <c r="D366" i="13"/>
  <c r="G366" i="13"/>
  <c r="J366" i="13"/>
  <c r="A367" i="13"/>
  <c r="C367" i="13"/>
  <c r="D367" i="13"/>
  <c r="G367" i="13"/>
  <c r="J367" i="13"/>
  <c r="A368" i="13"/>
  <c r="C368" i="13"/>
  <c r="D368" i="13"/>
  <c r="G368" i="13"/>
  <c r="J368" i="13"/>
  <c r="A369" i="13"/>
  <c r="C369" i="13"/>
  <c r="D369" i="13"/>
  <c r="G369" i="13"/>
  <c r="J369" i="13"/>
  <c r="L369" i="13" s="1"/>
  <c r="A370" i="13"/>
  <c r="C370" i="13"/>
  <c r="D370" i="13"/>
  <c r="G370" i="13"/>
  <c r="J370" i="13"/>
  <c r="A371" i="13"/>
  <c r="C371" i="13"/>
  <c r="D371" i="13"/>
  <c r="G371" i="13"/>
  <c r="J371" i="13"/>
  <c r="A372" i="13"/>
  <c r="C372" i="13"/>
  <c r="D372" i="13"/>
  <c r="G372" i="13"/>
  <c r="J372" i="13"/>
  <c r="A373" i="13"/>
  <c r="C373" i="13"/>
  <c r="D373" i="13"/>
  <c r="E373" i="13"/>
  <c r="G373" i="13"/>
  <c r="J373" i="13"/>
  <c r="K373" i="13"/>
  <c r="A374" i="13"/>
  <c r="C374" i="13"/>
  <c r="D374" i="13"/>
  <c r="G374" i="13"/>
  <c r="J374" i="13"/>
  <c r="A375" i="13"/>
  <c r="C375" i="13"/>
  <c r="D375" i="13"/>
  <c r="E375" i="13"/>
  <c r="G375" i="13"/>
  <c r="J375" i="13"/>
  <c r="L375" i="13" s="1"/>
  <c r="K375" i="13"/>
  <c r="A376" i="13"/>
  <c r="C376" i="13"/>
  <c r="D376" i="13"/>
  <c r="G376" i="13"/>
  <c r="J376" i="13"/>
  <c r="A377" i="13"/>
  <c r="C377" i="13"/>
  <c r="D377" i="13"/>
  <c r="G377" i="13"/>
  <c r="J377" i="13"/>
  <c r="A378" i="13"/>
  <c r="C378" i="13"/>
  <c r="D378" i="13"/>
  <c r="G378" i="13"/>
  <c r="J378" i="13"/>
  <c r="A379" i="13"/>
  <c r="C379" i="13"/>
  <c r="D379" i="13"/>
  <c r="G379" i="13"/>
  <c r="J379" i="13"/>
  <c r="A380" i="13"/>
  <c r="C380" i="13"/>
  <c r="D380" i="13"/>
  <c r="G380" i="13"/>
  <c r="J380" i="13"/>
  <c r="A381" i="13"/>
  <c r="C381" i="13"/>
  <c r="D381" i="13"/>
  <c r="G381" i="13"/>
  <c r="J381" i="13"/>
  <c r="A382" i="13"/>
  <c r="C382" i="13"/>
  <c r="D382" i="13"/>
  <c r="G382" i="13"/>
  <c r="J382" i="13"/>
  <c r="A383" i="13"/>
  <c r="C383" i="13"/>
  <c r="D383" i="13"/>
  <c r="G383" i="13"/>
  <c r="J383" i="13"/>
  <c r="A384" i="13"/>
  <c r="C384" i="13"/>
  <c r="D384" i="13"/>
  <c r="G384" i="13"/>
  <c r="J384" i="13"/>
  <c r="A385" i="13"/>
  <c r="C385" i="13"/>
  <c r="D385" i="13"/>
  <c r="G385" i="13"/>
  <c r="J385" i="13"/>
  <c r="A386" i="13"/>
  <c r="C386" i="13"/>
  <c r="D386" i="13"/>
  <c r="G386" i="13"/>
  <c r="J386" i="13"/>
  <c r="A387" i="13"/>
  <c r="C387" i="13"/>
  <c r="D387" i="13"/>
  <c r="G387" i="13"/>
  <c r="J387" i="13"/>
  <c r="A388" i="13"/>
  <c r="C388" i="13"/>
  <c r="D388" i="13"/>
  <c r="G388" i="13"/>
  <c r="J388" i="13"/>
  <c r="A389" i="13"/>
  <c r="C389" i="13"/>
  <c r="D389" i="13"/>
  <c r="E389" i="13"/>
  <c r="G389" i="13"/>
  <c r="J389" i="13"/>
  <c r="K389" i="13"/>
  <c r="A390" i="13"/>
  <c r="C390" i="13"/>
  <c r="D390" i="13"/>
  <c r="G390" i="13"/>
  <c r="J390" i="13"/>
  <c r="A391" i="13"/>
  <c r="C391" i="13"/>
  <c r="D391" i="13"/>
  <c r="E391" i="13"/>
  <c r="G391" i="13"/>
  <c r="J391" i="13"/>
  <c r="L391" i="13" s="1"/>
  <c r="K391" i="13"/>
  <c r="A392" i="13"/>
  <c r="C392" i="13"/>
  <c r="D392" i="13"/>
  <c r="G392" i="13"/>
  <c r="J392" i="13"/>
  <c r="A393" i="13"/>
  <c r="C393" i="13"/>
  <c r="D393" i="13"/>
  <c r="G393" i="13"/>
  <c r="J393" i="13"/>
  <c r="L393" i="13" s="1"/>
  <c r="A394" i="13"/>
  <c r="C394" i="13"/>
  <c r="D394" i="13"/>
  <c r="G394" i="13"/>
  <c r="J394" i="13"/>
  <c r="A395" i="13"/>
  <c r="C395" i="13"/>
  <c r="D395" i="13"/>
  <c r="G395" i="13"/>
  <c r="J395" i="13"/>
  <c r="A396" i="13"/>
  <c r="C396" i="13"/>
  <c r="D396" i="13"/>
  <c r="G396" i="13"/>
  <c r="J396" i="13"/>
  <c r="A397" i="13"/>
  <c r="C397" i="13"/>
  <c r="D397" i="13"/>
  <c r="G397" i="13"/>
  <c r="J397" i="13"/>
  <c r="A398" i="13"/>
  <c r="C398" i="13"/>
  <c r="D398" i="13"/>
  <c r="G398" i="13"/>
  <c r="J398" i="13"/>
  <c r="A399" i="13"/>
  <c r="C399" i="13"/>
  <c r="D399" i="13"/>
  <c r="G399" i="13"/>
  <c r="J399" i="13"/>
  <c r="A400" i="13"/>
  <c r="C400" i="13"/>
  <c r="D400" i="13"/>
  <c r="G400" i="13"/>
  <c r="J400" i="13"/>
  <c r="A401" i="13"/>
  <c r="C401" i="13"/>
  <c r="D401" i="13"/>
  <c r="G401" i="13"/>
  <c r="J401" i="13"/>
  <c r="L401" i="13" s="1"/>
  <c r="A402" i="13"/>
  <c r="C402" i="13"/>
  <c r="D402" i="13"/>
  <c r="G402" i="13"/>
  <c r="J402" i="13"/>
  <c r="A403" i="13"/>
  <c r="C403" i="13"/>
  <c r="D403" i="13"/>
  <c r="G403" i="13"/>
  <c r="J403" i="13"/>
  <c r="A404" i="13"/>
  <c r="C404" i="13"/>
  <c r="D404" i="13"/>
  <c r="G404" i="13"/>
  <c r="J404" i="13"/>
  <c r="A405" i="13"/>
  <c r="C405" i="13"/>
  <c r="D405" i="13"/>
  <c r="E405" i="13"/>
  <c r="G405" i="13"/>
  <c r="J405" i="13"/>
  <c r="K405" i="13"/>
  <c r="A406" i="13"/>
  <c r="C406" i="13"/>
  <c r="D406" i="13"/>
  <c r="G406" i="13"/>
  <c r="J406" i="13"/>
  <c r="A407" i="13"/>
  <c r="C407" i="13"/>
  <c r="D407" i="13"/>
  <c r="E407" i="13"/>
  <c r="G407" i="13"/>
  <c r="J407" i="13"/>
  <c r="K407" i="13"/>
  <c r="A408" i="13"/>
  <c r="C408" i="13"/>
  <c r="D408" i="13"/>
  <c r="G408" i="13"/>
  <c r="J408" i="13"/>
  <c r="A409" i="13"/>
  <c r="C409" i="13"/>
  <c r="D409" i="13"/>
  <c r="G409" i="13"/>
  <c r="J409" i="13"/>
  <c r="A410" i="13"/>
  <c r="C410" i="13"/>
  <c r="D410" i="13"/>
  <c r="G410" i="13"/>
  <c r="J410" i="13"/>
  <c r="A411" i="13"/>
  <c r="C411" i="13"/>
  <c r="D411" i="13"/>
  <c r="G411" i="13"/>
  <c r="J411" i="13"/>
  <c r="L411" i="13" s="1"/>
  <c r="A412" i="13"/>
  <c r="C412" i="13"/>
  <c r="D412" i="13"/>
  <c r="G412" i="13"/>
  <c r="J412" i="13"/>
  <c r="A413" i="13"/>
  <c r="C413" i="13"/>
  <c r="D413" i="13"/>
  <c r="G413" i="13"/>
  <c r="J413" i="13"/>
  <c r="A414" i="13"/>
  <c r="C414" i="13"/>
  <c r="D414" i="13"/>
  <c r="G414" i="13"/>
  <c r="J414" i="13"/>
  <c r="A415" i="13"/>
  <c r="C415" i="13"/>
  <c r="D415" i="13"/>
  <c r="G415" i="13"/>
  <c r="J415" i="13"/>
  <c r="A416" i="13"/>
  <c r="C416" i="13"/>
  <c r="D416" i="13"/>
  <c r="G416" i="13"/>
  <c r="J416" i="13"/>
  <c r="A417" i="13"/>
  <c r="C417" i="13"/>
  <c r="D417" i="13"/>
  <c r="G417" i="13"/>
  <c r="J417" i="13"/>
  <c r="A418" i="13"/>
  <c r="C418" i="13"/>
  <c r="D418" i="13"/>
  <c r="G418" i="13"/>
  <c r="J418" i="13"/>
  <c r="A419" i="13"/>
  <c r="C419" i="13"/>
  <c r="D419" i="13"/>
  <c r="G419" i="13"/>
  <c r="J419" i="13"/>
  <c r="A420" i="13"/>
  <c r="C420" i="13"/>
  <c r="D420" i="13"/>
  <c r="G420" i="13"/>
  <c r="J420" i="13"/>
  <c r="A421" i="13"/>
  <c r="C421" i="13"/>
  <c r="D421" i="13"/>
  <c r="E421" i="13"/>
  <c r="G421" i="13"/>
  <c r="J421" i="13"/>
  <c r="K421" i="13"/>
  <c r="A422" i="13"/>
  <c r="C422" i="13"/>
  <c r="D422" i="13"/>
  <c r="G422" i="13"/>
  <c r="J422" i="13"/>
  <c r="A423" i="13"/>
  <c r="C423" i="13"/>
  <c r="D423" i="13"/>
  <c r="E423" i="13"/>
  <c r="G423" i="13"/>
  <c r="J423" i="13"/>
  <c r="L423" i="13" s="1"/>
  <c r="K423" i="13"/>
  <c r="A424" i="13"/>
  <c r="C424" i="13"/>
  <c r="D424" i="13"/>
  <c r="G424" i="13"/>
  <c r="J424" i="13"/>
  <c r="A425" i="13"/>
  <c r="C425" i="13"/>
  <c r="D425" i="13"/>
  <c r="G425" i="13"/>
  <c r="J425" i="13"/>
  <c r="A426" i="13"/>
  <c r="C426" i="13"/>
  <c r="D426" i="13"/>
  <c r="G426" i="13"/>
  <c r="J426" i="13"/>
  <c r="A427" i="13"/>
  <c r="C427" i="13"/>
  <c r="D427" i="13"/>
  <c r="G427" i="13"/>
  <c r="J427" i="13"/>
  <c r="A428" i="13"/>
  <c r="C428" i="13"/>
  <c r="D428" i="13"/>
  <c r="G428" i="13"/>
  <c r="J428" i="13"/>
  <c r="A429" i="13"/>
  <c r="C429" i="13"/>
  <c r="D429" i="13"/>
  <c r="G429" i="13"/>
  <c r="J429" i="13"/>
  <c r="A430" i="13"/>
  <c r="C430" i="13"/>
  <c r="D430" i="13"/>
  <c r="G430" i="13"/>
  <c r="J430" i="13"/>
  <c r="A431" i="13"/>
  <c r="C431" i="13"/>
  <c r="D431" i="13"/>
  <c r="G431" i="13"/>
  <c r="J431" i="13"/>
  <c r="A432" i="13"/>
  <c r="C432" i="13"/>
  <c r="D432" i="13"/>
  <c r="G432" i="13"/>
  <c r="J432" i="13"/>
  <c r="A433" i="13"/>
  <c r="C433" i="13"/>
  <c r="D433" i="13"/>
  <c r="G433" i="13"/>
  <c r="J433" i="13"/>
  <c r="A434" i="13"/>
  <c r="C434" i="13"/>
  <c r="D434" i="13"/>
  <c r="G434" i="13"/>
  <c r="J434" i="13"/>
  <c r="A435" i="13"/>
  <c r="C435" i="13"/>
  <c r="D435" i="13"/>
  <c r="G435" i="13"/>
  <c r="J435" i="13"/>
  <c r="A436" i="13"/>
  <c r="C436" i="13"/>
  <c r="D436" i="13"/>
  <c r="G436" i="13"/>
  <c r="J436" i="13"/>
  <c r="A437" i="13"/>
  <c r="C437" i="13"/>
  <c r="D437" i="13"/>
  <c r="E437" i="13"/>
  <c r="G437" i="13"/>
  <c r="J437" i="13"/>
  <c r="K437" i="13"/>
  <c r="A438" i="13"/>
  <c r="C438" i="13"/>
  <c r="D438" i="13"/>
  <c r="G438" i="13"/>
  <c r="J438" i="13"/>
  <c r="A439" i="13"/>
  <c r="C439" i="13"/>
  <c r="D439" i="13"/>
  <c r="E439" i="13"/>
  <c r="G439" i="13"/>
  <c r="J439" i="13"/>
  <c r="K439" i="13"/>
  <c r="A440" i="13"/>
  <c r="C440" i="13"/>
  <c r="D440" i="13"/>
  <c r="G440" i="13"/>
  <c r="J440" i="13"/>
  <c r="A441" i="13"/>
  <c r="C441" i="13"/>
  <c r="D441" i="13"/>
  <c r="G441" i="13"/>
  <c r="J441" i="13"/>
  <c r="A442" i="13"/>
  <c r="C442" i="13"/>
  <c r="D442" i="13"/>
  <c r="G442" i="13"/>
  <c r="J442" i="13"/>
  <c r="A443" i="13"/>
  <c r="C443" i="13"/>
  <c r="D443" i="13"/>
  <c r="G443" i="13"/>
  <c r="J443" i="13"/>
  <c r="A444" i="13"/>
  <c r="C444" i="13"/>
  <c r="D444" i="13"/>
  <c r="G444" i="13"/>
  <c r="J444" i="13"/>
  <c r="A445" i="13"/>
  <c r="C445" i="13"/>
  <c r="D445" i="13"/>
  <c r="G445" i="13"/>
  <c r="J445" i="13"/>
  <c r="A446" i="13"/>
  <c r="C446" i="13"/>
  <c r="D446" i="13"/>
  <c r="G446" i="13"/>
  <c r="J446" i="13"/>
  <c r="A447" i="13"/>
  <c r="C447" i="13"/>
  <c r="D447" i="13"/>
  <c r="G447" i="13"/>
  <c r="J447" i="13"/>
  <c r="A448" i="13"/>
  <c r="C448" i="13"/>
  <c r="D448" i="13"/>
  <c r="G448" i="13"/>
  <c r="J448" i="13"/>
  <c r="A449" i="13"/>
  <c r="C449" i="13"/>
  <c r="D449" i="13"/>
  <c r="G449" i="13"/>
  <c r="J449" i="13"/>
  <c r="L449" i="13" s="1"/>
  <c r="A450" i="13"/>
  <c r="C450" i="13"/>
  <c r="D450" i="13"/>
  <c r="G450" i="13"/>
  <c r="J450" i="13"/>
  <c r="A451" i="13"/>
  <c r="C451" i="13"/>
  <c r="D451" i="13"/>
  <c r="G451" i="13"/>
  <c r="J451" i="13"/>
  <c r="A452" i="13"/>
  <c r="C452" i="13"/>
  <c r="D452" i="13"/>
  <c r="G452" i="13"/>
  <c r="J452" i="13"/>
  <c r="A453" i="13"/>
  <c r="C453" i="13"/>
  <c r="D453" i="13"/>
  <c r="E453" i="13"/>
  <c r="G453" i="13"/>
  <c r="J453" i="13"/>
  <c r="K453" i="13"/>
  <c r="A454" i="13"/>
  <c r="C454" i="13"/>
  <c r="D454" i="13"/>
  <c r="G454" i="13"/>
  <c r="J454" i="13"/>
  <c r="A455" i="13"/>
  <c r="C455" i="13"/>
  <c r="D455" i="13"/>
  <c r="E455" i="13"/>
  <c r="G455" i="13"/>
  <c r="J455" i="13"/>
  <c r="K455" i="13"/>
  <c r="A456" i="13"/>
  <c r="C456" i="13"/>
  <c r="D456" i="13"/>
  <c r="G456" i="13"/>
  <c r="J456" i="13"/>
  <c r="A457" i="13"/>
  <c r="C457" i="13"/>
  <c r="D457" i="13"/>
  <c r="G457" i="13"/>
  <c r="J457" i="13"/>
  <c r="A458" i="13"/>
  <c r="C458" i="13"/>
  <c r="D458" i="13"/>
  <c r="G458" i="13"/>
  <c r="J458" i="13"/>
  <c r="A459" i="13"/>
  <c r="C459" i="13"/>
  <c r="D459" i="13"/>
  <c r="G459" i="13"/>
  <c r="J459" i="13"/>
  <c r="A460" i="13"/>
  <c r="C460" i="13"/>
  <c r="D460" i="13"/>
  <c r="G460" i="13"/>
  <c r="J460" i="13"/>
  <c r="L460" i="13"/>
  <c r="A461" i="13"/>
  <c r="C461" i="13"/>
  <c r="D461" i="13"/>
  <c r="G461" i="13"/>
  <c r="J461" i="13"/>
  <c r="A462" i="13"/>
  <c r="C462" i="13"/>
  <c r="D462" i="13"/>
  <c r="G462" i="13"/>
  <c r="J462" i="13"/>
  <c r="A463" i="13"/>
  <c r="C463" i="13"/>
  <c r="D463" i="13"/>
  <c r="G463" i="13"/>
  <c r="J463" i="13"/>
  <c r="A464" i="13"/>
  <c r="C464" i="13"/>
  <c r="D464" i="13"/>
  <c r="G464" i="13"/>
  <c r="J464" i="13"/>
  <c r="A465" i="13"/>
  <c r="C465" i="13"/>
  <c r="D465" i="13"/>
  <c r="G465" i="13"/>
  <c r="J465" i="13"/>
  <c r="A466" i="13"/>
  <c r="C466" i="13"/>
  <c r="D466" i="13"/>
  <c r="G466" i="13"/>
  <c r="J466" i="13"/>
  <c r="A467" i="13"/>
  <c r="C467" i="13"/>
  <c r="D467" i="13"/>
  <c r="G467" i="13"/>
  <c r="J467" i="13"/>
  <c r="A468" i="13"/>
  <c r="C468" i="13"/>
  <c r="D468" i="13"/>
  <c r="G468" i="13"/>
  <c r="J468" i="13"/>
  <c r="A469" i="13"/>
  <c r="C469" i="13"/>
  <c r="D469" i="13"/>
  <c r="E469" i="13"/>
  <c r="G469" i="13"/>
  <c r="J469" i="13"/>
  <c r="K469" i="13"/>
  <c r="A470" i="13"/>
  <c r="C470" i="13"/>
  <c r="D470" i="13"/>
  <c r="G470" i="13"/>
  <c r="J470" i="13"/>
  <c r="A471" i="13"/>
  <c r="C471" i="13"/>
  <c r="D471" i="13"/>
  <c r="E471" i="13"/>
  <c r="G471" i="13"/>
  <c r="J471" i="13"/>
  <c r="K471" i="13"/>
  <c r="L471" i="13"/>
  <c r="A472" i="13"/>
  <c r="C472" i="13"/>
  <c r="D472" i="13"/>
  <c r="G472" i="13"/>
  <c r="J472" i="13"/>
  <c r="A473" i="13"/>
  <c r="C473" i="13"/>
  <c r="D473" i="13"/>
  <c r="G473" i="13"/>
  <c r="J473" i="13"/>
  <c r="L473" i="13"/>
  <c r="A474" i="13"/>
  <c r="C474" i="13"/>
  <c r="D474" i="13"/>
  <c r="G474" i="13"/>
  <c r="J474" i="13"/>
  <c r="A475" i="13"/>
  <c r="C475" i="13"/>
  <c r="D475" i="13"/>
  <c r="G475" i="13"/>
  <c r="J475" i="13"/>
  <c r="A476" i="13"/>
  <c r="C476" i="13"/>
  <c r="D476" i="13"/>
  <c r="G476" i="13"/>
  <c r="J476" i="13"/>
  <c r="A477" i="13"/>
  <c r="C477" i="13"/>
  <c r="D477" i="13"/>
  <c r="G477" i="13"/>
  <c r="J477" i="13"/>
  <c r="A478" i="13"/>
  <c r="C478" i="13"/>
  <c r="D478" i="13"/>
  <c r="G478" i="13"/>
  <c r="J478" i="13"/>
  <c r="A479" i="13"/>
  <c r="C479" i="13"/>
  <c r="D479" i="13"/>
  <c r="G479" i="13"/>
  <c r="J479" i="13"/>
  <c r="A480" i="13"/>
  <c r="C480" i="13"/>
  <c r="D480" i="13"/>
  <c r="G480" i="13"/>
  <c r="J480" i="13"/>
  <c r="A481" i="13"/>
  <c r="C481" i="13"/>
  <c r="D481" i="13"/>
  <c r="G481" i="13"/>
  <c r="J481" i="13"/>
  <c r="L481" i="13"/>
  <c r="A482" i="13"/>
  <c r="C482" i="13"/>
  <c r="D482" i="13"/>
  <c r="G482" i="13"/>
  <c r="J482" i="13"/>
  <c r="A483" i="13"/>
  <c r="C483" i="13"/>
  <c r="D483" i="13"/>
  <c r="G483" i="13"/>
  <c r="J483" i="13"/>
  <c r="A484" i="13"/>
  <c r="C484" i="13"/>
  <c r="D484" i="13"/>
  <c r="G484" i="13"/>
  <c r="J484" i="13"/>
  <c r="A485" i="13"/>
  <c r="C485" i="13"/>
  <c r="D485" i="13"/>
  <c r="E485" i="13"/>
  <c r="G485" i="13"/>
  <c r="J485" i="13"/>
  <c r="K485" i="13"/>
  <c r="A486" i="13"/>
  <c r="C486" i="13"/>
  <c r="D486" i="13"/>
  <c r="G486" i="13"/>
  <c r="J486" i="13"/>
  <c r="A487" i="13"/>
  <c r="C487" i="13"/>
  <c r="D487" i="13"/>
  <c r="E487" i="13"/>
  <c r="G487" i="13"/>
  <c r="J487" i="13"/>
  <c r="K487" i="13"/>
  <c r="L487" i="13"/>
  <c r="A488" i="13"/>
  <c r="C488" i="13"/>
  <c r="D488" i="13"/>
  <c r="G488" i="13"/>
  <c r="J488" i="13"/>
  <c r="A489" i="13"/>
  <c r="C489" i="13"/>
  <c r="D489" i="13"/>
  <c r="G489" i="13"/>
  <c r="J489" i="13"/>
  <c r="A490" i="13"/>
  <c r="C490" i="13"/>
  <c r="D490" i="13"/>
  <c r="G490" i="13"/>
  <c r="J490" i="13"/>
  <c r="A491" i="13"/>
  <c r="C491" i="13"/>
  <c r="D491" i="13"/>
  <c r="G491" i="13"/>
  <c r="J491" i="13"/>
  <c r="A492" i="13"/>
  <c r="C492" i="13"/>
  <c r="D492" i="13"/>
  <c r="G492" i="13"/>
  <c r="J492" i="13"/>
  <c r="A493" i="13"/>
  <c r="C493" i="13"/>
  <c r="D493" i="13"/>
  <c r="G493" i="13"/>
  <c r="J493" i="13"/>
  <c r="A494" i="13"/>
  <c r="C494" i="13"/>
  <c r="D494" i="13"/>
  <c r="G494" i="13"/>
  <c r="J494" i="13"/>
  <c r="A495" i="13"/>
  <c r="C495" i="13"/>
  <c r="D495" i="13"/>
  <c r="G495" i="13"/>
  <c r="J495" i="13"/>
  <c r="A496" i="13"/>
  <c r="C496" i="13"/>
  <c r="D496" i="13"/>
  <c r="G496" i="13"/>
  <c r="J496" i="13"/>
  <c r="A497" i="13"/>
  <c r="C497" i="13"/>
  <c r="D497" i="13"/>
  <c r="G497" i="13"/>
  <c r="J497" i="13"/>
  <c r="L497" i="13" s="1"/>
  <c r="A498" i="13"/>
  <c r="C498" i="13"/>
  <c r="D498" i="13"/>
  <c r="G498" i="13"/>
  <c r="J498" i="13"/>
  <c r="A499" i="13"/>
  <c r="C499" i="13"/>
  <c r="D499" i="13"/>
  <c r="G499" i="13"/>
  <c r="J499" i="13"/>
  <c r="A500" i="13"/>
  <c r="C500" i="13"/>
  <c r="D500" i="13"/>
  <c r="G500" i="13"/>
  <c r="J500" i="13"/>
  <c r="A501" i="13"/>
  <c r="C501" i="13"/>
  <c r="D501" i="13"/>
  <c r="E501" i="13"/>
  <c r="G501" i="13"/>
  <c r="J501" i="13"/>
  <c r="K501" i="13"/>
  <c r="A502" i="13"/>
  <c r="C502" i="13"/>
  <c r="D502" i="13"/>
  <c r="G502" i="13"/>
  <c r="J502" i="13"/>
  <c r="A503" i="13"/>
  <c r="C503" i="13"/>
  <c r="D503" i="13"/>
  <c r="E503" i="13"/>
  <c r="G503" i="13"/>
  <c r="J503" i="13"/>
  <c r="L503" i="13" s="1"/>
  <c r="K503" i="13"/>
  <c r="A504" i="13"/>
  <c r="C504" i="13"/>
  <c r="D504" i="13"/>
  <c r="G504" i="13"/>
  <c r="J504" i="13"/>
  <c r="A505" i="13"/>
  <c r="C505" i="13"/>
  <c r="D505" i="13"/>
  <c r="G505" i="13"/>
  <c r="J505" i="13"/>
  <c r="L505" i="13"/>
  <c r="A506" i="13"/>
  <c r="C506" i="13"/>
  <c r="D506" i="13"/>
  <c r="G506" i="13"/>
  <c r="J506" i="13"/>
  <c r="A507" i="13"/>
  <c r="C507" i="13"/>
  <c r="D507" i="13"/>
  <c r="G507" i="13"/>
  <c r="J507" i="13"/>
  <c r="A508" i="13"/>
  <c r="C508" i="13"/>
  <c r="D508" i="13"/>
  <c r="G508" i="13"/>
  <c r="J508" i="13"/>
  <c r="A509" i="13"/>
  <c r="C509" i="13"/>
  <c r="D509" i="13"/>
  <c r="G509" i="13"/>
  <c r="J509" i="13"/>
  <c r="A510" i="13"/>
  <c r="C510" i="13"/>
  <c r="D510" i="13"/>
  <c r="G510" i="13"/>
  <c r="J510" i="13"/>
  <c r="A511" i="13"/>
  <c r="C511" i="13"/>
  <c r="D511" i="13"/>
  <c r="G511" i="13"/>
  <c r="J511" i="13"/>
  <c r="A512" i="13"/>
  <c r="C512" i="13"/>
  <c r="D512" i="13"/>
  <c r="G512" i="13"/>
  <c r="J512" i="13"/>
  <c r="A513" i="13"/>
  <c r="C513" i="13"/>
  <c r="D513" i="13"/>
  <c r="G513" i="13"/>
  <c r="J513" i="13"/>
  <c r="L513" i="13" s="1"/>
  <c r="A514" i="13"/>
  <c r="C514" i="13"/>
  <c r="D514" i="13"/>
  <c r="G514" i="13"/>
  <c r="J514" i="13"/>
  <c r="A515" i="13"/>
  <c r="C515" i="13"/>
  <c r="D515" i="13"/>
  <c r="G515" i="13"/>
  <c r="J515" i="13"/>
  <c r="A516" i="13"/>
  <c r="C516" i="13"/>
  <c r="D516" i="13"/>
  <c r="G516" i="13"/>
  <c r="J516" i="13"/>
  <c r="A517" i="13"/>
  <c r="C517" i="13"/>
  <c r="D517" i="13"/>
  <c r="E517" i="13"/>
  <c r="G517" i="13"/>
  <c r="J517" i="13"/>
  <c r="K517" i="13"/>
  <c r="A518" i="13"/>
  <c r="C518" i="13"/>
  <c r="D518" i="13"/>
  <c r="G518" i="13"/>
  <c r="J518" i="13"/>
  <c r="A519" i="13"/>
  <c r="C519" i="13"/>
  <c r="D519" i="13"/>
  <c r="E519" i="13"/>
  <c r="G519" i="13"/>
  <c r="J519" i="13"/>
  <c r="K519" i="13"/>
  <c r="L519" i="13"/>
  <c r="A520" i="13"/>
  <c r="C520" i="13"/>
  <c r="D520" i="13"/>
  <c r="G520" i="13"/>
  <c r="J520" i="13"/>
  <c r="A521" i="13"/>
  <c r="C521" i="13"/>
  <c r="D521" i="13"/>
  <c r="G521" i="13"/>
  <c r="J521" i="13"/>
  <c r="A522" i="13"/>
  <c r="C522" i="13"/>
  <c r="D522" i="13"/>
  <c r="G522" i="13"/>
  <c r="J522" i="13"/>
  <c r="A523" i="13"/>
  <c r="C523" i="13"/>
  <c r="D523" i="13"/>
  <c r="G523" i="13"/>
  <c r="J523" i="13"/>
  <c r="A524" i="13"/>
  <c r="C524" i="13"/>
  <c r="D524" i="13"/>
  <c r="G524" i="13"/>
  <c r="J524" i="13"/>
  <c r="A525" i="13"/>
  <c r="C525" i="13"/>
  <c r="D525" i="13"/>
  <c r="G525" i="13"/>
  <c r="J525" i="13"/>
  <c r="A526" i="13"/>
  <c r="C526" i="13"/>
  <c r="D526" i="13"/>
  <c r="G526" i="13"/>
  <c r="J526" i="13"/>
  <c r="A527" i="13"/>
  <c r="C527" i="13"/>
  <c r="D527" i="13"/>
  <c r="G527" i="13"/>
  <c r="J527" i="13"/>
  <c r="G25" i="13"/>
  <c r="D25" i="13"/>
  <c r="C25" i="13"/>
  <c r="A25" i="13"/>
  <c r="K26" i="13"/>
  <c r="E58" i="13"/>
  <c r="E90" i="13"/>
  <c r="E122" i="13"/>
  <c r="E146" i="13"/>
  <c r="E162" i="13"/>
  <c r="E178" i="13"/>
  <c r="E194" i="13"/>
  <c r="E203" i="13"/>
  <c r="E208" i="13"/>
  <c r="E210" i="13"/>
  <c r="E211" i="13"/>
  <c r="E219" i="13"/>
  <c r="E224" i="13"/>
  <c r="E226" i="13"/>
  <c r="E227" i="13"/>
  <c r="E235" i="13"/>
  <c r="E239" i="13"/>
  <c r="E247" i="13"/>
  <c r="K255" i="13"/>
  <c r="E263" i="13"/>
  <c r="E271" i="13"/>
  <c r="E279" i="13"/>
  <c r="E287" i="13"/>
  <c r="E295" i="13"/>
  <c r="E303" i="13"/>
  <c r="E348" i="13"/>
  <c r="K352" i="13"/>
  <c r="L352" i="13" s="1"/>
  <c r="E356" i="13"/>
  <c r="E360" i="13"/>
  <c r="K361" i="13"/>
  <c r="L361" i="13" s="1"/>
  <c r="E363" i="13"/>
  <c r="E364" i="13"/>
  <c r="E365" i="13"/>
  <c r="E367" i="13"/>
  <c r="E368" i="13"/>
  <c r="K369" i="13"/>
  <c r="E371" i="13"/>
  <c r="E372" i="13"/>
  <c r="E376" i="13"/>
  <c r="E377" i="13"/>
  <c r="E379" i="13"/>
  <c r="E380" i="13"/>
  <c r="E381" i="13"/>
  <c r="E383" i="13"/>
  <c r="E384" i="13"/>
  <c r="K385" i="13"/>
  <c r="E387" i="13"/>
  <c r="E388" i="13"/>
  <c r="E392" i="13"/>
  <c r="K393" i="13"/>
  <c r="E395" i="13"/>
  <c r="E396" i="13"/>
  <c r="E397" i="13"/>
  <c r="E399" i="13"/>
  <c r="E400" i="13"/>
  <c r="K401" i="13"/>
  <c r="E403" i="13"/>
  <c r="E404" i="13"/>
  <c r="E408" i="13"/>
  <c r="K409" i="13"/>
  <c r="L409" i="13" s="1"/>
  <c r="K411" i="13"/>
  <c r="K412" i="13"/>
  <c r="E413" i="13"/>
  <c r="E415" i="13"/>
  <c r="E416" i="13"/>
  <c r="E417" i="13"/>
  <c r="E419" i="13"/>
  <c r="E420" i="13"/>
  <c r="E424" i="13"/>
  <c r="E425" i="13"/>
  <c r="E427" i="13"/>
  <c r="E428" i="13"/>
  <c r="E429" i="13"/>
  <c r="E431" i="13"/>
  <c r="E432" i="13"/>
  <c r="E433" i="13"/>
  <c r="E435" i="13"/>
  <c r="E436" i="13"/>
  <c r="E440" i="13"/>
  <c r="E441" i="13"/>
  <c r="K443" i="13"/>
  <c r="L443" i="13" s="1"/>
  <c r="E444" i="13"/>
  <c r="E445" i="13"/>
  <c r="E447" i="13"/>
  <c r="E448" i="13"/>
  <c r="K449" i="13"/>
  <c r="K451" i="13"/>
  <c r="L451" i="13" s="1"/>
  <c r="E452" i="13"/>
  <c r="E456" i="13"/>
  <c r="E457" i="13"/>
  <c r="E459" i="13"/>
  <c r="K460" i="13"/>
  <c r="E461" i="13"/>
  <c r="E463" i="13"/>
  <c r="E464" i="13"/>
  <c r="E465" i="13"/>
  <c r="E467" i="13"/>
  <c r="E468" i="13"/>
  <c r="E472" i="13"/>
  <c r="K473" i="13"/>
  <c r="K475" i="13"/>
  <c r="K476" i="13"/>
  <c r="L476" i="13" s="1"/>
  <c r="E477" i="13"/>
  <c r="E479" i="13"/>
  <c r="E480" i="13"/>
  <c r="K481" i="13"/>
  <c r="K483" i="13"/>
  <c r="L483" i="13" s="1"/>
  <c r="E484" i="13"/>
  <c r="E488" i="13"/>
  <c r="K489" i="13"/>
  <c r="L489" i="13" s="1"/>
  <c r="E491" i="13"/>
  <c r="E492" i="13"/>
  <c r="E493" i="13"/>
  <c r="E495" i="13"/>
  <c r="E496" i="13"/>
  <c r="K497" i="13"/>
  <c r="E499" i="13"/>
  <c r="E500" i="13"/>
  <c r="E504" i="13"/>
  <c r="K505" i="13"/>
  <c r="K507" i="13"/>
  <c r="E508" i="13"/>
  <c r="E509" i="13"/>
  <c r="E511" i="13"/>
  <c r="E512" i="13"/>
  <c r="K513" i="13"/>
  <c r="E515" i="13"/>
  <c r="E516" i="13"/>
  <c r="E520" i="13"/>
  <c r="K521" i="13"/>
  <c r="L521" i="13" s="1"/>
  <c r="E523" i="13"/>
  <c r="E524" i="13"/>
  <c r="E525" i="13"/>
  <c r="E527" i="13"/>
  <c r="L385" i="13" l="1"/>
  <c r="L507" i="13"/>
  <c r="L407" i="13"/>
  <c r="L359" i="13"/>
  <c r="L475" i="13"/>
  <c r="L455" i="13"/>
  <c r="L439" i="13"/>
  <c r="L389" i="13"/>
  <c r="L412" i="13"/>
  <c r="L405" i="13"/>
  <c r="L357" i="13"/>
  <c r="L485" i="13"/>
  <c r="L453" i="13"/>
  <c r="L437" i="13"/>
  <c r="L421" i="13"/>
  <c r="L373" i="13"/>
  <c r="L517" i="13"/>
  <c r="L501" i="13"/>
  <c r="L469" i="13"/>
  <c r="L77" i="13"/>
  <c r="L113" i="13"/>
  <c r="L255" i="13"/>
  <c r="L89" i="13"/>
  <c r="E476" i="13"/>
  <c r="E460" i="13"/>
  <c r="K444" i="13"/>
  <c r="L444" i="13" s="1"/>
  <c r="E412" i="13"/>
  <c r="K396" i="13"/>
  <c r="L396" i="13" s="1"/>
  <c r="K364" i="13"/>
  <c r="L364" i="13" s="1"/>
  <c r="E352" i="13"/>
  <c r="K146" i="13"/>
  <c r="L146" i="13" s="1"/>
  <c r="K90" i="13"/>
  <c r="L90" i="13" s="1"/>
  <c r="E199" i="13"/>
  <c r="K199" i="13"/>
  <c r="L199" i="13" s="1"/>
  <c r="K516" i="13"/>
  <c r="L516" i="13" s="1"/>
  <c r="K500" i="13"/>
  <c r="L500" i="13" s="1"/>
  <c r="K484" i="13"/>
  <c r="L484" i="13" s="1"/>
  <c r="K468" i="13"/>
  <c r="L468" i="13" s="1"/>
  <c r="K452" i="13"/>
  <c r="L452" i="13" s="1"/>
  <c r="K436" i="13"/>
  <c r="L436" i="13" s="1"/>
  <c r="K420" i="13"/>
  <c r="L420" i="13" s="1"/>
  <c r="K404" i="13"/>
  <c r="L404" i="13" s="1"/>
  <c r="K388" i="13"/>
  <c r="L388" i="13" s="1"/>
  <c r="K372" i="13"/>
  <c r="L372" i="13" s="1"/>
  <c r="K356" i="13"/>
  <c r="L356" i="13" s="1"/>
  <c r="K348" i="13"/>
  <c r="L348" i="13" s="1"/>
  <c r="K226" i="13"/>
  <c r="L226" i="13" s="1"/>
  <c r="K224" i="13"/>
  <c r="L224" i="13" s="1"/>
  <c r="K210" i="13"/>
  <c r="L210" i="13" s="1"/>
  <c r="K208" i="13"/>
  <c r="L208" i="13" s="1"/>
  <c r="K194" i="13"/>
  <c r="L194" i="13" s="1"/>
  <c r="K162" i="13"/>
  <c r="L162" i="13" s="1"/>
  <c r="K122" i="13"/>
  <c r="L122" i="13" s="1"/>
  <c r="K58" i="13"/>
  <c r="L58" i="13" s="1"/>
  <c r="E344" i="13"/>
  <c r="K344" i="13"/>
  <c r="L344" i="13" s="1"/>
  <c r="E340" i="13"/>
  <c r="K340" i="13"/>
  <c r="L340" i="13" s="1"/>
  <c r="E336" i="13"/>
  <c r="K336" i="13"/>
  <c r="L336" i="13" s="1"/>
  <c r="E332" i="13"/>
  <c r="K332" i="13"/>
  <c r="L332" i="13" s="1"/>
  <c r="E328" i="13"/>
  <c r="K328" i="13"/>
  <c r="L328" i="13" s="1"/>
  <c r="E324" i="13"/>
  <c r="K324" i="13"/>
  <c r="L324" i="13" s="1"/>
  <c r="E320" i="13"/>
  <c r="K320" i="13"/>
  <c r="L320" i="13" s="1"/>
  <c r="E316" i="13"/>
  <c r="K316" i="13"/>
  <c r="L316" i="13" s="1"/>
  <c r="E312" i="13"/>
  <c r="K312" i="13"/>
  <c r="L312" i="13" s="1"/>
  <c r="E308" i="13"/>
  <c r="K308" i="13"/>
  <c r="L308" i="13" s="1"/>
  <c r="E304" i="13"/>
  <c r="K304" i="13"/>
  <c r="L304" i="13" s="1"/>
  <c r="E298" i="13"/>
  <c r="K298" i="13"/>
  <c r="L298" i="13" s="1"/>
  <c r="E296" i="13"/>
  <c r="K296" i="13"/>
  <c r="L296" i="13" s="1"/>
  <c r="E290" i="13"/>
  <c r="K290" i="13"/>
  <c r="L290" i="13" s="1"/>
  <c r="E288" i="13"/>
  <c r="K288" i="13"/>
  <c r="L288" i="13" s="1"/>
  <c r="E282" i="13"/>
  <c r="K282" i="13"/>
  <c r="L282" i="13" s="1"/>
  <c r="E280" i="13"/>
  <c r="K280" i="13"/>
  <c r="L280" i="13" s="1"/>
  <c r="E274" i="13"/>
  <c r="K274" i="13"/>
  <c r="L274" i="13" s="1"/>
  <c r="E272" i="13"/>
  <c r="K272" i="13"/>
  <c r="L272" i="13" s="1"/>
  <c r="E266" i="13"/>
  <c r="K266" i="13"/>
  <c r="L266" i="13" s="1"/>
  <c r="E264" i="13"/>
  <c r="K264" i="13"/>
  <c r="L264" i="13" s="1"/>
  <c r="E258" i="13"/>
  <c r="K258" i="13"/>
  <c r="L258" i="13" s="1"/>
  <c r="E256" i="13"/>
  <c r="K256" i="13"/>
  <c r="L256" i="13" s="1"/>
  <c r="E250" i="13"/>
  <c r="K250" i="13"/>
  <c r="L250" i="13" s="1"/>
  <c r="E248" i="13"/>
  <c r="K248" i="13"/>
  <c r="L248" i="13" s="1"/>
  <c r="E242" i="13"/>
  <c r="K242" i="13"/>
  <c r="L242" i="13" s="1"/>
  <c r="E240" i="13"/>
  <c r="K240" i="13"/>
  <c r="L240" i="13" s="1"/>
  <c r="E234" i="13"/>
  <c r="K234" i="13"/>
  <c r="L234" i="13" s="1"/>
  <c r="E232" i="13"/>
  <c r="K232" i="13"/>
  <c r="L232" i="13" s="1"/>
  <c r="E218" i="13"/>
  <c r="K218" i="13"/>
  <c r="L218" i="13" s="1"/>
  <c r="E216" i="13"/>
  <c r="K216" i="13"/>
  <c r="L216" i="13" s="1"/>
  <c r="E202" i="13"/>
  <c r="K202" i="13"/>
  <c r="L202" i="13" s="1"/>
  <c r="E200" i="13"/>
  <c r="K200" i="13"/>
  <c r="L200" i="13" s="1"/>
  <c r="E186" i="13"/>
  <c r="K186" i="13"/>
  <c r="L186" i="13" s="1"/>
  <c r="E170" i="13"/>
  <c r="K170" i="13"/>
  <c r="L170" i="13" s="1"/>
  <c r="E154" i="13"/>
  <c r="K154" i="13"/>
  <c r="L154" i="13" s="1"/>
  <c r="E138" i="13"/>
  <c r="K138" i="13"/>
  <c r="L138" i="13" s="1"/>
  <c r="E106" i="13"/>
  <c r="K106" i="13"/>
  <c r="L106" i="13" s="1"/>
  <c r="E74" i="13"/>
  <c r="K74" i="13"/>
  <c r="L74" i="13" s="1"/>
  <c r="E42" i="13"/>
  <c r="K42" i="13"/>
  <c r="L42" i="13" s="1"/>
  <c r="K524" i="13"/>
  <c r="L524" i="13" s="1"/>
  <c r="K508" i="13"/>
  <c r="L508" i="13" s="1"/>
  <c r="K492" i="13"/>
  <c r="L492" i="13" s="1"/>
  <c r="K428" i="13"/>
  <c r="L428" i="13" s="1"/>
  <c r="K380" i="13"/>
  <c r="L380" i="13" s="1"/>
  <c r="K178" i="13"/>
  <c r="L178" i="13" s="1"/>
  <c r="E353" i="13"/>
  <c r="K353" i="13"/>
  <c r="L353" i="13" s="1"/>
  <c r="E349" i="13"/>
  <c r="K349" i="13"/>
  <c r="L349" i="13" s="1"/>
  <c r="E345" i="13"/>
  <c r="K345" i="13"/>
  <c r="L345" i="13" s="1"/>
  <c r="E341" i="13"/>
  <c r="K341" i="13"/>
  <c r="L341" i="13" s="1"/>
  <c r="E337" i="13"/>
  <c r="K337" i="13"/>
  <c r="L337" i="13" s="1"/>
  <c r="E333" i="13"/>
  <c r="K333" i="13"/>
  <c r="L333" i="13" s="1"/>
  <c r="E329" i="13"/>
  <c r="K329" i="13"/>
  <c r="L329" i="13" s="1"/>
  <c r="E325" i="13"/>
  <c r="K325" i="13"/>
  <c r="L325" i="13" s="1"/>
  <c r="E321" i="13"/>
  <c r="K321" i="13"/>
  <c r="L321" i="13" s="1"/>
  <c r="E317" i="13"/>
  <c r="K317" i="13"/>
  <c r="L317" i="13" s="1"/>
  <c r="E313" i="13"/>
  <c r="K313" i="13"/>
  <c r="L313" i="13" s="1"/>
  <c r="E309" i="13"/>
  <c r="K309" i="13"/>
  <c r="L309" i="13" s="1"/>
  <c r="E305" i="13"/>
  <c r="K305" i="13"/>
  <c r="L305" i="13" s="1"/>
  <c r="E231" i="13"/>
  <c r="K231" i="13"/>
  <c r="L231" i="13" s="1"/>
  <c r="E223" i="13"/>
  <c r="K223" i="13"/>
  <c r="L223" i="13" s="1"/>
  <c r="E215" i="13"/>
  <c r="K215" i="13"/>
  <c r="L215" i="13" s="1"/>
  <c r="E207" i="13"/>
  <c r="K207" i="13"/>
  <c r="L207" i="13" s="1"/>
  <c r="K527" i="13"/>
  <c r="L527" i="13" s="1"/>
  <c r="K525" i="13"/>
  <c r="L525" i="13" s="1"/>
  <c r="K511" i="13"/>
  <c r="L511" i="13" s="1"/>
  <c r="K509" i="13"/>
  <c r="L509" i="13" s="1"/>
  <c r="K495" i="13"/>
  <c r="L495" i="13" s="1"/>
  <c r="K493" i="13"/>
  <c r="L493" i="13" s="1"/>
  <c r="K479" i="13"/>
  <c r="L479" i="13" s="1"/>
  <c r="K477" i="13"/>
  <c r="L477" i="13" s="1"/>
  <c r="K463" i="13"/>
  <c r="L463" i="13" s="1"/>
  <c r="K461" i="13"/>
  <c r="L461" i="13" s="1"/>
  <c r="K447" i="13"/>
  <c r="L447" i="13" s="1"/>
  <c r="K445" i="13"/>
  <c r="L445" i="13" s="1"/>
  <c r="K431" i="13"/>
  <c r="L431" i="13" s="1"/>
  <c r="K429" i="13"/>
  <c r="L429" i="13" s="1"/>
  <c r="K415" i="13"/>
  <c r="L415" i="13" s="1"/>
  <c r="K413" i="13"/>
  <c r="L413" i="13" s="1"/>
  <c r="K399" i="13"/>
  <c r="L399" i="13" s="1"/>
  <c r="K397" i="13"/>
  <c r="L397" i="13" s="1"/>
  <c r="K383" i="13"/>
  <c r="L383" i="13" s="1"/>
  <c r="K381" i="13"/>
  <c r="L381" i="13" s="1"/>
  <c r="K367" i="13"/>
  <c r="L367" i="13" s="1"/>
  <c r="K365" i="13"/>
  <c r="L365" i="13" s="1"/>
  <c r="E355" i="13"/>
  <c r="K355" i="13"/>
  <c r="L355" i="13" s="1"/>
  <c r="E347" i="13"/>
  <c r="K347" i="13"/>
  <c r="L347" i="13" s="1"/>
  <c r="E343" i="13"/>
  <c r="K343" i="13"/>
  <c r="L343" i="13" s="1"/>
  <c r="E301" i="13"/>
  <c r="K301" i="13"/>
  <c r="L301" i="13" s="1"/>
  <c r="E297" i="13"/>
  <c r="K297" i="13"/>
  <c r="L297" i="13" s="1"/>
  <c r="E293" i="13"/>
  <c r="K293" i="13"/>
  <c r="L293" i="13" s="1"/>
  <c r="E291" i="13"/>
  <c r="K291" i="13"/>
  <c r="L291" i="13" s="1"/>
  <c r="E285" i="13"/>
  <c r="K285" i="13"/>
  <c r="L285" i="13" s="1"/>
  <c r="E281" i="13"/>
  <c r="K281" i="13"/>
  <c r="L281" i="13" s="1"/>
  <c r="E277" i="13"/>
  <c r="K277" i="13"/>
  <c r="L277" i="13" s="1"/>
  <c r="E273" i="13"/>
  <c r="K273" i="13"/>
  <c r="L273" i="13" s="1"/>
  <c r="E269" i="13"/>
  <c r="K269" i="13"/>
  <c r="L269" i="13" s="1"/>
  <c r="E265" i="13"/>
  <c r="K265" i="13"/>
  <c r="L265" i="13" s="1"/>
  <c r="E259" i="13"/>
  <c r="K259" i="13"/>
  <c r="L259" i="13" s="1"/>
  <c r="E251" i="13"/>
  <c r="K251" i="13"/>
  <c r="L251" i="13" s="1"/>
  <c r="E243" i="13"/>
  <c r="K243" i="13"/>
  <c r="L243" i="13" s="1"/>
  <c r="K287" i="13"/>
  <c r="L287" i="13" s="1"/>
  <c r="K271" i="13"/>
  <c r="L271" i="13" s="1"/>
  <c r="E255" i="13"/>
  <c r="K239" i="13"/>
  <c r="L239" i="13" s="1"/>
  <c r="K523" i="13"/>
  <c r="L523" i="13" s="1"/>
  <c r="E521" i="13"/>
  <c r="K515" i="13"/>
  <c r="L515" i="13" s="1"/>
  <c r="E513" i="13"/>
  <c r="E507" i="13"/>
  <c r="E505" i="13"/>
  <c r="K499" i="13"/>
  <c r="L499" i="13" s="1"/>
  <c r="E497" i="13"/>
  <c r="K491" i="13"/>
  <c r="L491" i="13" s="1"/>
  <c r="E489" i="13"/>
  <c r="E483" i="13"/>
  <c r="E481" i="13"/>
  <c r="E475" i="13"/>
  <c r="E473" i="13"/>
  <c r="K467" i="13"/>
  <c r="L467" i="13" s="1"/>
  <c r="K465" i="13"/>
  <c r="L465" i="13" s="1"/>
  <c r="K459" i="13"/>
  <c r="L459" i="13" s="1"/>
  <c r="K457" i="13"/>
  <c r="L457" i="13" s="1"/>
  <c r="E451" i="13"/>
  <c r="E449" i="13"/>
  <c r="E443" i="13"/>
  <c r="K441" i="13"/>
  <c r="L441" i="13" s="1"/>
  <c r="K435" i="13"/>
  <c r="L435" i="13" s="1"/>
  <c r="K433" i="13"/>
  <c r="L433" i="13" s="1"/>
  <c r="K427" i="13"/>
  <c r="L427" i="13" s="1"/>
  <c r="K425" i="13"/>
  <c r="L425" i="13" s="1"/>
  <c r="K419" i="13"/>
  <c r="L419" i="13" s="1"/>
  <c r="K417" i="13"/>
  <c r="L417" i="13" s="1"/>
  <c r="E411" i="13"/>
  <c r="E409" i="13"/>
  <c r="K403" i="13"/>
  <c r="L403" i="13" s="1"/>
  <c r="E401" i="13"/>
  <c r="K395" i="13"/>
  <c r="L395" i="13" s="1"/>
  <c r="E393" i="13"/>
  <c r="K387" i="13"/>
  <c r="L387" i="13" s="1"/>
  <c r="E385" i="13"/>
  <c r="K379" i="13"/>
  <c r="L379" i="13" s="1"/>
  <c r="K377" i="13"/>
  <c r="L377" i="13" s="1"/>
  <c r="K371" i="13"/>
  <c r="L371" i="13" s="1"/>
  <c r="E369" i="13"/>
  <c r="K363" i="13"/>
  <c r="L363" i="13" s="1"/>
  <c r="E361" i="13"/>
  <c r="E25" i="13"/>
  <c r="E351" i="13"/>
  <c r="K351" i="13"/>
  <c r="L351" i="13" s="1"/>
  <c r="E339" i="13"/>
  <c r="K339" i="13"/>
  <c r="L339" i="13" s="1"/>
  <c r="E335" i="13"/>
  <c r="K335" i="13"/>
  <c r="L335" i="13" s="1"/>
  <c r="E331" i="13"/>
  <c r="K331" i="13"/>
  <c r="L331" i="13" s="1"/>
  <c r="E327" i="13"/>
  <c r="K327" i="13"/>
  <c r="L327" i="13" s="1"/>
  <c r="E323" i="13"/>
  <c r="K323" i="13"/>
  <c r="L323" i="13" s="1"/>
  <c r="E319" i="13"/>
  <c r="K319" i="13"/>
  <c r="L319" i="13" s="1"/>
  <c r="E315" i="13"/>
  <c r="K315" i="13"/>
  <c r="L315" i="13" s="1"/>
  <c r="E311" i="13"/>
  <c r="K311" i="13"/>
  <c r="L311" i="13" s="1"/>
  <c r="E307" i="13"/>
  <c r="K307" i="13"/>
  <c r="L307" i="13" s="1"/>
  <c r="E299" i="13"/>
  <c r="K299" i="13"/>
  <c r="L299" i="13" s="1"/>
  <c r="E289" i="13"/>
  <c r="K289" i="13"/>
  <c r="L289" i="13" s="1"/>
  <c r="E283" i="13"/>
  <c r="K283" i="13"/>
  <c r="L283" i="13" s="1"/>
  <c r="E275" i="13"/>
  <c r="K275" i="13"/>
  <c r="L275" i="13" s="1"/>
  <c r="E267" i="13"/>
  <c r="K267" i="13"/>
  <c r="L267" i="13" s="1"/>
  <c r="E261" i="13"/>
  <c r="K261" i="13"/>
  <c r="L261" i="13" s="1"/>
  <c r="E257" i="13"/>
  <c r="K257" i="13"/>
  <c r="L257" i="13" s="1"/>
  <c r="E253" i="13"/>
  <c r="K253" i="13"/>
  <c r="L253" i="13" s="1"/>
  <c r="E249" i="13"/>
  <c r="K249" i="13"/>
  <c r="L249" i="13" s="1"/>
  <c r="E245" i="13"/>
  <c r="K245" i="13"/>
  <c r="L245" i="13" s="1"/>
  <c r="E241" i="13"/>
  <c r="K241" i="13"/>
  <c r="L241" i="13" s="1"/>
  <c r="K303" i="13"/>
  <c r="L303" i="13" s="1"/>
  <c r="E526" i="13"/>
  <c r="K526" i="13"/>
  <c r="L526" i="13" s="1"/>
  <c r="E522" i="13"/>
  <c r="K522" i="13"/>
  <c r="L522" i="13" s="1"/>
  <c r="E518" i="13"/>
  <c r="K518" i="13"/>
  <c r="L518" i="13" s="1"/>
  <c r="E514" i="13"/>
  <c r="K514" i="13"/>
  <c r="L514" i="13" s="1"/>
  <c r="E510" i="13"/>
  <c r="K510" i="13"/>
  <c r="L510" i="13" s="1"/>
  <c r="E506" i="13"/>
  <c r="K506" i="13"/>
  <c r="L506" i="13" s="1"/>
  <c r="E502" i="13"/>
  <c r="K502" i="13"/>
  <c r="L502" i="13" s="1"/>
  <c r="E498" i="13"/>
  <c r="K498" i="13"/>
  <c r="L498" i="13" s="1"/>
  <c r="E494" i="13"/>
  <c r="K494" i="13"/>
  <c r="L494" i="13" s="1"/>
  <c r="E490" i="13"/>
  <c r="K490" i="13"/>
  <c r="L490" i="13" s="1"/>
  <c r="E486" i="13"/>
  <c r="K486" i="13"/>
  <c r="L486" i="13" s="1"/>
  <c r="E482" i="13"/>
  <c r="K482" i="13"/>
  <c r="L482" i="13" s="1"/>
  <c r="E478" i="13"/>
  <c r="K478" i="13"/>
  <c r="L478" i="13" s="1"/>
  <c r="E474" i="13"/>
  <c r="K474" i="13"/>
  <c r="L474" i="13" s="1"/>
  <c r="E470" i="13"/>
  <c r="K470" i="13"/>
  <c r="L470" i="13" s="1"/>
  <c r="E466" i="13"/>
  <c r="K466" i="13"/>
  <c r="L466" i="13" s="1"/>
  <c r="E462" i="13"/>
  <c r="K462" i="13"/>
  <c r="L462" i="13" s="1"/>
  <c r="E458" i="13"/>
  <c r="K458" i="13"/>
  <c r="L458" i="13" s="1"/>
  <c r="E454" i="13"/>
  <c r="K454" i="13"/>
  <c r="L454" i="13" s="1"/>
  <c r="E450" i="13"/>
  <c r="K450" i="13"/>
  <c r="L450" i="13" s="1"/>
  <c r="E446" i="13"/>
  <c r="K446" i="13"/>
  <c r="L446" i="13" s="1"/>
  <c r="E442" i="13"/>
  <c r="K442" i="13"/>
  <c r="L442" i="13" s="1"/>
  <c r="E438" i="13"/>
  <c r="K438" i="13"/>
  <c r="L438" i="13" s="1"/>
  <c r="E434" i="13"/>
  <c r="K434" i="13"/>
  <c r="L434" i="13" s="1"/>
  <c r="E430" i="13"/>
  <c r="K430" i="13"/>
  <c r="L430" i="13" s="1"/>
  <c r="E426" i="13"/>
  <c r="K426" i="13"/>
  <c r="L426" i="13" s="1"/>
  <c r="E422" i="13"/>
  <c r="K422" i="13"/>
  <c r="L422" i="13" s="1"/>
  <c r="E418" i="13"/>
  <c r="K418" i="13"/>
  <c r="L418" i="13" s="1"/>
  <c r="E414" i="13"/>
  <c r="K414" i="13"/>
  <c r="L414" i="13" s="1"/>
  <c r="E410" i="13"/>
  <c r="K410" i="13"/>
  <c r="L410" i="13" s="1"/>
  <c r="E406" i="13"/>
  <c r="K406" i="13"/>
  <c r="L406" i="13" s="1"/>
  <c r="E402" i="13"/>
  <c r="K402" i="13"/>
  <c r="L402" i="13" s="1"/>
  <c r="E398" i="13"/>
  <c r="K398" i="13"/>
  <c r="L398" i="13" s="1"/>
  <c r="E394" i="13"/>
  <c r="K394" i="13"/>
  <c r="L394" i="13" s="1"/>
  <c r="E390" i="13"/>
  <c r="K390" i="13"/>
  <c r="L390" i="13" s="1"/>
  <c r="E386" i="13"/>
  <c r="K386" i="13"/>
  <c r="L386" i="13" s="1"/>
  <c r="E382" i="13"/>
  <c r="K382" i="13"/>
  <c r="L382" i="13" s="1"/>
  <c r="E378" i="13"/>
  <c r="K378" i="13"/>
  <c r="L378" i="13" s="1"/>
  <c r="E374" i="13"/>
  <c r="K374" i="13"/>
  <c r="L374" i="13" s="1"/>
  <c r="E370" i="13"/>
  <c r="K370" i="13"/>
  <c r="L370" i="13" s="1"/>
  <c r="E366" i="13"/>
  <c r="K366" i="13"/>
  <c r="L366" i="13" s="1"/>
  <c r="E362" i="13"/>
  <c r="K362" i="13"/>
  <c r="L362" i="13" s="1"/>
  <c r="E358" i="13"/>
  <c r="K358" i="13"/>
  <c r="L358" i="13" s="1"/>
  <c r="E354" i="13"/>
  <c r="K354" i="13"/>
  <c r="L354" i="13" s="1"/>
  <c r="E350" i="13"/>
  <c r="K350" i="13"/>
  <c r="L350" i="13" s="1"/>
  <c r="E346" i="13"/>
  <c r="K346" i="13"/>
  <c r="L346" i="13" s="1"/>
  <c r="E342" i="13"/>
  <c r="K342" i="13"/>
  <c r="L342" i="13" s="1"/>
  <c r="E338" i="13"/>
  <c r="K338" i="13"/>
  <c r="L338" i="13" s="1"/>
  <c r="E334" i="13"/>
  <c r="K334" i="13"/>
  <c r="L334" i="13" s="1"/>
  <c r="E330" i="13"/>
  <c r="K330" i="13"/>
  <c r="L330" i="13" s="1"/>
  <c r="E326" i="13"/>
  <c r="K326" i="13"/>
  <c r="L326" i="13" s="1"/>
  <c r="E322" i="13"/>
  <c r="K322" i="13"/>
  <c r="L322" i="13" s="1"/>
  <c r="E318" i="13"/>
  <c r="K318" i="13"/>
  <c r="L318" i="13" s="1"/>
  <c r="E314" i="13"/>
  <c r="K314" i="13"/>
  <c r="L314" i="13" s="1"/>
  <c r="E310" i="13"/>
  <c r="K310" i="13"/>
  <c r="L310" i="13" s="1"/>
  <c r="E306" i="13"/>
  <c r="K306" i="13"/>
  <c r="L306" i="13" s="1"/>
  <c r="E302" i="13"/>
  <c r="K302" i="13"/>
  <c r="L302" i="13" s="1"/>
  <c r="E300" i="13"/>
  <c r="K300" i="13"/>
  <c r="L300" i="13" s="1"/>
  <c r="E294" i="13"/>
  <c r="K294" i="13"/>
  <c r="L294" i="13" s="1"/>
  <c r="E292" i="13"/>
  <c r="K292" i="13"/>
  <c r="L292" i="13" s="1"/>
  <c r="E286" i="13"/>
  <c r="K286" i="13"/>
  <c r="L286" i="13" s="1"/>
  <c r="E284" i="13"/>
  <c r="K284" i="13"/>
  <c r="L284" i="13" s="1"/>
  <c r="E278" i="13"/>
  <c r="K278" i="13"/>
  <c r="L278" i="13" s="1"/>
  <c r="E276" i="13"/>
  <c r="K276" i="13"/>
  <c r="L276" i="13" s="1"/>
  <c r="E270" i="13"/>
  <c r="K270" i="13"/>
  <c r="L270" i="13" s="1"/>
  <c r="E268" i="13"/>
  <c r="K268" i="13"/>
  <c r="L268" i="13" s="1"/>
  <c r="E262" i="13"/>
  <c r="K262" i="13"/>
  <c r="L262" i="13" s="1"/>
  <c r="E260" i="13"/>
  <c r="K260" i="13"/>
  <c r="L260" i="13" s="1"/>
  <c r="E254" i="13"/>
  <c r="K254" i="13"/>
  <c r="L254" i="13" s="1"/>
  <c r="E252" i="13"/>
  <c r="K252" i="13"/>
  <c r="L252" i="13" s="1"/>
  <c r="E246" i="13"/>
  <c r="K246" i="13"/>
  <c r="L246" i="13" s="1"/>
  <c r="E244" i="13"/>
  <c r="K244" i="13"/>
  <c r="L244" i="13" s="1"/>
  <c r="E238" i="13"/>
  <c r="K238" i="13"/>
  <c r="L238" i="13" s="1"/>
  <c r="E236" i="13"/>
  <c r="K236" i="13"/>
  <c r="L236" i="13" s="1"/>
  <c r="E230" i="13"/>
  <c r="K230" i="13"/>
  <c r="L230" i="13" s="1"/>
  <c r="E228" i="13"/>
  <c r="K228" i="13"/>
  <c r="L228" i="13" s="1"/>
  <c r="E222" i="13"/>
  <c r="K222" i="13"/>
  <c r="L222" i="13" s="1"/>
  <c r="E220" i="13"/>
  <c r="K220" i="13"/>
  <c r="L220" i="13" s="1"/>
  <c r="E214" i="13"/>
  <c r="K214" i="13"/>
  <c r="L214" i="13" s="1"/>
  <c r="E212" i="13"/>
  <c r="K212" i="13"/>
  <c r="L212" i="13" s="1"/>
  <c r="E206" i="13"/>
  <c r="K206" i="13"/>
  <c r="L206" i="13" s="1"/>
  <c r="E204" i="13"/>
  <c r="K204" i="13"/>
  <c r="L204" i="13" s="1"/>
  <c r="E198" i="13"/>
  <c r="K198" i="13"/>
  <c r="L198" i="13" s="1"/>
  <c r="E196" i="13"/>
  <c r="K196" i="13"/>
  <c r="L196" i="13" s="1"/>
  <c r="E192" i="13"/>
  <c r="K192" i="13"/>
  <c r="L192" i="13" s="1"/>
  <c r="E190" i="13"/>
  <c r="K190" i="13"/>
  <c r="L190" i="13" s="1"/>
  <c r="E188" i="13"/>
  <c r="K188" i="13"/>
  <c r="L188" i="13" s="1"/>
  <c r="E184" i="13"/>
  <c r="K184" i="13"/>
  <c r="L184" i="13" s="1"/>
  <c r="E182" i="13"/>
  <c r="K182" i="13"/>
  <c r="L182" i="13" s="1"/>
  <c r="E180" i="13"/>
  <c r="K180" i="13"/>
  <c r="L180" i="13" s="1"/>
  <c r="E176" i="13"/>
  <c r="K176" i="13"/>
  <c r="L176" i="13" s="1"/>
  <c r="E174" i="13"/>
  <c r="K174" i="13"/>
  <c r="L174" i="13" s="1"/>
  <c r="E172" i="13"/>
  <c r="K172" i="13"/>
  <c r="L172" i="13" s="1"/>
  <c r="E168" i="13"/>
  <c r="K168" i="13"/>
  <c r="L168" i="13" s="1"/>
  <c r="E166" i="13"/>
  <c r="K166" i="13"/>
  <c r="L166" i="13" s="1"/>
  <c r="E164" i="13"/>
  <c r="K164" i="13"/>
  <c r="L164" i="13" s="1"/>
  <c r="E160" i="13"/>
  <c r="K160" i="13"/>
  <c r="L160" i="13" s="1"/>
  <c r="E158" i="13"/>
  <c r="K158" i="13"/>
  <c r="L158" i="13" s="1"/>
  <c r="E156" i="13"/>
  <c r="K156" i="13"/>
  <c r="L156" i="13" s="1"/>
  <c r="E152" i="13"/>
  <c r="K152" i="13"/>
  <c r="L152" i="13" s="1"/>
  <c r="E150" i="13"/>
  <c r="K150" i="13"/>
  <c r="L150" i="13" s="1"/>
  <c r="E148" i="13"/>
  <c r="K148" i="13"/>
  <c r="L148" i="13" s="1"/>
  <c r="E144" i="13"/>
  <c r="K144" i="13"/>
  <c r="L144" i="13" s="1"/>
  <c r="E142" i="13"/>
  <c r="K142" i="13"/>
  <c r="L142" i="13" s="1"/>
  <c r="E140" i="13"/>
  <c r="K140" i="13"/>
  <c r="L140" i="13" s="1"/>
  <c r="E136" i="13"/>
  <c r="K136" i="13"/>
  <c r="L136" i="13" s="1"/>
  <c r="E134" i="13"/>
  <c r="K134" i="13"/>
  <c r="L134" i="13" s="1"/>
  <c r="E132" i="13"/>
  <c r="K132" i="13"/>
  <c r="L132" i="13" s="1"/>
  <c r="E130" i="13"/>
  <c r="K130" i="13"/>
  <c r="L130" i="13" s="1"/>
  <c r="E128" i="13"/>
  <c r="K128" i="13"/>
  <c r="L128" i="13" s="1"/>
  <c r="E126" i="13"/>
  <c r="K126" i="13"/>
  <c r="L126" i="13" s="1"/>
  <c r="E124" i="13"/>
  <c r="K124" i="13"/>
  <c r="L124" i="13" s="1"/>
  <c r="E120" i="13"/>
  <c r="K120" i="13"/>
  <c r="L120" i="13" s="1"/>
  <c r="E118" i="13"/>
  <c r="K118" i="13"/>
  <c r="L118" i="13" s="1"/>
  <c r="E116" i="13"/>
  <c r="K116" i="13"/>
  <c r="L116" i="13" s="1"/>
  <c r="E114" i="13"/>
  <c r="K114" i="13"/>
  <c r="L114" i="13" s="1"/>
  <c r="E112" i="13"/>
  <c r="K112" i="13"/>
  <c r="L112" i="13" s="1"/>
  <c r="E110" i="13"/>
  <c r="K110" i="13"/>
  <c r="L110" i="13" s="1"/>
  <c r="E108" i="13"/>
  <c r="K108" i="13"/>
  <c r="L108" i="13" s="1"/>
  <c r="E104" i="13"/>
  <c r="K104" i="13"/>
  <c r="L104" i="13" s="1"/>
  <c r="E102" i="13"/>
  <c r="K102" i="13"/>
  <c r="L102" i="13" s="1"/>
  <c r="E100" i="13"/>
  <c r="K100" i="13"/>
  <c r="L100" i="13" s="1"/>
  <c r="E98" i="13"/>
  <c r="K98" i="13"/>
  <c r="L98" i="13" s="1"/>
  <c r="E96" i="13"/>
  <c r="K96" i="13"/>
  <c r="L96" i="13" s="1"/>
  <c r="E94" i="13"/>
  <c r="K94" i="13"/>
  <c r="L94" i="13" s="1"/>
  <c r="E92" i="13"/>
  <c r="K92" i="13"/>
  <c r="L92" i="13" s="1"/>
  <c r="E88" i="13"/>
  <c r="K88" i="13"/>
  <c r="L88" i="13" s="1"/>
  <c r="E86" i="13"/>
  <c r="K86" i="13"/>
  <c r="L86" i="13" s="1"/>
  <c r="E84" i="13"/>
  <c r="K84" i="13"/>
  <c r="L84" i="13" s="1"/>
  <c r="E82" i="13"/>
  <c r="K82" i="13"/>
  <c r="L82" i="13" s="1"/>
  <c r="E80" i="13"/>
  <c r="K80" i="13"/>
  <c r="L80" i="13" s="1"/>
  <c r="E78" i="13"/>
  <c r="K78" i="13"/>
  <c r="L78" i="13" s="1"/>
  <c r="E76" i="13"/>
  <c r="K76" i="13"/>
  <c r="L76" i="13" s="1"/>
  <c r="E72" i="13"/>
  <c r="K72" i="13"/>
  <c r="L72" i="13" s="1"/>
  <c r="E70" i="13"/>
  <c r="K70" i="13"/>
  <c r="L70" i="13" s="1"/>
  <c r="E68" i="13"/>
  <c r="K68" i="13"/>
  <c r="L68" i="13" s="1"/>
  <c r="E66" i="13"/>
  <c r="K66" i="13"/>
  <c r="L66" i="13" s="1"/>
  <c r="E64" i="13"/>
  <c r="K64" i="13"/>
  <c r="L64" i="13" s="1"/>
  <c r="E62" i="13"/>
  <c r="K62" i="13"/>
  <c r="L62" i="13" s="1"/>
  <c r="E60" i="13"/>
  <c r="K60" i="13"/>
  <c r="L60" i="13" s="1"/>
  <c r="E56" i="13"/>
  <c r="K56" i="13"/>
  <c r="L56" i="13" s="1"/>
  <c r="E54" i="13"/>
  <c r="K54" i="13"/>
  <c r="L54" i="13" s="1"/>
  <c r="E52" i="13"/>
  <c r="K52" i="13"/>
  <c r="L52" i="13" s="1"/>
  <c r="E50" i="13"/>
  <c r="K50" i="13"/>
  <c r="L50" i="13" s="1"/>
  <c r="E48" i="13"/>
  <c r="K48" i="13"/>
  <c r="L48" i="13" s="1"/>
  <c r="E46" i="13"/>
  <c r="K46" i="13"/>
  <c r="L46" i="13" s="1"/>
  <c r="E44" i="13"/>
  <c r="K44" i="13"/>
  <c r="L44" i="13" s="1"/>
  <c r="E40" i="13"/>
  <c r="K40" i="13"/>
  <c r="L40" i="13" s="1"/>
  <c r="E38" i="13"/>
  <c r="K38" i="13"/>
  <c r="L38" i="13" s="1"/>
  <c r="E36" i="13"/>
  <c r="K36" i="13"/>
  <c r="L36" i="13" s="1"/>
  <c r="E34" i="13"/>
  <c r="K34" i="13"/>
  <c r="L34" i="13" s="1"/>
  <c r="E32" i="13"/>
  <c r="K32" i="13"/>
  <c r="L32" i="13" s="1"/>
  <c r="E30" i="13"/>
  <c r="K30" i="13"/>
  <c r="L30" i="13" s="1"/>
  <c r="E28" i="13"/>
  <c r="K28" i="13"/>
  <c r="L28" i="13" s="1"/>
  <c r="K520" i="13"/>
  <c r="L520" i="13" s="1"/>
  <c r="K512" i="13"/>
  <c r="L512" i="13" s="1"/>
  <c r="K504" i="13"/>
  <c r="L504" i="13" s="1"/>
  <c r="K496" i="13"/>
  <c r="L496" i="13" s="1"/>
  <c r="K488" i="13"/>
  <c r="L488" i="13" s="1"/>
  <c r="K480" i="13"/>
  <c r="L480" i="13" s="1"/>
  <c r="K472" i="13"/>
  <c r="L472" i="13" s="1"/>
  <c r="K464" i="13"/>
  <c r="L464" i="13" s="1"/>
  <c r="K456" i="13"/>
  <c r="L456" i="13" s="1"/>
  <c r="K448" i="13"/>
  <c r="L448" i="13" s="1"/>
  <c r="K440" i="13"/>
  <c r="L440" i="13" s="1"/>
  <c r="K432" i="13"/>
  <c r="L432" i="13" s="1"/>
  <c r="K424" i="13"/>
  <c r="L424" i="13" s="1"/>
  <c r="K416" i="13"/>
  <c r="L416" i="13" s="1"/>
  <c r="K408" i="13"/>
  <c r="L408" i="13" s="1"/>
  <c r="K400" i="13"/>
  <c r="L400" i="13" s="1"/>
  <c r="K392" i="13"/>
  <c r="L392" i="13" s="1"/>
  <c r="K384" i="13"/>
  <c r="L384" i="13" s="1"/>
  <c r="K376" i="13"/>
  <c r="L376" i="13" s="1"/>
  <c r="K368" i="13"/>
  <c r="L368" i="13" s="1"/>
  <c r="K360" i="13"/>
  <c r="L360" i="13" s="1"/>
  <c r="K295" i="13"/>
  <c r="L295" i="13" s="1"/>
  <c r="K279" i="13"/>
  <c r="L279" i="13" s="1"/>
  <c r="K263" i="13"/>
  <c r="L263" i="13" s="1"/>
  <c r="K247" i="13"/>
  <c r="L247" i="13" s="1"/>
  <c r="E237" i="13"/>
  <c r="K237" i="13"/>
  <c r="L237" i="13" s="1"/>
  <c r="E233" i="13"/>
  <c r="K233" i="13"/>
  <c r="L233" i="13" s="1"/>
  <c r="E229" i="13"/>
  <c r="K229" i="13"/>
  <c r="L229" i="13" s="1"/>
  <c r="E225" i="13"/>
  <c r="K225" i="13"/>
  <c r="L225" i="13" s="1"/>
  <c r="E221" i="13"/>
  <c r="K221" i="13"/>
  <c r="L221" i="13" s="1"/>
  <c r="E217" i="13"/>
  <c r="K217" i="13"/>
  <c r="L217" i="13" s="1"/>
  <c r="E213" i="13"/>
  <c r="K213" i="13"/>
  <c r="L213" i="13" s="1"/>
  <c r="E209" i="13"/>
  <c r="K209" i="13"/>
  <c r="L209" i="13" s="1"/>
  <c r="E205" i="13"/>
  <c r="K205" i="13"/>
  <c r="L205" i="13" s="1"/>
  <c r="E201" i="13"/>
  <c r="K201" i="13"/>
  <c r="L201" i="13" s="1"/>
  <c r="E197" i="13"/>
  <c r="K197" i="13"/>
  <c r="L197" i="13" s="1"/>
  <c r="E195" i="13"/>
  <c r="K195" i="13"/>
  <c r="L195" i="13" s="1"/>
  <c r="E193" i="13"/>
  <c r="K193" i="13"/>
  <c r="L193" i="13" s="1"/>
  <c r="E191" i="13"/>
  <c r="K191" i="13"/>
  <c r="L191" i="13" s="1"/>
  <c r="E189" i="13"/>
  <c r="K189" i="13"/>
  <c r="L189" i="13" s="1"/>
  <c r="E187" i="13"/>
  <c r="K187" i="13"/>
  <c r="L187" i="13" s="1"/>
  <c r="E185" i="13"/>
  <c r="K185" i="13"/>
  <c r="L185" i="13" s="1"/>
  <c r="E183" i="13"/>
  <c r="K183" i="13"/>
  <c r="L183" i="13" s="1"/>
  <c r="E181" i="13"/>
  <c r="K181" i="13"/>
  <c r="L181" i="13" s="1"/>
  <c r="E179" i="13"/>
  <c r="K179" i="13"/>
  <c r="L179" i="13" s="1"/>
  <c r="E177" i="13"/>
  <c r="K177" i="13"/>
  <c r="L177" i="13" s="1"/>
  <c r="E175" i="13"/>
  <c r="K175" i="13"/>
  <c r="L175" i="13" s="1"/>
  <c r="E173" i="13"/>
  <c r="K173" i="13"/>
  <c r="L173" i="13" s="1"/>
  <c r="E171" i="13"/>
  <c r="K171" i="13"/>
  <c r="L171" i="13" s="1"/>
  <c r="E169" i="13"/>
  <c r="K169" i="13"/>
  <c r="L169" i="13" s="1"/>
  <c r="E167" i="13"/>
  <c r="K167" i="13"/>
  <c r="L167" i="13" s="1"/>
  <c r="E165" i="13"/>
  <c r="K165" i="13"/>
  <c r="L165" i="13" s="1"/>
  <c r="E163" i="13"/>
  <c r="K163" i="13"/>
  <c r="L163" i="13" s="1"/>
  <c r="E161" i="13"/>
  <c r="K161" i="13"/>
  <c r="L161" i="13" s="1"/>
  <c r="E159" i="13"/>
  <c r="K159" i="13"/>
  <c r="L159" i="13" s="1"/>
  <c r="E157" i="13"/>
  <c r="K157" i="13"/>
  <c r="L157" i="13" s="1"/>
  <c r="E155" i="13"/>
  <c r="K155" i="13"/>
  <c r="L155" i="13" s="1"/>
  <c r="E153" i="13"/>
  <c r="K153" i="13"/>
  <c r="L153" i="13" s="1"/>
  <c r="E151" i="13"/>
  <c r="K151" i="13"/>
  <c r="L151" i="13" s="1"/>
  <c r="E149" i="13"/>
  <c r="K149" i="13"/>
  <c r="L149" i="13" s="1"/>
  <c r="E147" i="13"/>
  <c r="K147" i="13"/>
  <c r="L147" i="13" s="1"/>
  <c r="E145" i="13"/>
  <c r="K145" i="13"/>
  <c r="L145" i="13" s="1"/>
  <c r="E143" i="13"/>
  <c r="K143" i="13"/>
  <c r="L143" i="13" s="1"/>
  <c r="E141" i="13"/>
  <c r="K141" i="13"/>
  <c r="L141" i="13" s="1"/>
  <c r="E139" i="13"/>
  <c r="K139" i="13"/>
  <c r="L139" i="13" s="1"/>
  <c r="E137" i="13"/>
  <c r="K137" i="13"/>
  <c r="L137" i="13" s="1"/>
  <c r="E135" i="13"/>
  <c r="K135" i="13"/>
  <c r="L135" i="13" s="1"/>
  <c r="E133" i="13"/>
  <c r="K133" i="13"/>
  <c r="L133" i="13" s="1"/>
  <c r="E131" i="13"/>
  <c r="K131" i="13"/>
  <c r="L131" i="13" s="1"/>
  <c r="E129" i="13"/>
  <c r="K129" i="13"/>
  <c r="L129" i="13" s="1"/>
  <c r="E127" i="13"/>
  <c r="K127" i="13"/>
  <c r="L127" i="13" s="1"/>
  <c r="E125" i="13"/>
  <c r="K125" i="13"/>
  <c r="L125" i="13" s="1"/>
  <c r="E123" i="13"/>
  <c r="K123" i="13"/>
  <c r="L123" i="13" s="1"/>
  <c r="E121" i="13"/>
  <c r="K121" i="13"/>
  <c r="L121" i="13" s="1"/>
  <c r="E119" i="13"/>
  <c r="K119" i="13"/>
  <c r="L119" i="13" s="1"/>
  <c r="E117" i="13"/>
  <c r="K117" i="13"/>
  <c r="L117" i="13" s="1"/>
  <c r="E115" i="13"/>
  <c r="K115" i="13"/>
  <c r="L115" i="13" s="1"/>
  <c r="E113" i="13"/>
  <c r="K113" i="13"/>
  <c r="E111" i="13"/>
  <c r="K111" i="13"/>
  <c r="L111" i="13" s="1"/>
  <c r="E109" i="13"/>
  <c r="K109" i="13"/>
  <c r="L109" i="13" s="1"/>
  <c r="E107" i="13"/>
  <c r="K107" i="13"/>
  <c r="L107" i="13" s="1"/>
  <c r="E105" i="13"/>
  <c r="K105" i="13"/>
  <c r="L105" i="13" s="1"/>
  <c r="E103" i="13"/>
  <c r="K103" i="13"/>
  <c r="L103" i="13" s="1"/>
  <c r="E101" i="13"/>
  <c r="K101" i="13"/>
  <c r="L101" i="13" s="1"/>
  <c r="E99" i="13"/>
  <c r="K99" i="13"/>
  <c r="L99" i="13" s="1"/>
  <c r="E97" i="13"/>
  <c r="K97" i="13"/>
  <c r="L97" i="13" s="1"/>
  <c r="E95" i="13"/>
  <c r="K95" i="13"/>
  <c r="L95" i="13" s="1"/>
  <c r="E93" i="13"/>
  <c r="K93" i="13"/>
  <c r="L93" i="13" s="1"/>
  <c r="E91" i="13"/>
  <c r="K91" i="13"/>
  <c r="L91" i="13" s="1"/>
  <c r="E89" i="13"/>
  <c r="K89" i="13"/>
  <c r="E87" i="13"/>
  <c r="K87" i="13"/>
  <c r="L87" i="13" s="1"/>
  <c r="E85" i="13"/>
  <c r="K85" i="13"/>
  <c r="L85" i="13" s="1"/>
  <c r="E83" i="13"/>
  <c r="K83" i="13"/>
  <c r="L83" i="13" s="1"/>
  <c r="E81" i="13"/>
  <c r="K81" i="13"/>
  <c r="L81" i="13" s="1"/>
  <c r="E79" i="13"/>
  <c r="K79" i="13"/>
  <c r="L79" i="13" s="1"/>
  <c r="E77" i="13"/>
  <c r="K77" i="13"/>
  <c r="E75" i="13"/>
  <c r="K75" i="13"/>
  <c r="L75" i="13" s="1"/>
  <c r="E73" i="13"/>
  <c r="K73" i="13"/>
  <c r="L73" i="13" s="1"/>
  <c r="E71" i="13"/>
  <c r="K71" i="13"/>
  <c r="L71" i="13" s="1"/>
  <c r="E69" i="13"/>
  <c r="K69" i="13"/>
  <c r="L69" i="13" s="1"/>
  <c r="E67" i="13"/>
  <c r="K67" i="13"/>
  <c r="L67" i="13" s="1"/>
  <c r="E65" i="13"/>
  <c r="K65" i="13"/>
  <c r="L65" i="13" s="1"/>
  <c r="E63" i="13"/>
  <c r="K63" i="13"/>
  <c r="L63" i="13" s="1"/>
  <c r="E61" i="13"/>
  <c r="K61" i="13"/>
  <c r="L61" i="13" s="1"/>
  <c r="E59" i="13"/>
  <c r="K59" i="13"/>
  <c r="L59" i="13" s="1"/>
  <c r="E57" i="13"/>
  <c r="K57" i="13"/>
  <c r="L57" i="13" s="1"/>
  <c r="E55" i="13"/>
  <c r="K55" i="13"/>
  <c r="L55" i="13" s="1"/>
  <c r="E53" i="13"/>
  <c r="K53" i="13"/>
  <c r="L53" i="13" s="1"/>
  <c r="E51" i="13"/>
  <c r="K51" i="13"/>
  <c r="L51" i="13" s="1"/>
  <c r="E49" i="13"/>
  <c r="K49" i="13"/>
  <c r="L49" i="13" s="1"/>
  <c r="E47" i="13"/>
  <c r="K47" i="13"/>
  <c r="L47" i="13" s="1"/>
  <c r="E45" i="13"/>
  <c r="K45" i="13"/>
  <c r="L45" i="13" s="1"/>
  <c r="E43" i="13"/>
  <c r="K43" i="13"/>
  <c r="L43" i="13" s="1"/>
  <c r="E41" i="13"/>
  <c r="K41" i="13"/>
  <c r="L41" i="13" s="1"/>
  <c r="E39" i="13"/>
  <c r="K39" i="13"/>
  <c r="L39" i="13" s="1"/>
  <c r="E37" i="13"/>
  <c r="K37" i="13"/>
  <c r="L37" i="13" s="1"/>
  <c r="E35" i="13"/>
  <c r="K35" i="13"/>
  <c r="L35" i="13" s="1"/>
  <c r="E33" i="13"/>
  <c r="K33" i="13"/>
  <c r="L33" i="13" s="1"/>
  <c r="E31" i="13"/>
  <c r="K31" i="13"/>
  <c r="L31" i="13" s="1"/>
  <c r="E29" i="13"/>
  <c r="K29" i="13"/>
  <c r="L29" i="13" s="1"/>
  <c r="E27" i="13"/>
  <c r="K27" i="13"/>
  <c r="L27" i="13" s="1"/>
  <c r="K235" i="13"/>
  <c r="L235" i="13" s="1"/>
  <c r="K227" i="13"/>
  <c r="L227" i="13" s="1"/>
  <c r="K219" i="13"/>
  <c r="L219" i="13" s="1"/>
  <c r="K211" i="13"/>
  <c r="L211" i="13" s="1"/>
  <c r="K203" i="13"/>
  <c r="L203" i="13" s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26" i="1"/>
  <c r="K27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5" i="1"/>
  <c r="K106" i="1"/>
  <c r="K107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63" i="1"/>
  <c r="K164" i="1"/>
  <c r="K165" i="1"/>
  <c r="K166" i="1"/>
  <c r="K167" i="1"/>
  <c r="K168" i="1"/>
  <c r="K169" i="1"/>
  <c r="K170" i="1"/>
  <c r="K157" i="1"/>
  <c r="K158" i="1"/>
  <c r="K159" i="1"/>
  <c r="K160" i="1"/>
  <c r="K161" i="1"/>
  <c r="K162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90" i="1"/>
  <c r="K191" i="1"/>
  <c r="K192" i="1"/>
  <c r="K193" i="1"/>
  <c r="K223" i="1"/>
  <c r="K224" i="1"/>
  <c r="K225" i="1"/>
  <c r="K229" i="1"/>
  <c r="K230" i="1"/>
  <c r="K231" i="1"/>
  <c r="K232" i="1"/>
  <c r="K233" i="1"/>
  <c r="K188" i="1"/>
  <c r="K189" i="1"/>
  <c r="K194" i="1"/>
  <c r="K195" i="1"/>
  <c r="K196" i="1"/>
  <c r="K197" i="1"/>
  <c r="K198" i="1"/>
  <c r="K199" i="1"/>
  <c r="K200" i="1"/>
  <c r="K201" i="1"/>
  <c r="K202" i="1"/>
  <c r="K203" i="1"/>
  <c r="K204" i="1"/>
  <c r="K208" i="1"/>
  <c r="K209" i="1"/>
  <c r="K210" i="1"/>
  <c r="K211" i="1"/>
  <c r="K212" i="1"/>
  <c r="K213" i="1"/>
  <c r="K214" i="1"/>
  <c r="K205" i="1"/>
  <c r="K206" i="1"/>
  <c r="K207" i="1"/>
  <c r="K215" i="1"/>
  <c r="K216" i="1"/>
  <c r="K217" i="1"/>
  <c r="K218" i="1"/>
  <c r="K219" i="1"/>
  <c r="K220" i="1"/>
  <c r="K221" i="1"/>
  <c r="K222" i="1"/>
  <c r="K226" i="1"/>
  <c r="K228" i="1"/>
  <c r="K227" i="1"/>
  <c r="K244" i="1"/>
  <c r="K245" i="1"/>
  <c r="K241" i="1"/>
  <c r="K235" i="1"/>
  <c r="K234" i="1"/>
  <c r="K237" i="1"/>
  <c r="K238" i="1"/>
  <c r="K240" i="1"/>
  <c r="K239" i="1"/>
  <c r="K236" i="1"/>
  <c r="K242" i="1"/>
  <c r="K243" i="1"/>
  <c r="K246" i="1"/>
  <c r="K248" i="1"/>
  <c r="K247" i="1"/>
  <c r="K250" i="1"/>
  <c r="K249" i="1"/>
  <c r="K251" i="1"/>
  <c r="K254" i="1"/>
  <c r="K252" i="1"/>
  <c r="K253" i="1"/>
  <c r="K255" i="1"/>
  <c r="K258" i="1"/>
  <c r="K257" i="1"/>
  <c r="K259" i="1"/>
  <c r="K260" i="1"/>
  <c r="K263" i="1"/>
  <c r="K264" i="1"/>
  <c r="K261" i="1"/>
  <c r="K262" i="1"/>
  <c r="K266" i="1"/>
  <c r="K267" i="1"/>
  <c r="K268" i="1"/>
  <c r="K265" i="1"/>
  <c r="K269" i="1"/>
  <c r="K270" i="1"/>
  <c r="K272" i="1"/>
  <c r="K271" i="1"/>
  <c r="K278" i="1"/>
  <c r="K277" i="1"/>
  <c r="K276" i="1"/>
  <c r="K274" i="1"/>
  <c r="K275" i="1"/>
  <c r="K281" i="1"/>
  <c r="K280" i="1"/>
  <c r="K279" i="1"/>
  <c r="K282" i="1"/>
  <c r="K283" i="1"/>
  <c r="K284" i="1"/>
  <c r="K285" i="1"/>
  <c r="K289" i="1"/>
  <c r="K287" i="1"/>
  <c r="K286" i="1"/>
  <c r="K290" i="1"/>
  <c r="K288" i="1"/>
  <c r="K292" i="1"/>
  <c r="K293" i="1"/>
  <c r="K291" i="1"/>
  <c r="K295" i="1"/>
  <c r="K294" i="1"/>
  <c r="K297" i="1"/>
  <c r="K298" i="1"/>
  <c r="K296" i="1"/>
  <c r="K299" i="1"/>
  <c r="K300" i="1"/>
  <c r="K301" i="1"/>
  <c r="K302" i="1"/>
  <c r="K303" i="1"/>
  <c r="K304" i="1"/>
  <c r="K306" i="1"/>
  <c r="K307" i="1"/>
  <c r="K305" i="1"/>
  <c r="K308" i="1"/>
  <c r="K309" i="1"/>
  <c r="K310" i="1"/>
  <c r="K312" i="1"/>
  <c r="K311" i="1"/>
  <c r="K313" i="1"/>
  <c r="K314" i="1"/>
  <c r="K315" i="1"/>
  <c r="K316" i="1"/>
  <c r="K318" i="1"/>
  <c r="K317" i="1"/>
  <c r="K319" i="1"/>
  <c r="K320" i="1"/>
  <c r="K321" i="1"/>
  <c r="K323" i="1"/>
  <c r="K322" i="1"/>
  <c r="K324" i="1"/>
  <c r="K326" i="1"/>
  <c r="K325" i="1"/>
  <c r="K327" i="1"/>
  <c r="K328" i="1"/>
  <c r="K329" i="1"/>
  <c r="K330" i="1"/>
  <c r="K331" i="1"/>
  <c r="K332" i="1"/>
  <c r="K333" i="1"/>
  <c r="K334" i="1"/>
  <c r="K336" i="1"/>
  <c r="K337" i="1"/>
  <c r="K335" i="1"/>
  <c r="K345" i="1"/>
  <c r="K344" i="1"/>
  <c r="K347" i="1"/>
  <c r="K346" i="1"/>
  <c r="K348" i="1"/>
  <c r="K351" i="1"/>
  <c r="K349" i="1"/>
  <c r="K350" i="1"/>
  <c r="K354" i="1"/>
  <c r="K352" i="1"/>
  <c r="K353" i="1"/>
  <c r="K355" i="1"/>
  <c r="K358" i="1"/>
  <c r="K361" i="1"/>
  <c r="K360" i="1"/>
  <c r="K359" i="1"/>
  <c r="K357" i="1"/>
  <c r="K368" i="1"/>
  <c r="K373" i="1"/>
  <c r="K374" i="1"/>
  <c r="K376" i="1"/>
  <c r="K342" i="1"/>
  <c r="K339" i="1"/>
  <c r="K341" i="1"/>
  <c r="K338" i="1"/>
  <c r="K340" i="1"/>
  <c r="K343" i="1"/>
  <c r="K356" i="1"/>
  <c r="K364" i="1"/>
  <c r="K362" i="1"/>
  <c r="K363" i="1"/>
  <c r="K366" i="1"/>
  <c r="K365" i="1"/>
  <c r="K367" i="1"/>
  <c r="K369" i="1"/>
  <c r="K370" i="1"/>
  <c r="K371" i="1"/>
  <c r="K372" i="1"/>
  <c r="K375" i="1"/>
  <c r="K377" i="1"/>
  <c r="K378" i="1"/>
  <c r="K379" i="1"/>
  <c r="K380" i="1"/>
  <c r="K381" i="1"/>
  <c r="K382" i="1"/>
  <c r="K383" i="1"/>
  <c r="K384" i="1"/>
  <c r="K385" i="1"/>
  <c r="K386" i="1"/>
  <c r="K387" i="1"/>
  <c r="K390" i="1"/>
  <c r="K393" i="1"/>
  <c r="K391" i="1"/>
  <c r="K392" i="1"/>
  <c r="K388" i="1"/>
  <c r="K389" i="1"/>
  <c r="K394" i="1"/>
  <c r="K395" i="1"/>
  <c r="K396" i="1"/>
  <c r="K398" i="1"/>
  <c r="K397" i="1"/>
  <c r="K399" i="1"/>
  <c r="K401" i="1"/>
  <c r="K400" i="1"/>
  <c r="K402" i="1"/>
  <c r="K403" i="1"/>
  <c r="K437" i="1"/>
  <c r="K438" i="1"/>
  <c r="K439" i="1"/>
  <c r="K458" i="1"/>
  <c r="K460" i="1"/>
  <c r="K459" i="1"/>
  <c r="K406" i="1"/>
  <c r="K409" i="1"/>
  <c r="K412" i="1"/>
  <c r="K408" i="1"/>
  <c r="K410" i="1"/>
  <c r="K411" i="1"/>
  <c r="K407" i="1"/>
  <c r="K405" i="1"/>
  <c r="K417" i="1"/>
  <c r="K416" i="1"/>
  <c r="K420" i="1"/>
  <c r="K413" i="1"/>
  <c r="K414" i="1"/>
  <c r="K418" i="1"/>
  <c r="K421" i="1"/>
  <c r="K419" i="1"/>
  <c r="K415" i="1"/>
  <c r="K422" i="1"/>
  <c r="K424" i="1"/>
  <c r="K423" i="1"/>
  <c r="K425" i="1"/>
  <c r="K428" i="1"/>
  <c r="K426" i="1"/>
  <c r="K427" i="1"/>
  <c r="K434" i="1"/>
  <c r="K433" i="1"/>
  <c r="K430" i="1"/>
  <c r="K429" i="1"/>
  <c r="K432" i="1"/>
  <c r="K431" i="1"/>
  <c r="K436" i="1"/>
  <c r="K435" i="1"/>
  <c r="K441" i="1"/>
  <c r="K440" i="1"/>
  <c r="K446" i="1"/>
  <c r="K443" i="1"/>
  <c r="K444" i="1"/>
  <c r="K447" i="1"/>
  <c r="K445" i="1"/>
  <c r="K442" i="1"/>
  <c r="K452" i="1"/>
  <c r="K451" i="1"/>
  <c r="K449" i="1"/>
  <c r="K450" i="1"/>
  <c r="K448" i="1"/>
  <c r="K453" i="1"/>
  <c r="K454" i="1"/>
  <c r="K455" i="1"/>
  <c r="K457" i="1"/>
  <c r="K456" i="1"/>
  <c r="K463" i="1"/>
  <c r="K468" i="1"/>
  <c r="K466" i="1"/>
  <c r="K462" i="1"/>
  <c r="K464" i="1"/>
  <c r="K465" i="1"/>
  <c r="K461" i="1"/>
  <c r="K467" i="1"/>
  <c r="K470" i="1"/>
  <c r="K471" i="1"/>
  <c r="K469" i="1"/>
  <c r="K475" i="1"/>
  <c r="K473" i="1"/>
  <c r="K474" i="1"/>
  <c r="K472" i="1"/>
  <c r="K478" i="1"/>
  <c r="K479" i="1"/>
  <c r="K477" i="1"/>
  <c r="K476" i="1"/>
  <c r="K480" i="1"/>
  <c r="K481" i="1"/>
  <c r="K482" i="1"/>
  <c r="K485" i="1"/>
  <c r="K486" i="1"/>
  <c r="K484" i="1"/>
  <c r="K488" i="1"/>
  <c r="K487" i="1"/>
  <c r="K489" i="1"/>
  <c r="K492" i="1"/>
  <c r="K494" i="1"/>
  <c r="K490" i="1"/>
  <c r="K491" i="1"/>
  <c r="K495" i="1"/>
  <c r="K497" i="1"/>
  <c r="K496" i="1"/>
  <c r="K493" i="1"/>
  <c r="K498" i="1"/>
  <c r="K499" i="1"/>
  <c r="K501" i="1"/>
  <c r="K502" i="1"/>
  <c r="K503" i="1"/>
  <c r="K505" i="1"/>
  <c r="K504" i="1"/>
  <c r="K506" i="1"/>
  <c r="K507" i="1"/>
  <c r="K508" i="1"/>
  <c r="K509" i="1"/>
  <c r="K511" i="1"/>
  <c r="K510" i="1"/>
  <c r="K512" i="1"/>
  <c r="K513" i="1"/>
  <c r="K517" i="1"/>
  <c r="K516" i="1"/>
  <c r="K514" i="1"/>
  <c r="K515" i="1"/>
  <c r="K518" i="1"/>
  <c r="K101" i="1"/>
  <c r="K102" i="1"/>
  <c r="K104" i="1"/>
  <c r="K103" i="1"/>
  <c r="K108" i="1"/>
  <c r="K256" i="1"/>
  <c r="K273" i="1"/>
  <c r="K404" i="1"/>
  <c r="K483" i="1"/>
  <c r="K500" i="1"/>
  <c r="K2" i="1"/>
  <c r="H18" i="1" l="1"/>
  <c r="H3" i="1"/>
  <c r="H2" i="1"/>
  <c r="H17" i="1"/>
  <c r="H34" i="1"/>
  <c r="H36" i="1"/>
  <c r="H5" i="1" l="1"/>
  <c r="H24" i="1"/>
  <c r="H145" i="1"/>
  <c r="H19" i="1"/>
  <c r="H35" i="1"/>
  <c r="H23" i="1"/>
  <c r="H22" i="1"/>
  <c r="H25" i="1"/>
  <c r="H63" i="1"/>
  <c r="H87" i="1"/>
  <c r="H300" i="1"/>
  <c r="H222" i="1"/>
  <c r="H223" i="1"/>
  <c r="H133" i="1"/>
  <c r="H309" i="1"/>
  <c r="H94" i="1"/>
  <c r="H13" i="1"/>
  <c r="H9" i="1"/>
  <c r="H321" i="1"/>
  <c r="H290" i="1"/>
  <c r="H278" i="1"/>
  <c r="H261" i="1"/>
  <c r="H213" i="1"/>
  <c r="H202" i="1"/>
  <c r="H186" i="1"/>
  <c r="H161" i="1"/>
  <c r="H138" i="1"/>
  <c r="H111" i="1"/>
  <c r="H90" i="1"/>
  <c r="H85" i="1"/>
  <c r="H83" i="1"/>
  <c r="H76" i="1"/>
  <c r="H73" i="1"/>
  <c r="H26" i="1"/>
  <c r="H50" i="1"/>
  <c r="H43" i="1"/>
  <c r="H41" i="1"/>
  <c r="H328" i="1"/>
  <c r="H335" i="1"/>
  <c r="H247" i="1"/>
  <c r="H337" i="1"/>
  <c r="H324" i="1"/>
  <c r="H318" i="1"/>
  <c r="H313" i="1"/>
  <c r="H304" i="1"/>
  <c r="H293" i="1"/>
  <c r="H284" i="1"/>
  <c r="H274" i="1"/>
  <c r="H269" i="1"/>
  <c r="H264" i="1"/>
  <c r="H253" i="1"/>
  <c r="H248" i="1"/>
  <c r="H240" i="1"/>
  <c r="H227" i="1"/>
  <c r="H218" i="1"/>
  <c r="H205" i="1"/>
  <c r="H210" i="1"/>
  <c r="H204" i="1"/>
  <c r="H233" i="1"/>
  <c r="H229" i="1"/>
  <c r="H190" i="1"/>
  <c r="H185" i="1"/>
  <c r="H177" i="1"/>
  <c r="H171" i="1"/>
  <c r="H160" i="1"/>
  <c r="H170" i="1"/>
  <c r="H151" i="1"/>
  <c r="H148" i="1"/>
  <c r="H144" i="1"/>
  <c r="H135" i="1"/>
  <c r="H130" i="1"/>
  <c r="H127" i="1"/>
  <c r="H125" i="1"/>
  <c r="H122" i="1"/>
  <c r="H119" i="1"/>
  <c r="H117" i="1"/>
  <c r="H110" i="1"/>
  <c r="H105" i="1"/>
  <c r="H99" i="1"/>
  <c r="H93" i="1"/>
  <c r="H89" i="1"/>
  <c r="H82" i="1"/>
  <c r="H78" i="1"/>
  <c r="H69" i="1"/>
  <c r="H67" i="1"/>
  <c r="H66" i="1"/>
  <c r="H62" i="1"/>
  <c r="H58" i="1"/>
  <c r="H56" i="1"/>
  <c r="H53" i="1"/>
  <c r="H45" i="1"/>
  <c r="H42" i="1"/>
  <c r="H39" i="1"/>
  <c r="H33" i="1"/>
  <c r="H29" i="1"/>
  <c r="H330" i="1"/>
  <c r="H320" i="1"/>
  <c r="H308" i="1"/>
  <c r="H297" i="1"/>
  <c r="H286" i="1"/>
  <c r="H280" i="1"/>
  <c r="H271" i="1"/>
  <c r="H266" i="1"/>
  <c r="H257" i="1"/>
  <c r="H249" i="1"/>
  <c r="H242" i="1"/>
  <c r="H235" i="1"/>
  <c r="H221" i="1"/>
  <c r="H198" i="1"/>
  <c r="H194" i="1"/>
  <c r="H334" i="1"/>
  <c r="H331" i="1"/>
  <c r="H325" i="1"/>
  <c r="H314" i="1"/>
  <c r="H311" i="1"/>
  <c r="H306" i="1"/>
  <c r="H301" i="1"/>
  <c r="H298" i="1"/>
  <c r="H291" i="1"/>
  <c r="H285" i="1"/>
  <c r="H279" i="1"/>
  <c r="H275" i="1"/>
  <c r="H267" i="1"/>
  <c r="H259" i="1"/>
  <c r="H255" i="1"/>
  <c r="H251" i="1"/>
  <c r="H243" i="1"/>
  <c r="H239" i="1"/>
  <c r="H234" i="1"/>
  <c r="H244" i="1"/>
  <c r="H216" i="1"/>
  <c r="H206" i="1"/>
  <c r="H211" i="1"/>
  <c r="H208" i="1"/>
  <c r="H199" i="1"/>
  <c r="H230" i="1"/>
  <c r="H224" i="1"/>
  <c r="H191" i="1"/>
  <c r="H183" i="1"/>
  <c r="H181" i="1"/>
  <c r="H175" i="1"/>
  <c r="H172" i="1"/>
  <c r="H157" i="1"/>
  <c r="H167" i="1"/>
  <c r="H165" i="1"/>
  <c r="H155" i="1"/>
  <c r="H149" i="1"/>
  <c r="H140" i="1"/>
  <c r="H134" i="1"/>
  <c r="H123" i="1"/>
  <c r="H114" i="1"/>
  <c r="H106" i="1"/>
  <c r="H97" i="1"/>
  <c r="H88" i="1"/>
  <c r="H79" i="1"/>
  <c r="H70" i="1"/>
  <c r="H59" i="1"/>
  <c r="H48" i="1"/>
  <c r="H46" i="1"/>
  <c r="H12" i="1"/>
  <c r="H8" i="1"/>
  <c r="H329" i="1"/>
  <c r="H327" i="1"/>
  <c r="H326" i="1"/>
  <c r="H323" i="1"/>
  <c r="H317" i="1"/>
  <c r="H315" i="1"/>
  <c r="H310" i="1"/>
  <c r="H307" i="1"/>
  <c r="H302" i="1"/>
  <c r="H296" i="1"/>
  <c r="H295" i="1"/>
  <c r="H288" i="1"/>
  <c r="H289" i="1"/>
  <c r="H282" i="1"/>
  <c r="H281" i="1"/>
  <c r="H277" i="1"/>
  <c r="H270" i="1"/>
  <c r="H268" i="1"/>
  <c r="H262" i="1"/>
  <c r="H260" i="1"/>
  <c r="H254" i="1"/>
  <c r="H246" i="1"/>
  <c r="H236" i="1"/>
  <c r="H237" i="1"/>
  <c r="H241" i="1"/>
  <c r="H37" i="1"/>
  <c r="H4" i="1"/>
  <c r="H14" i="1"/>
  <c r="H10" i="1"/>
  <c r="H6" i="1"/>
  <c r="H226" i="1"/>
  <c r="H228" i="1"/>
  <c r="H219" i="1"/>
  <c r="H220" i="1"/>
  <c r="H217" i="1"/>
  <c r="H207" i="1"/>
  <c r="H215" i="1"/>
  <c r="H214" i="1"/>
  <c r="H212" i="1"/>
  <c r="H209" i="1"/>
  <c r="H203" i="1"/>
  <c r="H200" i="1"/>
  <c r="H201" i="1"/>
  <c r="H197" i="1"/>
  <c r="H195" i="1"/>
  <c r="H196" i="1"/>
  <c r="H188" i="1"/>
  <c r="H189" i="1"/>
  <c r="H231" i="1"/>
  <c r="H232" i="1"/>
  <c r="H225" i="1"/>
  <c r="H192" i="1"/>
  <c r="H193" i="1"/>
  <c r="H187" i="1"/>
  <c r="H184" i="1"/>
  <c r="H182" i="1"/>
  <c r="H180" i="1"/>
  <c r="H178" i="1"/>
  <c r="H179" i="1"/>
  <c r="H176" i="1"/>
  <c r="H173" i="1"/>
  <c r="H174" i="1"/>
  <c r="H162" i="1"/>
  <c r="H158" i="1"/>
  <c r="H159" i="1"/>
  <c r="H168" i="1"/>
  <c r="H169" i="1"/>
  <c r="H166" i="1"/>
  <c r="H164" i="1"/>
  <c r="H156" i="1"/>
  <c r="H163" i="1"/>
  <c r="H154" i="1"/>
  <c r="H152" i="1"/>
  <c r="H153" i="1"/>
  <c r="H150" i="1"/>
  <c r="H146" i="1"/>
  <c r="H147" i="1"/>
  <c r="H142" i="1"/>
  <c r="H143" i="1"/>
  <c r="H141" i="1"/>
  <c r="H139" i="1"/>
  <c r="H136" i="1"/>
  <c r="H137" i="1"/>
  <c r="H131" i="1"/>
  <c r="H132" i="1"/>
  <c r="H128" i="1"/>
  <c r="H129" i="1"/>
  <c r="H126" i="1"/>
  <c r="H124" i="1"/>
  <c r="H120" i="1"/>
  <c r="H121" i="1"/>
  <c r="H118" i="1"/>
  <c r="H115" i="1"/>
  <c r="H116" i="1"/>
  <c r="H113" i="1"/>
  <c r="H112" i="1"/>
  <c r="H107" i="1"/>
  <c r="H109" i="1"/>
  <c r="H100" i="1"/>
  <c r="H98" i="1"/>
  <c r="H95" i="1"/>
  <c r="H96" i="1"/>
  <c r="H91" i="1"/>
  <c r="H92" i="1"/>
  <c r="H86" i="1"/>
  <c r="H84" i="1"/>
  <c r="H80" i="1"/>
  <c r="H81" i="1"/>
  <c r="H77" i="1"/>
  <c r="H74" i="1"/>
  <c r="H75" i="1"/>
  <c r="H71" i="1"/>
  <c r="H72" i="1"/>
  <c r="H68" i="1"/>
  <c r="H27" i="1"/>
  <c r="H64" i="1"/>
  <c r="H65" i="1"/>
  <c r="H60" i="1"/>
  <c r="H61" i="1"/>
  <c r="H57" i="1"/>
  <c r="H54" i="1"/>
  <c r="H55" i="1"/>
  <c r="H51" i="1"/>
  <c r="H52" i="1"/>
  <c r="H47" i="1"/>
  <c r="H44" i="1"/>
  <c r="H40" i="1"/>
  <c r="H38" i="1"/>
  <c r="H32" i="1"/>
  <c r="H30" i="1"/>
  <c r="H31" i="1"/>
  <c r="H28" i="1"/>
  <c r="H20" i="1"/>
  <c r="H21" i="1"/>
  <c r="H16" i="1"/>
  <c r="H345" i="1"/>
  <c r="H336" i="1"/>
  <c r="H333" i="1"/>
  <c r="H332" i="1"/>
  <c r="H322" i="1"/>
  <c r="H319" i="1"/>
  <c r="H316" i="1"/>
  <c r="H312" i="1"/>
  <c r="H305" i="1"/>
  <c r="H303" i="1"/>
  <c r="H299" i="1"/>
  <c r="H294" i="1"/>
  <c r="H292" i="1"/>
  <c r="H287" i="1"/>
  <c r="H283" i="1"/>
  <c r="H276" i="1"/>
  <c r="H272" i="1"/>
  <c r="H265" i="1"/>
  <c r="H263" i="1"/>
  <c r="H258" i="1"/>
  <c r="H252" i="1"/>
  <c r="H250" i="1"/>
  <c r="H238" i="1"/>
  <c r="H245" i="1"/>
  <c r="H49" i="1"/>
  <c r="H15" i="1"/>
  <c r="H11" i="1"/>
  <c r="H7" i="1"/>
  <c r="J25" i="13" l="1"/>
  <c r="L25" i="13" s="1"/>
  <c r="I2" i="1"/>
  <c r="J2" i="1"/>
  <c r="I3" i="1"/>
  <c r="J3" i="1"/>
  <c r="I4" i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26" i="1"/>
  <c r="J26" i="1"/>
  <c r="I27" i="1"/>
  <c r="J27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5" i="1"/>
  <c r="J105" i="1"/>
  <c r="I106" i="1"/>
  <c r="J106" i="1"/>
  <c r="I107" i="1"/>
  <c r="J107" i="1"/>
  <c r="I109" i="1"/>
  <c r="J109" i="1"/>
  <c r="I110" i="1"/>
  <c r="J110" i="1"/>
  <c r="I111" i="1"/>
  <c r="J111" i="1"/>
  <c r="I112" i="1"/>
  <c r="J112" i="1"/>
  <c r="I113" i="1"/>
  <c r="J113" i="1"/>
  <c r="I114" i="1"/>
  <c r="J114" i="1"/>
  <c r="I115" i="1"/>
  <c r="J115" i="1"/>
  <c r="I116" i="1"/>
  <c r="J116" i="1"/>
  <c r="I117" i="1"/>
  <c r="J117" i="1"/>
  <c r="I118" i="1"/>
  <c r="J118" i="1"/>
  <c r="I119" i="1"/>
  <c r="J119" i="1"/>
  <c r="I120" i="1"/>
  <c r="J120" i="1"/>
  <c r="I121" i="1"/>
  <c r="J121" i="1"/>
  <c r="I122" i="1"/>
  <c r="J122" i="1"/>
  <c r="I123" i="1"/>
  <c r="J123" i="1"/>
  <c r="I124" i="1"/>
  <c r="J124" i="1"/>
  <c r="I125" i="1"/>
  <c r="J125" i="1"/>
  <c r="I126" i="1"/>
  <c r="J126" i="1"/>
  <c r="I127" i="1"/>
  <c r="J127" i="1"/>
  <c r="I128" i="1"/>
  <c r="J128" i="1"/>
  <c r="I129" i="1"/>
  <c r="J129" i="1"/>
  <c r="I130" i="1"/>
  <c r="J130" i="1"/>
  <c r="I131" i="1"/>
  <c r="J131" i="1"/>
  <c r="I132" i="1"/>
  <c r="J132" i="1"/>
  <c r="I133" i="1"/>
  <c r="J133" i="1"/>
  <c r="I134" i="1"/>
  <c r="J134" i="1"/>
  <c r="I135" i="1"/>
  <c r="J135" i="1"/>
  <c r="I136" i="1"/>
  <c r="J136" i="1"/>
  <c r="I137" i="1"/>
  <c r="J137" i="1"/>
  <c r="I138" i="1"/>
  <c r="J138" i="1"/>
  <c r="I139" i="1"/>
  <c r="J139" i="1"/>
  <c r="I140" i="1"/>
  <c r="J140" i="1"/>
  <c r="I141" i="1"/>
  <c r="J141" i="1"/>
  <c r="I142" i="1"/>
  <c r="J142" i="1"/>
  <c r="I143" i="1"/>
  <c r="J143" i="1"/>
  <c r="I144" i="1"/>
  <c r="J144" i="1"/>
  <c r="I145" i="1"/>
  <c r="J145" i="1"/>
  <c r="I146" i="1"/>
  <c r="J146" i="1"/>
  <c r="I147" i="1"/>
  <c r="J147" i="1"/>
  <c r="I148" i="1"/>
  <c r="J148" i="1"/>
  <c r="I149" i="1"/>
  <c r="J149" i="1"/>
  <c r="I150" i="1"/>
  <c r="J150" i="1"/>
  <c r="I151" i="1"/>
  <c r="J151" i="1"/>
  <c r="I152" i="1"/>
  <c r="J152" i="1"/>
  <c r="I153" i="1"/>
  <c r="J153" i="1"/>
  <c r="I154" i="1"/>
  <c r="J154" i="1"/>
  <c r="I155" i="1"/>
  <c r="J155" i="1"/>
  <c r="I156" i="1"/>
  <c r="J156" i="1"/>
  <c r="I163" i="1"/>
  <c r="J163" i="1"/>
  <c r="I164" i="1"/>
  <c r="J164" i="1"/>
  <c r="I165" i="1"/>
  <c r="J165" i="1"/>
  <c r="I166" i="1"/>
  <c r="J166" i="1"/>
  <c r="I167" i="1"/>
  <c r="J167" i="1"/>
  <c r="I168" i="1"/>
  <c r="J168" i="1"/>
  <c r="I169" i="1"/>
  <c r="J169" i="1"/>
  <c r="I170" i="1"/>
  <c r="J170" i="1"/>
  <c r="I157" i="1"/>
  <c r="J157" i="1"/>
  <c r="I158" i="1"/>
  <c r="J158" i="1"/>
  <c r="I159" i="1"/>
  <c r="J159" i="1"/>
  <c r="I160" i="1"/>
  <c r="J160" i="1"/>
  <c r="I161" i="1"/>
  <c r="J161" i="1"/>
  <c r="I162" i="1"/>
  <c r="J162" i="1"/>
  <c r="I171" i="1"/>
  <c r="J171" i="1"/>
  <c r="I172" i="1"/>
  <c r="J172" i="1"/>
  <c r="I173" i="1"/>
  <c r="J173" i="1"/>
  <c r="I174" i="1"/>
  <c r="J174" i="1"/>
  <c r="I175" i="1"/>
  <c r="J175" i="1"/>
  <c r="I176" i="1"/>
  <c r="J176" i="1"/>
  <c r="I177" i="1"/>
  <c r="J177" i="1"/>
  <c r="I178" i="1"/>
  <c r="J178" i="1"/>
  <c r="I179" i="1"/>
  <c r="J179" i="1"/>
  <c r="I180" i="1"/>
  <c r="J180" i="1"/>
  <c r="I181" i="1"/>
  <c r="J181" i="1"/>
  <c r="I182" i="1"/>
  <c r="J182" i="1"/>
  <c r="I183" i="1"/>
  <c r="J183" i="1"/>
  <c r="I184" i="1"/>
  <c r="J184" i="1"/>
  <c r="I185" i="1"/>
  <c r="J185" i="1"/>
  <c r="I186" i="1"/>
  <c r="J186" i="1"/>
  <c r="I187" i="1"/>
  <c r="J187" i="1"/>
  <c r="I190" i="1"/>
  <c r="J190" i="1"/>
  <c r="I191" i="1"/>
  <c r="J191" i="1"/>
  <c r="I192" i="1"/>
  <c r="J192" i="1"/>
  <c r="I193" i="1"/>
  <c r="J193" i="1"/>
  <c r="I223" i="1"/>
  <c r="J223" i="1"/>
  <c r="I224" i="1"/>
  <c r="J224" i="1"/>
  <c r="I225" i="1"/>
  <c r="J225" i="1"/>
  <c r="I229" i="1"/>
  <c r="J229" i="1"/>
  <c r="I230" i="1"/>
  <c r="J230" i="1"/>
  <c r="I231" i="1"/>
  <c r="J231" i="1"/>
  <c r="I232" i="1"/>
  <c r="J232" i="1"/>
  <c r="I233" i="1"/>
  <c r="J233" i="1"/>
  <c r="I188" i="1"/>
  <c r="J188" i="1"/>
  <c r="I189" i="1"/>
  <c r="J189" i="1"/>
  <c r="I194" i="1"/>
  <c r="J194" i="1"/>
  <c r="I195" i="1"/>
  <c r="J195" i="1"/>
  <c r="I196" i="1"/>
  <c r="J196" i="1"/>
  <c r="I197" i="1"/>
  <c r="J197" i="1"/>
  <c r="I198" i="1"/>
  <c r="J198" i="1"/>
  <c r="I199" i="1"/>
  <c r="J199" i="1"/>
  <c r="I200" i="1"/>
  <c r="J200" i="1"/>
  <c r="I201" i="1"/>
  <c r="J201" i="1"/>
  <c r="I202" i="1"/>
  <c r="J202" i="1"/>
  <c r="I203" i="1"/>
  <c r="J203" i="1"/>
  <c r="I204" i="1"/>
  <c r="J204" i="1"/>
  <c r="I208" i="1"/>
  <c r="J208" i="1"/>
  <c r="I209" i="1"/>
  <c r="J209" i="1"/>
  <c r="I210" i="1"/>
  <c r="J210" i="1"/>
  <c r="I211" i="1"/>
  <c r="J211" i="1"/>
  <c r="I212" i="1"/>
  <c r="J212" i="1"/>
  <c r="I213" i="1"/>
  <c r="J213" i="1"/>
  <c r="I214" i="1"/>
  <c r="J214" i="1"/>
  <c r="I205" i="1"/>
  <c r="J205" i="1"/>
  <c r="I206" i="1"/>
  <c r="J206" i="1"/>
  <c r="I207" i="1"/>
  <c r="J207" i="1"/>
  <c r="I215" i="1"/>
  <c r="J215" i="1"/>
  <c r="I216" i="1"/>
  <c r="J216" i="1"/>
  <c r="I217" i="1"/>
  <c r="J217" i="1"/>
  <c r="I218" i="1"/>
  <c r="J218" i="1"/>
  <c r="I219" i="1"/>
  <c r="J219" i="1"/>
  <c r="I220" i="1"/>
  <c r="J220" i="1"/>
  <c r="I221" i="1"/>
  <c r="J221" i="1"/>
  <c r="I222" i="1"/>
  <c r="J222" i="1"/>
  <c r="I226" i="1"/>
  <c r="J226" i="1"/>
  <c r="I228" i="1"/>
  <c r="J228" i="1"/>
  <c r="I227" i="1"/>
  <c r="J227" i="1"/>
  <c r="I244" i="1"/>
  <c r="J244" i="1"/>
  <c r="I245" i="1"/>
  <c r="J245" i="1"/>
  <c r="I241" i="1"/>
  <c r="J241" i="1"/>
  <c r="I235" i="1"/>
  <c r="J235" i="1"/>
  <c r="I234" i="1"/>
  <c r="J234" i="1"/>
  <c r="I237" i="1"/>
  <c r="J237" i="1"/>
  <c r="I238" i="1"/>
  <c r="J238" i="1"/>
  <c r="I240" i="1"/>
  <c r="J240" i="1"/>
  <c r="I239" i="1"/>
  <c r="J239" i="1"/>
  <c r="I236" i="1"/>
  <c r="J236" i="1"/>
  <c r="I242" i="1"/>
  <c r="J242" i="1"/>
  <c r="I243" i="1"/>
  <c r="J243" i="1"/>
  <c r="I246" i="1"/>
  <c r="J246" i="1"/>
  <c r="I248" i="1"/>
  <c r="J248" i="1"/>
  <c r="I247" i="1"/>
  <c r="J247" i="1"/>
  <c r="I250" i="1"/>
  <c r="J250" i="1"/>
  <c r="I249" i="1"/>
  <c r="J249" i="1"/>
  <c r="I251" i="1"/>
  <c r="J251" i="1"/>
  <c r="I254" i="1"/>
  <c r="J254" i="1"/>
  <c r="I252" i="1"/>
  <c r="J252" i="1"/>
  <c r="I253" i="1"/>
  <c r="J253" i="1"/>
  <c r="I255" i="1"/>
  <c r="J255" i="1"/>
  <c r="I258" i="1"/>
  <c r="J258" i="1"/>
  <c r="I257" i="1"/>
  <c r="J257" i="1"/>
  <c r="I259" i="1"/>
  <c r="J259" i="1"/>
  <c r="I260" i="1"/>
  <c r="J260" i="1"/>
  <c r="I263" i="1"/>
  <c r="J263" i="1"/>
  <c r="I264" i="1"/>
  <c r="J264" i="1"/>
  <c r="I261" i="1"/>
  <c r="J261" i="1"/>
  <c r="I262" i="1"/>
  <c r="J262" i="1"/>
  <c r="I266" i="1"/>
  <c r="J266" i="1"/>
  <c r="I267" i="1"/>
  <c r="J267" i="1"/>
  <c r="I268" i="1"/>
  <c r="J268" i="1"/>
  <c r="I265" i="1"/>
  <c r="J265" i="1"/>
  <c r="I269" i="1"/>
  <c r="J269" i="1"/>
  <c r="I270" i="1"/>
  <c r="J270" i="1"/>
  <c r="I272" i="1"/>
  <c r="J272" i="1"/>
  <c r="I271" i="1"/>
  <c r="J271" i="1"/>
  <c r="I278" i="1"/>
  <c r="J278" i="1"/>
  <c r="I277" i="1"/>
  <c r="J277" i="1"/>
  <c r="I276" i="1"/>
  <c r="J276" i="1"/>
  <c r="I274" i="1"/>
  <c r="J274" i="1"/>
  <c r="I275" i="1"/>
  <c r="J275" i="1"/>
  <c r="I281" i="1"/>
  <c r="J281" i="1"/>
  <c r="I280" i="1"/>
  <c r="J280" i="1"/>
  <c r="I279" i="1"/>
  <c r="J279" i="1"/>
  <c r="I282" i="1"/>
  <c r="J282" i="1"/>
  <c r="I283" i="1"/>
  <c r="J283" i="1"/>
  <c r="I284" i="1"/>
  <c r="J284" i="1"/>
  <c r="I285" i="1"/>
  <c r="J285" i="1"/>
  <c r="I289" i="1"/>
  <c r="J289" i="1"/>
  <c r="I287" i="1"/>
  <c r="J287" i="1"/>
  <c r="I286" i="1"/>
  <c r="J286" i="1"/>
  <c r="I290" i="1"/>
  <c r="J290" i="1"/>
  <c r="I288" i="1"/>
  <c r="J288" i="1"/>
  <c r="I292" i="1"/>
  <c r="J292" i="1"/>
  <c r="I293" i="1"/>
  <c r="J293" i="1"/>
  <c r="I291" i="1"/>
  <c r="J291" i="1"/>
  <c r="I295" i="1"/>
  <c r="J295" i="1"/>
  <c r="I294" i="1"/>
  <c r="J294" i="1"/>
  <c r="I297" i="1"/>
  <c r="J297" i="1"/>
  <c r="I298" i="1"/>
  <c r="J298" i="1"/>
  <c r="I296" i="1"/>
  <c r="J296" i="1"/>
  <c r="I299" i="1"/>
  <c r="J299" i="1"/>
  <c r="I300" i="1"/>
  <c r="J300" i="1"/>
  <c r="I301" i="1"/>
  <c r="J301" i="1"/>
  <c r="I302" i="1"/>
  <c r="J302" i="1"/>
  <c r="I303" i="1"/>
  <c r="J303" i="1"/>
  <c r="I304" i="1"/>
  <c r="J304" i="1"/>
  <c r="I306" i="1"/>
  <c r="J306" i="1"/>
  <c r="I307" i="1"/>
  <c r="J307" i="1"/>
  <c r="I305" i="1"/>
  <c r="J305" i="1"/>
  <c r="I308" i="1"/>
  <c r="J308" i="1"/>
  <c r="I309" i="1"/>
  <c r="J309" i="1"/>
  <c r="I310" i="1"/>
  <c r="J310" i="1"/>
  <c r="I312" i="1"/>
  <c r="J312" i="1"/>
  <c r="I311" i="1"/>
  <c r="J311" i="1"/>
  <c r="I313" i="1"/>
  <c r="J313" i="1"/>
  <c r="I314" i="1"/>
  <c r="J314" i="1"/>
  <c r="I315" i="1"/>
  <c r="J315" i="1"/>
  <c r="I316" i="1"/>
  <c r="J316" i="1"/>
  <c r="I318" i="1"/>
  <c r="J318" i="1"/>
  <c r="I317" i="1"/>
  <c r="J317" i="1"/>
  <c r="I319" i="1"/>
  <c r="J319" i="1"/>
  <c r="I320" i="1"/>
  <c r="J320" i="1"/>
  <c r="I321" i="1"/>
  <c r="J321" i="1"/>
  <c r="I323" i="1"/>
  <c r="J323" i="1"/>
  <c r="I322" i="1"/>
  <c r="J322" i="1"/>
  <c r="I324" i="1"/>
  <c r="J324" i="1"/>
  <c r="I326" i="1"/>
  <c r="J326" i="1"/>
  <c r="I325" i="1"/>
  <c r="J325" i="1"/>
  <c r="I327" i="1"/>
  <c r="J327" i="1"/>
  <c r="I328" i="1"/>
  <c r="J328" i="1"/>
  <c r="I329" i="1"/>
  <c r="J329" i="1"/>
  <c r="I330" i="1"/>
  <c r="J330" i="1"/>
  <c r="I331" i="1"/>
  <c r="J331" i="1"/>
  <c r="I332" i="1"/>
  <c r="J332" i="1"/>
  <c r="I333" i="1"/>
  <c r="J333" i="1"/>
  <c r="I334" i="1"/>
  <c r="J334" i="1"/>
  <c r="I336" i="1"/>
  <c r="J336" i="1"/>
  <c r="I337" i="1"/>
  <c r="J337" i="1"/>
  <c r="I335" i="1"/>
  <c r="J335" i="1"/>
  <c r="I345" i="1"/>
  <c r="J345" i="1"/>
  <c r="K3" i="15"/>
  <c r="M3" i="15"/>
  <c r="L3" i="15"/>
  <c r="N3" i="15"/>
  <c r="O3" i="15"/>
  <c r="K4" i="15"/>
  <c r="M4" i="15"/>
  <c r="L4" i="15"/>
  <c r="N4" i="15"/>
  <c r="O4" i="15"/>
  <c r="K5" i="15"/>
  <c r="M5" i="15"/>
  <c r="L5" i="15"/>
  <c r="N5" i="15"/>
  <c r="O5" i="15"/>
  <c r="K6" i="15"/>
  <c r="M6" i="15"/>
  <c r="L6" i="15"/>
  <c r="N6" i="15"/>
  <c r="O6" i="15"/>
  <c r="K7" i="15"/>
  <c r="M7" i="15"/>
  <c r="L7" i="15"/>
  <c r="N7" i="15"/>
  <c r="O7" i="15"/>
  <c r="K8" i="15"/>
  <c r="M8" i="15"/>
  <c r="L8" i="15"/>
  <c r="N8" i="15"/>
  <c r="O8" i="15"/>
  <c r="K9" i="15"/>
  <c r="M9" i="15"/>
  <c r="L9" i="15"/>
  <c r="N9" i="15"/>
  <c r="O9" i="15"/>
  <c r="K10" i="15"/>
  <c r="M10" i="15"/>
  <c r="L10" i="15"/>
  <c r="N10" i="15"/>
  <c r="O10" i="15"/>
  <c r="K11" i="15"/>
  <c r="M11" i="15"/>
  <c r="L11" i="15"/>
  <c r="N11" i="15"/>
  <c r="O11" i="15"/>
  <c r="K12" i="15"/>
  <c r="M12" i="15"/>
  <c r="L12" i="15"/>
  <c r="N12" i="15"/>
  <c r="O12" i="15"/>
  <c r="K13" i="15"/>
  <c r="M13" i="15"/>
  <c r="L13" i="15"/>
  <c r="N13" i="15"/>
  <c r="O13" i="15"/>
  <c r="K14" i="15"/>
  <c r="M14" i="15"/>
  <c r="L14" i="15"/>
  <c r="N14" i="15"/>
  <c r="O14" i="15"/>
  <c r="K15" i="15"/>
  <c r="M15" i="15"/>
  <c r="L15" i="15"/>
  <c r="N15" i="15"/>
  <c r="O15" i="15"/>
  <c r="K16" i="15"/>
  <c r="M16" i="15"/>
  <c r="L16" i="15"/>
  <c r="N16" i="15"/>
  <c r="O16" i="15"/>
  <c r="K17" i="15"/>
  <c r="M17" i="15"/>
  <c r="L17" i="15"/>
  <c r="N17" i="15"/>
  <c r="O17" i="15"/>
  <c r="K18" i="15"/>
  <c r="M18" i="15"/>
  <c r="L18" i="15"/>
  <c r="N18" i="15"/>
  <c r="O18" i="15"/>
  <c r="K19" i="15"/>
  <c r="M19" i="15"/>
  <c r="L19" i="15"/>
  <c r="N19" i="15"/>
  <c r="O19" i="15"/>
  <c r="K20" i="15"/>
  <c r="M20" i="15"/>
  <c r="L20" i="15"/>
  <c r="N20" i="15"/>
  <c r="O20" i="15"/>
  <c r="K21" i="15"/>
  <c r="M21" i="15"/>
  <c r="L21" i="15"/>
  <c r="N21" i="15"/>
  <c r="O21" i="15"/>
  <c r="K22" i="15"/>
  <c r="M22" i="15"/>
  <c r="L22" i="15"/>
  <c r="N22" i="15"/>
  <c r="O22" i="15"/>
  <c r="K23" i="15"/>
  <c r="M23" i="15"/>
  <c r="L23" i="15"/>
  <c r="N23" i="15"/>
  <c r="O23" i="15"/>
  <c r="K24" i="15"/>
  <c r="M24" i="15"/>
  <c r="L24" i="15"/>
  <c r="N24" i="15"/>
  <c r="O24" i="15"/>
  <c r="K25" i="15"/>
  <c r="M25" i="15"/>
  <c r="L25" i="15"/>
  <c r="N25" i="15"/>
  <c r="O25" i="15"/>
  <c r="K26" i="15"/>
  <c r="M26" i="15"/>
  <c r="L26" i="15"/>
  <c r="N26" i="15"/>
  <c r="O26" i="15"/>
  <c r="K27" i="15"/>
  <c r="M27" i="15"/>
  <c r="L27" i="15"/>
  <c r="N27" i="15"/>
  <c r="O27" i="15"/>
  <c r="K28" i="15"/>
  <c r="M28" i="15"/>
  <c r="L28" i="15"/>
  <c r="N28" i="15"/>
  <c r="O28" i="15"/>
  <c r="K29" i="15"/>
  <c r="M29" i="15"/>
  <c r="L29" i="15"/>
  <c r="N29" i="15"/>
  <c r="O29" i="15"/>
  <c r="K30" i="15"/>
  <c r="M30" i="15"/>
  <c r="L30" i="15"/>
  <c r="N30" i="15"/>
  <c r="O30" i="15"/>
  <c r="K31" i="15"/>
  <c r="M31" i="15"/>
  <c r="L31" i="15"/>
  <c r="N31" i="15"/>
  <c r="O31" i="15"/>
  <c r="K32" i="15"/>
  <c r="M32" i="15"/>
  <c r="L32" i="15"/>
  <c r="N32" i="15"/>
  <c r="O32" i="15"/>
  <c r="K33" i="15"/>
  <c r="M33" i="15"/>
  <c r="L33" i="15"/>
  <c r="N33" i="15"/>
  <c r="O33" i="15"/>
  <c r="K34" i="15"/>
  <c r="M34" i="15"/>
  <c r="L34" i="15"/>
  <c r="N34" i="15"/>
  <c r="O34" i="15"/>
  <c r="K35" i="15"/>
  <c r="M35" i="15"/>
  <c r="L35" i="15"/>
  <c r="N35" i="15"/>
  <c r="O35" i="15"/>
  <c r="K36" i="15"/>
  <c r="M36" i="15"/>
  <c r="L36" i="15"/>
  <c r="N36" i="15"/>
  <c r="O36" i="15"/>
  <c r="K37" i="15"/>
  <c r="M37" i="15"/>
  <c r="L37" i="15"/>
  <c r="N37" i="15"/>
  <c r="O37" i="15"/>
  <c r="K38" i="15"/>
  <c r="M38" i="15"/>
  <c r="L38" i="15"/>
  <c r="N38" i="15"/>
  <c r="O38" i="15"/>
  <c r="K39" i="15"/>
  <c r="M39" i="15"/>
  <c r="L39" i="15"/>
  <c r="N39" i="15"/>
  <c r="O39" i="15"/>
  <c r="K40" i="15"/>
  <c r="M40" i="15"/>
  <c r="L40" i="15"/>
  <c r="N40" i="15"/>
  <c r="O40" i="15"/>
  <c r="K41" i="15"/>
  <c r="M41" i="15"/>
  <c r="L41" i="15"/>
  <c r="N41" i="15"/>
  <c r="O41" i="15"/>
  <c r="K42" i="15"/>
  <c r="M42" i="15"/>
  <c r="L42" i="15"/>
  <c r="N42" i="15"/>
  <c r="O42" i="15"/>
  <c r="K43" i="15"/>
  <c r="M43" i="15"/>
  <c r="L43" i="15"/>
  <c r="N43" i="15"/>
  <c r="O43" i="15"/>
  <c r="K44" i="15"/>
  <c r="M44" i="15"/>
  <c r="L44" i="15"/>
  <c r="N44" i="15"/>
  <c r="O44" i="15"/>
  <c r="K45" i="15"/>
  <c r="M45" i="15"/>
  <c r="L45" i="15"/>
  <c r="N45" i="15"/>
  <c r="O45" i="15"/>
  <c r="K46" i="15"/>
  <c r="M46" i="15"/>
  <c r="L46" i="15"/>
  <c r="N46" i="15"/>
  <c r="O46" i="15"/>
  <c r="K47" i="15"/>
  <c r="M47" i="15"/>
  <c r="L47" i="15"/>
  <c r="N47" i="15"/>
  <c r="O47" i="15"/>
  <c r="K48" i="15"/>
  <c r="M48" i="15"/>
  <c r="L48" i="15"/>
  <c r="N48" i="15"/>
  <c r="O48" i="15"/>
  <c r="K49" i="15"/>
  <c r="M49" i="15"/>
  <c r="L49" i="15"/>
  <c r="N49" i="15"/>
  <c r="O49" i="15"/>
  <c r="K50" i="15"/>
  <c r="M50" i="15"/>
  <c r="L50" i="15"/>
  <c r="N50" i="15"/>
  <c r="O50" i="15"/>
  <c r="K51" i="15"/>
  <c r="M51" i="15"/>
  <c r="L51" i="15"/>
  <c r="N51" i="15"/>
  <c r="O51" i="15"/>
  <c r="K52" i="15"/>
  <c r="M52" i="15"/>
  <c r="L52" i="15"/>
  <c r="N52" i="15"/>
  <c r="O52" i="15"/>
  <c r="K53" i="15"/>
  <c r="M53" i="15"/>
  <c r="L53" i="15"/>
  <c r="N53" i="15"/>
  <c r="O53" i="15"/>
  <c r="K54" i="15"/>
  <c r="M54" i="15"/>
  <c r="L54" i="15"/>
  <c r="N54" i="15"/>
  <c r="O54" i="15"/>
  <c r="K55" i="15"/>
  <c r="M55" i="15"/>
  <c r="L55" i="15"/>
  <c r="N55" i="15"/>
  <c r="O55" i="15"/>
  <c r="K56" i="15"/>
  <c r="M56" i="15"/>
  <c r="L56" i="15"/>
  <c r="N56" i="15"/>
  <c r="O56" i="15"/>
  <c r="K57" i="15"/>
  <c r="M57" i="15"/>
  <c r="L57" i="15"/>
  <c r="N57" i="15"/>
  <c r="O57" i="15"/>
  <c r="K58" i="15"/>
  <c r="M58" i="15"/>
  <c r="L58" i="15"/>
  <c r="N58" i="15"/>
  <c r="O58" i="15"/>
  <c r="K59" i="15"/>
  <c r="M59" i="15"/>
  <c r="L59" i="15"/>
  <c r="N59" i="15"/>
  <c r="O59" i="15"/>
  <c r="K60" i="15"/>
  <c r="M60" i="15"/>
  <c r="L60" i="15"/>
  <c r="N60" i="15"/>
  <c r="O60" i="15"/>
  <c r="K61" i="15"/>
  <c r="M61" i="15"/>
  <c r="L61" i="15"/>
  <c r="N61" i="15"/>
  <c r="O61" i="15"/>
  <c r="K62" i="15"/>
  <c r="M62" i="15"/>
  <c r="L62" i="15"/>
  <c r="N62" i="15"/>
  <c r="O62" i="15"/>
  <c r="K63" i="15"/>
  <c r="M63" i="15"/>
  <c r="L63" i="15"/>
  <c r="N63" i="15"/>
  <c r="O63" i="15"/>
  <c r="K64" i="15"/>
  <c r="M64" i="15"/>
  <c r="L64" i="15"/>
  <c r="N64" i="15"/>
  <c r="O64" i="15"/>
  <c r="K65" i="15"/>
  <c r="M65" i="15"/>
  <c r="L65" i="15"/>
  <c r="N65" i="15"/>
  <c r="O65" i="15"/>
  <c r="K66" i="15"/>
  <c r="M66" i="15"/>
  <c r="L66" i="15"/>
  <c r="N66" i="15"/>
  <c r="O66" i="15"/>
  <c r="K67" i="15"/>
  <c r="M67" i="15"/>
  <c r="L67" i="15"/>
  <c r="N67" i="15"/>
  <c r="O67" i="15"/>
  <c r="K68" i="15"/>
  <c r="M68" i="15"/>
  <c r="L68" i="15"/>
  <c r="N68" i="15"/>
  <c r="O68" i="15"/>
  <c r="K69" i="15"/>
  <c r="M69" i="15"/>
  <c r="L69" i="15"/>
  <c r="N69" i="15"/>
  <c r="O69" i="15"/>
  <c r="K70" i="15"/>
  <c r="M70" i="15"/>
  <c r="L70" i="15"/>
  <c r="N70" i="15"/>
  <c r="O70" i="15"/>
  <c r="K71" i="15"/>
  <c r="M71" i="15"/>
  <c r="L71" i="15"/>
  <c r="N71" i="15"/>
  <c r="O71" i="15"/>
  <c r="K72" i="15"/>
  <c r="M72" i="15"/>
  <c r="L72" i="15"/>
  <c r="N72" i="15"/>
  <c r="O72" i="15"/>
  <c r="K73" i="15"/>
  <c r="M73" i="15"/>
  <c r="L73" i="15"/>
  <c r="N73" i="15"/>
  <c r="O73" i="15"/>
  <c r="K74" i="15"/>
  <c r="M74" i="15"/>
  <c r="L74" i="15"/>
  <c r="N74" i="15"/>
  <c r="O74" i="15"/>
  <c r="K75" i="15"/>
  <c r="M75" i="15"/>
  <c r="L75" i="15"/>
  <c r="N75" i="15"/>
  <c r="O75" i="15"/>
  <c r="K76" i="15"/>
  <c r="M76" i="15"/>
  <c r="L76" i="15"/>
  <c r="N76" i="15"/>
  <c r="O76" i="15"/>
  <c r="K77" i="15"/>
  <c r="M77" i="15"/>
  <c r="L77" i="15"/>
  <c r="N77" i="15"/>
  <c r="O77" i="15"/>
  <c r="K78" i="15"/>
  <c r="M78" i="15"/>
  <c r="L78" i="15"/>
  <c r="N78" i="15"/>
  <c r="O78" i="15"/>
  <c r="K79" i="15"/>
  <c r="M79" i="15"/>
  <c r="L79" i="15"/>
  <c r="N79" i="15"/>
  <c r="O79" i="15"/>
  <c r="K80" i="15"/>
  <c r="M80" i="15"/>
  <c r="L80" i="15"/>
  <c r="N80" i="15"/>
  <c r="O80" i="15"/>
  <c r="K81" i="15"/>
  <c r="M81" i="15"/>
  <c r="L81" i="15"/>
  <c r="N81" i="15"/>
  <c r="O81" i="15"/>
  <c r="K82" i="15"/>
  <c r="M82" i="15"/>
  <c r="L82" i="15"/>
  <c r="N82" i="15"/>
  <c r="O82" i="15"/>
  <c r="K83" i="15"/>
  <c r="M83" i="15"/>
  <c r="L83" i="15"/>
  <c r="N83" i="15"/>
  <c r="O83" i="15"/>
  <c r="K84" i="15"/>
  <c r="M84" i="15"/>
  <c r="L84" i="15"/>
  <c r="N84" i="15"/>
  <c r="O84" i="15"/>
  <c r="K85" i="15"/>
  <c r="M85" i="15"/>
  <c r="L85" i="15"/>
  <c r="N85" i="15"/>
  <c r="O85" i="15"/>
  <c r="K86" i="15"/>
  <c r="M86" i="15"/>
  <c r="L86" i="15"/>
  <c r="N86" i="15"/>
  <c r="O86" i="15"/>
  <c r="K87" i="15"/>
  <c r="M87" i="15"/>
  <c r="L87" i="15"/>
  <c r="N87" i="15"/>
  <c r="O87" i="15"/>
  <c r="K88" i="15"/>
  <c r="M88" i="15"/>
  <c r="L88" i="15"/>
  <c r="N88" i="15"/>
  <c r="O88" i="15"/>
  <c r="K89" i="15"/>
  <c r="M89" i="15"/>
  <c r="L89" i="15"/>
  <c r="N89" i="15"/>
  <c r="O89" i="15"/>
  <c r="K90" i="15"/>
  <c r="M90" i="15"/>
  <c r="L90" i="15"/>
  <c r="N90" i="15"/>
  <c r="O90" i="15"/>
  <c r="K91" i="15"/>
  <c r="M91" i="15"/>
  <c r="L91" i="15"/>
  <c r="N91" i="15"/>
  <c r="O91" i="15"/>
  <c r="K92" i="15"/>
  <c r="M92" i="15"/>
  <c r="L92" i="15"/>
  <c r="N92" i="15"/>
  <c r="O92" i="15"/>
  <c r="K93" i="15"/>
  <c r="M93" i="15"/>
  <c r="L93" i="15"/>
  <c r="N93" i="15"/>
  <c r="O93" i="15"/>
  <c r="K94" i="15"/>
  <c r="M94" i="15"/>
  <c r="L94" i="15"/>
  <c r="N94" i="15"/>
  <c r="O94" i="15"/>
  <c r="K95" i="15"/>
  <c r="M95" i="15"/>
  <c r="L95" i="15"/>
  <c r="N95" i="15"/>
  <c r="O95" i="15"/>
  <c r="K96" i="15"/>
  <c r="M96" i="15"/>
  <c r="L96" i="15"/>
  <c r="N96" i="15"/>
  <c r="O96" i="15"/>
  <c r="K97" i="15"/>
  <c r="M97" i="15"/>
  <c r="L97" i="15"/>
  <c r="N97" i="15"/>
  <c r="O97" i="15"/>
  <c r="K98" i="15"/>
  <c r="M98" i="15"/>
  <c r="L98" i="15"/>
  <c r="N98" i="15"/>
  <c r="O98" i="15"/>
  <c r="K99" i="15"/>
  <c r="M99" i="15"/>
  <c r="L99" i="15"/>
  <c r="N99" i="15"/>
  <c r="O99" i="15"/>
  <c r="K100" i="15"/>
  <c r="M100" i="15"/>
  <c r="L100" i="15"/>
  <c r="N100" i="15"/>
  <c r="O100" i="15"/>
  <c r="K101" i="15"/>
  <c r="M101" i="15"/>
  <c r="L101" i="15"/>
  <c r="N101" i="15"/>
  <c r="O101" i="15"/>
  <c r="K102" i="15"/>
  <c r="M102" i="15"/>
  <c r="L102" i="15"/>
  <c r="N102" i="15"/>
  <c r="O102" i="15"/>
  <c r="K103" i="15"/>
  <c r="M103" i="15"/>
  <c r="L103" i="15"/>
  <c r="N103" i="15"/>
  <c r="O103" i="15"/>
  <c r="K104" i="15"/>
  <c r="M104" i="15"/>
  <c r="L104" i="15"/>
  <c r="N104" i="15"/>
  <c r="O104" i="15"/>
  <c r="K105" i="15"/>
  <c r="M105" i="15"/>
  <c r="L105" i="15"/>
  <c r="N105" i="15"/>
  <c r="O105" i="15"/>
  <c r="K106" i="15"/>
  <c r="M106" i="15"/>
  <c r="L106" i="15"/>
  <c r="N106" i="15"/>
  <c r="O106" i="15"/>
  <c r="K107" i="15"/>
  <c r="M107" i="15"/>
  <c r="L107" i="15"/>
  <c r="N107" i="15"/>
  <c r="O107" i="15"/>
  <c r="K108" i="15"/>
  <c r="M108" i="15"/>
  <c r="L108" i="15"/>
  <c r="N108" i="15"/>
  <c r="O108" i="15"/>
  <c r="K109" i="15"/>
  <c r="M109" i="15"/>
  <c r="L109" i="15"/>
  <c r="N109" i="15"/>
  <c r="O109" i="15"/>
  <c r="K110" i="15"/>
  <c r="M110" i="15"/>
  <c r="L110" i="15"/>
  <c r="N110" i="15"/>
  <c r="O110" i="15"/>
  <c r="K111" i="15"/>
  <c r="M111" i="15"/>
  <c r="L111" i="15"/>
  <c r="N111" i="15"/>
  <c r="O111" i="15"/>
  <c r="K112" i="15"/>
  <c r="M112" i="15"/>
  <c r="L112" i="15"/>
  <c r="N112" i="15"/>
  <c r="O112" i="15"/>
  <c r="K113" i="15"/>
  <c r="M113" i="15"/>
  <c r="L113" i="15"/>
  <c r="N113" i="15"/>
  <c r="O113" i="15"/>
  <c r="K114" i="15"/>
  <c r="M114" i="15"/>
  <c r="L114" i="15"/>
  <c r="N114" i="15"/>
  <c r="O114" i="15"/>
  <c r="K115" i="15"/>
  <c r="M115" i="15"/>
  <c r="L115" i="15"/>
  <c r="N115" i="15"/>
  <c r="O115" i="15"/>
  <c r="K116" i="15"/>
  <c r="M116" i="15"/>
  <c r="L116" i="15"/>
  <c r="N116" i="15"/>
  <c r="O116" i="15"/>
  <c r="K117" i="15"/>
  <c r="M117" i="15"/>
  <c r="L117" i="15"/>
  <c r="N117" i="15"/>
  <c r="O117" i="15"/>
  <c r="K118" i="15"/>
  <c r="M118" i="15"/>
  <c r="L118" i="15"/>
  <c r="N118" i="15"/>
  <c r="O118" i="15"/>
  <c r="K119" i="15"/>
  <c r="M119" i="15"/>
  <c r="L119" i="15"/>
  <c r="N119" i="15"/>
  <c r="O119" i="15"/>
  <c r="K120" i="15"/>
  <c r="M120" i="15"/>
  <c r="L120" i="15"/>
  <c r="N120" i="15"/>
  <c r="O120" i="15"/>
  <c r="K121" i="15"/>
  <c r="M121" i="15"/>
  <c r="L121" i="15"/>
  <c r="N121" i="15"/>
  <c r="O121" i="15"/>
  <c r="K122" i="15"/>
  <c r="M122" i="15"/>
  <c r="L122" i="15"/>
  <c r="N122" i="15"/>
  <c r="O122" i="15"/>
  <c r="K123" i="15"/>
  <c r="M123" i="15"/>
  <c r="L123" i="15"/>
  <c r="N123" i="15"/>
  <c r="O123" i="15"/>
  <c r="K124" i="15"/>
  <c r="M124" i="15"/>
  <c r="L124" i="15"/>
  <c r="N124" i="15"/>
  <c r="O124" i="15"/>
  <c r="K125" i="15"/>
  <c r="M125" i="15"/>
  <c r="L125" i="15"/>
  <c r="N125" i="15"/>
  <c r="O125" i="15"/>
  <c r="K126" i="15"/>
  <c r="M126" i="15"/>
  <c r="L126" i="15"/>
  <c r="N126" i="15"/>
  <c r="O126" i="15"/>
  <c r="K127" i="15"/>
  <c r="M127" i="15"/>
  <c r="L127" i="15"/>
  <c r="N127" i="15"/>
  <c r="O127" i="15"/>
  <c r="K128" i="15"/>
  <c r="M128" i="15"/>
  <c r="L128" i="15"/>
  <c r="N128" i="15"/>
  <c r="O128" i="15"/>
  <c r="K129" i="15"/>
  <c r="M129" i="15"/>
  <c r="L129" i="15"/>
  <c r="N129" i="15"/>
  <c r="O129" i="15"/>
  <c r="K130" i="15"/>
  <c r="M130" i="15"/>
  <c r="L130" i="15"/>
  <c r="N130" i="15"/>
  <c r="O130" i="15"/>
  <c r="K131" i="15"/>
  <c r="M131" i="15"/>
  <c r="L131" i="15"/>
  <c r="N131" i="15"/>
  <c r="O131" i="15"/>
  <c r="K132" i="15"/>
  <c r="M132" i="15"/>
  <c r="L132" i="15"/>
  <c r="N132" i="15"/>
  <c r="O132" i="15"/>
  <c r="K133" i="15"/>
  <c r="M133" i="15"/>
  <c r="L133" i="15"/>
  <c r="N133" i="15"/>
  <c r="O133" i="15"/>
  <c r="K134" i="15"/>
  <c r="M134" i="15"/>
  <c r="L134" i="15"/>
  <c r="N134" i="15"/>
  <c r="O134" i="15"/>
  <c r="K135" i="15"/>
  <c r="M135" i="15"/>
  <c r="L135" i="15"/>
  <c r="N135" i="15"/>
  <c r="O135" i="15"/>
  <c r="K136" i="15"/>
  <c r="M136" i="15"/>
  <c r="L136" i="15"/>
  <c r="N136" i="15"/>
  <c r="O136" i="15"/>
  <c r="K137" i="15"/>
  <c r="M137" i="15"/>
  <c r="L137" i="15"/>
  <c r="N137" i="15"/>
  <c r="O137" i="15"/>
  <c r="K138" i="15"/>
  <c r="M138" i="15"/>
  <c r="L138" i="15"/>
  <c r="N138" i="15"/>
  <c r="O138" i="15"/>
  <c r="K139" i="15"/>
  <c r="M139" i="15"/>
  <c r="L139" i="15"/>
  <c r="N139" i="15"/>
  <c r="O139" i="15"/>
  <c r="K140" i="15"/>
  <c r="M140" i="15"/>
  <c r="L140" i="15"/>
  <c r="N140" i="15"/>
  <c r="O140" i="15"/>
  <c r="K141" i="15"/>
  <c r="M141" i="15"/>
  <c r="L141" i="15"/>
  <c r="N141" i="15"/>
  <c r="O141" i="15"/>
  <c r="K142" i="15"/>
  <c r="M142" i="15"/>
  <c r="L142" i="15"/>
  <c r="N142" i="15"/>
  <c r="O142" i="15"/>
  <c r="K143" i="15"/>
  <c r="M143" i="15"/>
  <c r="L143" i="15"/>
  <c r="N143" i="15"/>
  <c r="O143" i="15"/>
  <c r="K144" i="15"/>
  <c r="M144" i="15"/>
  <c r="L144" i="15"/>
  <c r="N144" i="15"/>
  <c r="O144" i="15"/>
  <c r="K145" i="15"/>
  <c r="M145" i="15"/>
  <c r="L145" i="15"/>
  <c r="N145" i="15"/>
  <c r="O145" i="15"/>
  <c r="K146" i="15"/>
  <c r="M146" i="15"/>
  <c r="L146" i="15"/>
  <c r="N146" i="15"/>
  <c r="O146" i="15"/>
  <c r="K147" i="15"/>
  <c r="M147" i="15"/>
  <c r="L147" i="15"/>
  <c r="N147" i="15"/>
  <c r="O147" i="15"/>
  <c r="K148" i="15"/>
  <c r="M148" i="15"/>
  <c r="L148" i="15"/>
  <c r="N148" i="15"/>
  <c r="O148" i="15"/>
  <c r="K149" i="15"/>
  <c r="M149" i="15"/>
  <c r="L149" i="15"/>
  <c r="N149" i="15"/>
  <c r="O149" i="15"/>
  <c r="K150" i="15"/>
  <c r="M150" i="15"/>
  <c r="L150" i="15"/>
  <c r="N150" i="15"/>
  <c r="O150" i="15"/>
  <c r="K151" i="15"/>
  <c r="M151" i="15"/>
  <c r="L151" i="15"/>
  <c r="N151" i="15"/>
  <c r="O151" i="15"/>
  <c r="K152" i="15"/>
  <c r="M152" i="15"/>
  <c r="L152" i="15"/>
  <c r="N152" i="15"/>
  <c r="O152" i="15"/>
  <c r="K153" i="15"/>
  <c r="M153" i="15"/>
  <c r="L153" i="15"/>
  <c r="N153" i="15"/>
  <c r="O153" i="15"/>
  <c r="K154" i="15"/>
  <c r="M154" i="15"/>
  <c r="L154" i="15"/>
  <c r="N154" i="15"/>
  <c r="O154" i="15"/>
  <c r="K155" i="15"/>
  <c r="M155" i="15"/>
  <c r="L155" i="15"/>
  <c r="N155" i="15"/>
  <c r="O155" i="15"/>
  <c r="K156" i="15"/>
  <c r="M156" i="15"/>
  <c r="L156" i="15"/>
  <c r="N156" i="15"/>
  <c r="O156" i="15"/>
  <c r="K157" i="15"/>
  <c r="M157" i="15"/>
  <c r="L157" i="15"/>
  <c r="N157" i="15"/>
  <c r="O157" i="15"/>
  <c r="K158" i="15"/>
  <c r="M158" i="15"/>
  <c r="L158" i="15"/>
  <c r="N158" i="15"/>
  <c r="O158" i="15"/>
  <c r="K159" i="15"/>
  <c r="M159" i="15"/>
  <c r="L159" i="15"/>
  <c r="N159" i="15"/>
  <c r="O159" i="15"/>
  <c r="K160" i="15"/>
  <c r="M160" i="15"/>
  <c r="L160" i="15"/>
  <c r="N160" i="15"/>
  <c r="O160" i="15"/>
  <c r="K161" i="15"/>
  <c r="M161" i="15"/>
  <c r="L161" i="15"/>
  <c r="N161" i="15"/>
  <c r="O161" i="15"/>
  <c r="K162" i="15"/>
  <c r="M162" i="15"/>
  <c r="L162" i="15"/>
  <c r="N162" i="15"/>
  <c r="O162" i="15"/>
  <c r="K163" i="15"/>
  <c r="M163" i="15"/>
  <c r="L163" i="15"/>
  <c r="N163" i="15"/>
  <c r="O163" i="15"/>
  <c r="K164" i="15"/>
  <c r="M164" i="15"/>
  <c r="L164" i="15"/>
  <c r="N164" i="15"/>
  <c r="O164" i="15"/>
  <c r="K165" i="15"/>
  <c r="M165" i="15"/>
  <c r="L165" i="15"/>
  <c r="N165" i="15"/>
  <c r="O165" i="15"/>
  <c r="K166" i="15"/>
  <c r="M166" i="15"/>
  <c r="L166" i="15"/>
  <c r="N166" i="15"/>
  <c r="O166" i="15"/>
  <c r="K167" i="15"/>
  <c r="M167" i="15"/>
  <c r="L167" i="15"/>
  <c r="N167" i="15"/>
  <c r="O167" i="15"/>
  <c r="K168" i="15"/>
  <c r="M168" i="15"/>
  <c r="L168" i="15"/>
  <c r="N168" i="15"/>
  <c r="O168" i="15"/>
  <c r="K169" i="15"/>
  <c r="M169" i="15"/>
  <c r="L169" i="15"/>
  <c r="N169" i="15"/>
  <c r="O169" i="15"/>
  <c r="K170" i="15"/>
  <c r="M170" i="15"/>
  <c r="L170" i="15"/>
  <c r="N170" i="15"/>
  <c r="O170" i="15"/>
  <c r="K171" i="15"/>
  <c r="M171" i="15"/>
  <c r="L171" i="15"/>
  <c r="N171" i="15"/>
  <c r="O171" i="15"/>
  <c r="K172" i="15"/>
  <c r="M172" i="15"/>
  <c r="L172" i="15"/>
  <c r="N172" i="15"/>
  <c r="O172" i="15"/>
  <c r="K173" i="15"/>
  <c r="M173" i="15"/>
  <c r="L173" i="15"/>
  <c r="N173" i="15"/>
  <c r="O173" i="15"/>
  <c r="K174" i="15"/>
  <c r="M174" i="15"/>
  <c r="L174" i="15"/>
  <c r="N174" i="15"/>
  <c r="O174" i="15"/>
  <c r="K175" i="15"/>
  <c r="M175" i="15"/>
  <c r="L175" i="15"/>
  <c r="N175" i="15"/>
  <c r="O175" i="15"/>
  <c r="K176" i="15"/>
  <c r="M176" i="15"/>
  <c r="L176" i="15"/>
  <c r="N176" i="15"/>
  <c r="O176" i="15"/>
  <c r="K177" i="15"/>
  <c r="M177" i="15"/>
  <c r="L177" i="15"/>
  <c r="N177" i="15"/>
  <c r="O177" i="15"/>
  <c r="K178" i="15"/>
  <c r="M178" i="15"/>
  <c r="L178" i="15"/>
  <c r="N178" i="15"/>
  <c r="O178" i="15"/>
  <c r="K179" i="15"/>
  <c r="M179" i="15"/>
  <c r="L179" i="15"/>
  <c r="N179" i="15"/>
  <c r="O179" i="15"/>
  <c r="K180" i="15"/>
  <c r="M180" i="15"/>
  <c r="L180" i="15"/>
  <c r="N180" i="15"/>
  <c r="O180" i="15"/>
  <c r="K181" i="15"/>
  <c r="M181" i="15"/>
  <c r="L181" i="15"/>
  <c r="N181" i="15"/>
  <c r="O181" i="15"/>
  <c r="K182" i="15"/>
  <c r="M182" i="15"/>
  <c r="L182" i="15"/>
  <c r="N182" i="15"/>
  <c r="O182" i="15"/>
  <c r="K183" i="15"/>
  <c r="M183" i="15"/>
  <c r="L183" i="15"/>
  <c r="N183" i="15"/>
  <c r="O183" i="15"/>
  <c r="K184" i="15"/>
  <c r="M184" i="15"/>
  <c r="L184" i="15"/>
  <c r="N184" i="15"/>
  <c r="O184" i="15"/>
  <c r="K185" i="15"/>
  <c r="M185" i="15"/>
  <c r="L185" i="15"/>
  <c r="N185" i="15"/>
  <c r="O185" i="15"/>
  <c r="K186" i="15"/>
  <c r="M186" i="15"/>
  <c r="L186" i="15"/>
  <c r="N186" i="15"/>
  <c r="O186" i="15"/>
  <c r="K187" i="15"/>
  <c r="M187" i="15"/>
  <c r="L187" i="15"/>
  <c r="N187" i="15"/>
  <c r="O187" i="15"/>
  <c r="K188" i="15"/>
  <c r="M188" i="15"/>
  <c r="L188" i="15"/>
  <c r="N188" i="15"/>
  <c r="O188" i="15"/>
  <c r="K189" i="15"/>
  <c r="M189" i="15"/>
  <c r="L189" i="15"/>
  <c r="N189" i="15"/>
  <c r="O189" i="15"/>
  <c r="K190" i="15"/>
  <c r="M190" i="15"/>
  <c r="L190" i="15"/>
  <c r="N190" i="15"/>
  <c r="O190" i="15"/>
  <c r="K191" i="15"/>
  <c r="M191" i="15"/>
  <c r="L191" i="15"/>
  <c r="N191" i="15"/>
  <c r="O191" i="15"/>
  <c r="K192" i="15"/>
  <c r="M192" i="15"/>
  <c r="L192" i="15"/>
  <c r="N192" i="15"/>
  <c r="O192" i="15"/>
  <c r="K193" i="15"/>
  <c r="M193" i="15"/>
  <c r="L193" i="15"/>
  <c r="N193" i="15"/>
  <c r="O193" i="15"/>
  <c r="K194" i="15"/>
  <c r="M194" i="15"/>
  <c r="L194" i="15"/>
  <c r="N194" i="15"/>
  <c r="O194" i="15"/>
  <c r="K195" i="15"/>
  <c r="M195" i="15"/>
  <c r="L195" i="15"/>
  <c r="N195" i="15"/>
  <c r="O195" i="15"/>
  <c r="K196" i="15"/>
  <c r="M196" i="15"/>
  <c r="L196" i="15"/>
  <c r="N196" i="15"/>
  <c r="O196" i="15"/>
  <c r="K197" i="15"/>
  <c r="M197" i="15"/>
  <c r="L197" i="15"/>
  <c r="N197" i="15"/>
  <c r="O197" i="15"/>
  <c r="K198" i="15"/>
  <c r="M198" i="15"/>
  <c r="L198" i="15"/>
  <c r="N198" i="15"/>
  <c r="O198" i="15"/>
  <c r="K199" i="15"/>
  <c r="M199" i="15"/>
  <c r="L199" i="15"/>
  <c r="N199" i="15"/>
  <c r="O199" i="15"/>
  <c r="K200" i="15"/>
  <c r="M200" i="15"/>
  <c r="L200" i="15"/>
  <c r="N200" i="15"/>
  <c r="O200" i="15"/>
  <c r="K201" i="15"/>
  <c r="M201" i="15"/>
  <c r="L201" i="15"/>
  <c r="N201" i="15"/>
  <c r="O201" i="15"/>
  <c r="K202" i="15"/>
  <c r="M202" i="15"/>
  <c r="L202" i="15"/>
  <c r="N202" i="15"/>
  <c r="O202" i="15"/>
  <c r="K203" i="15"/>
  <c r="M203" i="15"/>
  <c r="L203" i="15"/>
  <c r="N203" i="15"/>
  <c r="O203" i="15"/>
  <c r="K204" i="15"/>
  <c r="M204" i="15"/>
  <c r="L204" i="15"/>
  <c r="N204" i="15"/>
  <c r="O204" i="15"/>
  <c r="K205" i="15"/>
  <c r="M205" i="15"/>
  <c r="L205" i="15"/>
  <c r="N205" i="15"/>
  <c r="O205" i="15"/>
  <c r="K206" i="15"/>
  <c r="M206" i="15"/>
  <c r="L206" i="15"/>
  <c r="N206" i="15"/>
  <c r="O206" i="15"/>
  <c r="K207" i="15"/>
  <c r="M207" i="15"/>
  <c r="L207" i="15"/>
  <c r="N207" i="15"/>
  <c r="O207" i="15"/>
  <c r="K208" i="15"/>
  <c r="M208" i="15"/>
  <c r="L208" i="15"/>
  <c r="N208" i="15"/>
  <c r="O208" i="15"/>
  <c r="K209" i="15"/>
  <c r="M209" i="15"/>
  <c r="L209" i="15"/>
  <c r="N209" i="15"/>
  <c r="O209" i="15"/>
  <c r="K210" i="15"/>
  <c r="M210" i="15"/>
  <c r="L210" i="15"/>
  <c r="N210" i="15"/>
  <c r="O210" i="15"/>
  <c r="K211" i="15"/>
  <c r="M211" i="15"/>
  <c r="L211" i="15"/>
  <c r="N211" i="15"/>
  <c r="O211" i="15"/>
  <c r="K212" i="15"/>
  <c r="M212" i="15"/>
  <c r="L212" i="15"/>
  <c r="N212" i="15"/>
  <c r="O212" i="15"/>
  <c r="K213" i="15"/>
  <c r="M213" i="15"/>
  <c r="L213" i="15"/>
  <c r="N213" i="15"/>
  <c r="O213" i="15"/>
  <c r="K214" i="15"/>
  <c r="M214" i="15"/>
  <c r="L214" i="15"/>
  <c r="N214" i="15"/>
  <c r="O214" i="15"/>
  <c r="K215" i="15"/>
  <c r="M215" i="15"/>
  <c r="L215" i="15"/>
  <c r="N215" i="15"/>
  <c r="O215" i="15"/>
  <c r="K216" i="15"/>
  <c r="M216" i="15"/>
  <c r="L216" i="15"/>
  <c r="N216" i="15"/>
  <c r="O216" i="15"/>
  <c r="K217" i="15"/>
  <c r="M217" i="15"/>
  <c r="L217" i="15"/>
  <c r="N217" i="15"/>
  <c r="O217" i="15"/>
  <c r="K218" i="15"/>
  <c r="M218" i="15"/>
  <c r="L218" i="15"/>
  <c r="N218" i="15"/>
  <c r="O218" i="15"/>
  <c r="K219" i="15"/>
  <c r="M219" i="15"/>
  <c r="L219" i="15"/>
  <c r="N219" i="15"/>
  <c r="O219" i="15"/>
  <c r="K220" i="15"/>
  <c r="M220" i="15"/>
  <c r="L220" i="15"/>
  <c r="N220" i="15"/>
  <c r="O220" i="15"/>
  <c r="K221" i="15"/>
  <c r="M221" i="15"/>
  <c r="L221" i="15"/>
  <c r="N221" i="15"/>
  <c r="O221" i="15"/>
  <c r="K222" i="15"/>
  <c r="M222" i="15"/>
  <c r="L222" i="15"/>
  <c r="N222" i="15"/>
  <c r="O222" i="15"/>
  <c r="K223" i="15"/>
  <c r="M223" i="15"/>
  <c r="L223" i="15"/>
  <c r="N223" i="15"/>
  <c r="O223" i="15"/>
  <c r="K224" i="15"/>
  <c r="M224" i="15"/>
  <c r="L224" i="15"/>
  <c r="N224" i="15"/>
  <c r="O224" i="15"/>
  <c r="K225" i="15"/>
  <c r="M225" i="15"/>
  <c r="L225" i="15"/>
  <c r="N225" i="15"/>
  <c r="O225" i="15"/>
  <c r="K226" i="15"/>
  <c r="M226" i="15"/>
  <c r="L226" i="15"/>
  <c r="N226" i="15"/>
  <c r="O226" i="15"/>
  <c r="K227" i="15"/>
  <c r="M227" i="15"/>
  <c r="L227" i="15"/>
  <c r="N227" i="15"/>
  <c r="O227" i="15"/>
  <c r="K228" i="15"/>
  <c r="M228" i="15"/>
  <c r="L228" i="15"/>
  <c r="N228" i="15"/>
  <c r="O228" i="15"/>
  <c r="K229" i="15"/>
  <c r="M229" i="15"/>
  <c r="L229" i="15"/>
  <c r="N229" i="15"/>
  <c r="O229" i="15"/>
  <c r="K230" i="15"/>
  <c r="M230" i="15"/>
  <c r="L230" i="15"/>
  <c r="N230" i="15"/>
  <c r="O230" i="15"/>
  <c r="K231" i="15"/>
  <c r="M231" i="15"/>
  <c r="L231" i="15"/>
  <c r="N231" i="15"/>
  <c r="O231" i="15"/>
  <c r="K232" i="15"/>
  <c r="M232" i="15"/>
  <c r="L232" i="15"/>
  <c r="N232" i="15"/>
  <c r="O232" i="15"/>
  <c r="K233" i="15"/>
  <c r="M233" i="15"/>
  <c r="L233" i="15"/>
  <c r="N233" i="15"/>
  <c r="O233" i="15"/>
  <c r="K234" i="15"/>
  <c r="M234" i="15"/>
  <c r="L234" i="15"/>
  <c r="N234" i="15"/>
  <c r="O234" i="15"/>
  <c r="K235" i="15"/>
  <c r="M235" i="15"/>
  <c r="L235" i="15"/>
  <c r="N235" i="15"/>
  <c r="O235" i="15"/>
  <c r="K236" i="15"/>
  <c r="M236" i="15"/>
  <c r="L236" i="15"/>
  <c r="N236" i="15"/>
  <c r="O236" i="15"/>
  <c r="K237" i="15"/>
  <c r="M237" i="15"/>
  <c r="L237" i="15"/>
  <c r="N237" i="15"/>
  <c r="O237" i="15"/>
  <c r="K238" i="15"/>
  <c r="M238" i="15"/>
  <c r="L238" i="15"/>
  <c r="N238" i="15"/>
  <c r="O238" i="15"/>
  <c r="K239" i="15"/>
  <c r="M239" i="15"/>
  <c r="L239" i="15"/>
  <c r="N239" i="15"/>
  <c r="O239" i="15"/>
  <c r="K240" i="15"/>
  <c r="M240" i="15"/>
  <c r="L240" i="15"/>
  <c r="N240" i="15"/>
  <c r="O240" i="15"/>
  <c r="K241" i="15"/>
  <c r="M241" i="15"/>
  <c r="L241" i="15"/>
  <c r="N241" i="15"/>
  <c r="O241" i="15"/>
  <c r="K242" i="15"/>
  <c r="M242" i="15"/>
  <c r="L242" i="15"/>
  <c r="N242" i="15"/>
  <c r="O242" i="15"/>
  <c r="K243" i="15"/>
  <c r="M243" i="15"/>
  <c r="L243" i="15"/>
  <c r="N243" i="15"/>
  <c r="O243" i="15"/>
  <c r="K244" i="15"/>
  <c r="M244" i="15"/>
  <c r="L244" i="15"/>
  <c r="N244" i="15"/>
  <c r="O244" i="15"/>
  <c r="K245" i="15"/>
  <c r="M245" i="15"/>
  <c r="L245" i="15"/>
  <c r="N245" i="15"/>
  <c r="O245" i="15"/>
  <c r="K246" i="15"/>
  <c r="M246" i="15"/>
  <c r="L246" i="15"/>
  <c r="N246" i="15"/>
  <c r="O246" i="15"/>
  <c r="K247" i="15"/>
  <c r="M247" i="15"/>
  <c r="L247" i="15"/>
  <c r="N247" i="15"/>
  <c r="O247" i="15"/>
  <c r="K248" i="15"/>
  <c r="M248" i="15"/>
  <c r="L248" i="15"/>
  <c r="N248" i="15"/>
  <c r="O248" i="15"/>
  <c r="K249" i="15"/>
  <c r="M249" i="15"/>
  <c r="L249" i="15"/>
  <c r="N249" i="15"/>
  <c r="O249" i="15"/>
  <c r="K250" i="15"/>
  <c r="M250" i="15"/>
  <c r="L250" i="15"/>
  <c r="N250" i="15"/>
  <c r="O250" i="15"/>
  <c r="K251" i="15"/>
  <c r="M251" i="15"/>
  <c r="L251" i="15"/>
  <c r="N251" i="15"/>
  <c r="O251" i="15"/>
  <c r="K252" i="15"/>
  <c r="M252" i="15"/>
  <c r="L252" i="15"/>
  <c r="N252" i="15"/>
  <c r="O252" i="15"/>
  <c r="K253" i="15"/>
  <c r="M253" i="15"/>
  <c r="L253" i="15"/>
  <c r="N253" i="15"/>
  <c r="O253" i="15"/>
  <c r="K254" i="15"/>
  <c r="M254" i="15"/>
  <c r="L254" i="15"/>
  <c r="N254" i="15"/>
  <c r="O254" i="15"/>
  <c r="K255" i="15"/>
  <c r="M255" i="15"/>
  <c r="L255" i="15"/>
  <c r="N255" i="15"/>
  <c r="O255" i="15"/>
  <c r="K256" i="15"/>
  <c r="M256" i="15"/>
  <c r="L256" i="15"/>
  <c r="N256" i="15"/>
  <c r="O256" i="15"/>
  <c r="K257" i="15"/>
  <c r="M257" i="15"/>
  <c r="L257" i="15"/>
  <c r="N257" i="15"/>
  <c r="O257" i="15"/>
  <c r="K258" i="15"/>
  <c r="M258" i="15"/>
  <c r="L258" i="15"/>
  <c r="N258" i="15"/>
  <c r="O258" i="15"/>
  <c r="K259" i="15"/>
  <c r="M259" i="15"/>
  <c r="L259" i="15"/>
  <c r="N259" i="15"/>
  <c r="O259" i="15"/>
  <c r="K260" i="15"/>
  <c r="M260" i="15"/>
  <c r="L260" i="15"/>
  <c r="N260" i="15"/>
  <c r="O260" i="15"/>
  <c r="K261" i="15"/>
  <c r="M261" i="15"/>
  <c r="L261" i="15"/>
  <c r="N261" i="15"/>
  <c r="O261" i="15"/>
  <c r="K262" i="15"/>
  <c r="M262" i="15"/>
  <c r="L262" i="15"/>
  <c r="N262" i="15"/>
  <c r="O262" i="15"/>
  <c r="K263" i="15"/>
  <c r="M263" i="15"/>
  <c r="L263" i="15"/>
  <c r="N263" i="15"/>
  <c r="O263" i="15"/>
  <c r="K264" i="15"/>
  <c r="M264" i="15"/>
  <c r="L264" i="15"/>
  <c r="N264" i="15"/>
  <c r="O264" i="15"/>
  <c r="K265" i="15"/>
  <c r="M265" i="15"/>
  <c r="L265" i="15"/>
  <c r="N265" i="15"/>
  <c r="O265" i="15"/>
  <c r="K266" i="15"/>
  <c r="M266" i="15"/>
  <c r="L266" i="15"/>
  <c r="N266" i="15"/>
  <c r="O266" i="15"/>
  <c r="K267" i="15"/>
  <c r="M267" i="15"/>
  <c r="L267" i="15"/>
  <c r="N267" i="15"/>
  <c r="O267" i="15"/>
  <c r="K268" i="15"/>
  <c r="M268" i="15"/>
  <c r="L268" i="15"/>
  <c r="N268" i="15"/>
  <c r="O268" i="15"/>
  <c r="K269" i="15"/>
  <c r="M269" i="15"/>
  <c r="L269" i="15"/>
  <c r="N269" i="15"/>
  <c r="O269" i="15"/>
  <c r="K270" i="15"/>
  <c r="M270" i="15"/>
  <c r="L270" i="15"/>
  <c r="N270" i="15"/>
  <c r="O270" i="15"/>
  <c r="K271" i="15"/>
  <c r="M271" i="15"/>
  <c r="L271" i="15"/>
  <c r="N271" i="15"/>
  <c r="O271" i="15"/>
  <c r="K272" i="15"/>
  <c r="M272" i="15"/>
  <c r="L272" i="15"/>
  <c r="N272" i="15"/>
  <c r="O272" i="15"/>
  <c r="K273" i="15"/>
  <c r="M273" i="15"/>
  <c r="L273" i="15"/>
  <c r="N273" i="15"/>
  <c r="O273" i="15"/>
  <c r="K274" i="15"/>
  <c r="M274" i="15"/>
  <c r="L274" i="15"/>
  <c r="N274" i="15"/>
  <c r="O274" i="15"/>
  <c r="K275" i="15"/>
  <c r="M275" i="15"/>
  <c r="L275" i="15"/>
  <c r="N275" i="15"/>
  <c r="O275" i="15"/>
  <c r="K276" i="15"/>
  <c r="M276" i="15"/>
  <c r="L276" i="15"/>
  <c r="N276" i="15"/>
  <c r="O276" i="15"/>
  <c r="K277" i="15"/>
  <c r="M277" i="15"/>
  <c r="L277" i="15"/>
  <c r="N277" i="15"/>
  <c r="O277" i="15"/>
  <c r="K278" i="15"/>
  <c r="M278" i="15"/>
  <c r="L278" i="15"/>
  <c r="N278" i="15"/>
  <c r="O278" i="15"/>
  <c r="K279" i="15"/>
  <c r="M279" i="15"/>
  <c r="L279" i="15"/>
  <c r="N279" i="15"/>
  <c r="O279" i="15"/>
  <c r="K280" i="15"/>
  <c r="M280" i="15"/>
  <c r="L280" i="15"/>
  <c r="N280" i="15"/>
  <c r="O280" i="15"/>
  <c r="K281" i="15"/>
  <c r="M281" i="15"/>
  <c r="L281" i="15"/>
  <c r="N281" i="15"/>
  <c r="O281" i="15"/>
  <c r="K282" i="15"/>
  <c r="M282" i="15"/>
  <c r="L282" i="15"/>
  <c r="N282" i="15"/>
  <c r="O282" i="15"/>
  <c r="K283" i="15"/>
  <c r="M283" i="15"/>
  <c r="L283" i="15"/>
  <c r="N283" i="15"/>
  <c r="O283" i="15"/>
  <c r="K284" i="15"/>
  <c r="M284" i="15"/>
  <c r="L284" i="15"/>
  <c r="N284" i="15"/>
  <c r="O284" i="15"/>
  <c r="K285" i="15"/>
  <c r="M285" i="15"/>
  <c r="L285" i="15"/>
  <c r="N285" i="15"/>
  <c r="O285" i="15"/>
  <c r="K286" i="15"/>
  <c r="M286" i="15"/>
  <c r="L286" i="15"/>
  <c r="N286" i="15"/>
  <c r="O286" i="15"/>
  <c r="K287" i="15"/>
  <c r="M287" i="15"/>
  <c r="L287" i="15"/>
  <c r="N287" i="15"/>
  <c r="O287" i="15"/>
  <c r="K288" i="15"/>
  <c r="M288" i="15"/>
  <c r="L288" i="15"/>
  <c r="N288" i="15"/>
  <c r="O288" i="15"/>
  <c r="K289" i="15"/>
  <c r="M289" i="15"/>
  <c r="L289" i="15"/>
  <c r="N289" i="15"/>
  <c r="O289" i="15"/>
  <c r="K290" i="15"/>
  <c r="M290" i="15"/>
  <c r="L290" i="15"/>
  <c r="N290" i="15"/>
  <c r="O290" i="15"/>
  <c r="K291" i="15"/>
  <c r="M291" i="15"/>
  <c r="L291" i="15"/>
  <c r="N291" i="15"/>
  <c r="O291" i="15"/>
  <c r="K292" i="15"/>
  <c r="M292" i="15"/>
  <c r="L292" i="15"/>
  <c r="N292" i="15"/>
  <c r="O292" i="15"/>
  <c r="K293" i="15"/>
  <c r="M293" i="15"/>
  <c r="L293" i="15"/>
  <c r="N293" i="15"/>
  <c r="O293" i="15"/>
  <c r="K294" i="15"/>
  <c r="M294" i="15"/>
  <c r="L294" i="15"/>
  <c r="N294" i="15"/>
  <c r="O294" i="15"/>
  <c r="K295" i="15"/>
  <c r="M295" i="15"/>
  <c r="L295" i="15"/>
  <c r="N295" i="15"/>
  <c r="O295" i="15"/>
  <c r="K296" i="15"/>
  <c r="M296" i="15"/>
  <c r="L296" i="15"/>
  <c r="N296" i="15"/>
  <c r="O296" i="15"/>
  <c r="K297" i="15"/>
  <c r="M297" i="15"/>
  <c r="L297" i="15"/>
  <c r="N297" i="15"/>
  <c r="O297" i="15"/>
  <c r="K298" i="15"/>
  <c r="M298" i="15"/>
  <c r="L298" i="15"/>
  <c r="N298" i="15"/>
  <c r="O298" i="15"/>
  <c r="K299" i="15"/>
  <c r="M299" i="15"/>
  <c r="L299" i="15"/>
  <c r="N299" i="15"/>
  <c r="O299" i="15"/>
  <c r="K300" i="15"/>
  <c r="M300" i="15"/>
  <c r="L300" i="15"/>
  <c r="N300" i="15"/>
  <c r="O300" i="15"/>
  <c r="K301" i="15"/>
  <c r="M301" i="15"/>
  <c r="L301" i="15"/>
  <c r="N301" i="15"/>
  <c r="O301" i="15"/>
  <c r="K302" i="15"/>
  <c r="M302" i="15"/>
  <c r="L302" i="15"/>
  <c r="N302" i="15"/>
  <c r="O302" i="15"/>
  <c r="K303" i="15"/>
  <c r="M303" i="15"/>
  <c r="L303" i="15"/>
  <c r="N303" i="15"/>
  <c r="O303" i="15"/>
  <c r="K304" i="15"/>
  <c r="M304" i="15"/>
  <c r="L304" i="15"/>
  <c r="N304" i="15"/>
  <c r="O304" i="15"/>
  <c r="K305" i="15"/>
  <c r="M305" i="15"/>
  <c r="L305" i="15"/>
  <c r="N305" i="15"/>
  <c r="O305" i="15"/>
  <c r="K306" i="15"/>
  <c r="M306" i="15"/>
  <c r="L306" i="15"/>
  <c r="N306" i="15"/>
  <c r="O306" i="15"/>
  <c r="K307" i="15"/>
  <c r="M307" i="15"/>
  <c r="L307" i="15"/>
  <c r="N307" i="15"/>
  <c r="O307" i="15"/>
  <c r="K308" i="15"/>
  <c r="M308" i="15"/>
  <c r="L308" i="15"/>
  <c r="N308" i="15"/>
  <c r="O308" i="15"/>
  <c r="K309" i="15"/>
  <c r="M309" i="15"/>
  <c r="L309" i="15"/>
  <c r="N309" i="15"/>
  <c r="O309" i="15"/>
  <c r="K310" i="15"/>
  <c r="M310" i="15"/>
  <c r="L310" i="15"/>
  <c r="N310" i="15"/>
  <c r="O310" i="15"/>
  <c r="K311" i="15"/>
  <c r="M311" i="15"/>
  <c r="L311" i="15"/>
  <c r="N311" i="15"/>
  <c r="O311" i="15"/>
  <c r="K312" i="15"/>
  <c r="M312" i="15"/>
  <c r="L312" i="15"/>
  <c r="N312" i="15"/>
  <c r="O312" i="15"/>
  <c r="K313" i="15"/>
  <c r="M313" i="15"/>
  <c r="L313" i="15"/>
  <c r="N313" i="15"/>
  <c r="O313" i="15"/>
  <c r="K314" i="15"/>
  <c r="M314" i="15"/>
  <c r="L314" i="15"/>
  <c r="N314" i="15"/>
  <c r="O314" i="15"/>
  <c r="K315" i="15"/>
  <c r="M315" i="15"/>
  <c r="L315" i="15"/>
  <c r="N315" i="15"/>
  <c r="O315" i="15"/>
  <c r="K316" i="15"/>
  <c r="M316" i="15"/>
  <c r="L316" i="15"/>
  <c r="N316" i="15"/>
  <c r="O316" i="15"/>
  <c r="K317" i="15"/>
  <c r="M317" i="15"/>
  <c r="L317" i="15"/>
  <c r="N317" i="15"/>
  <c r="O317" i="15"/>
  <c r="K318" i="15"/>
  <c r="M318" i="15"/>
  <c r="L318" i="15"/>
  <c r="N318" i="15"/>
  <c r="O318" i="15"/>
  <c r="K319" i="15"/>
  <c r="M319" i="15"/>
  <c r="L319" i="15"/>
  <c r="N319" i="15"/>
  <c r="O319" i="15"/>
  <c r="K320" i="15"/>
  <c r="M320" i="15"/>
  <c r="L320" i="15"/>
  <c r="N320" i="15"/>
  <c r="O320" i="15"/>
  <c r="K321" i="15"/>
  <c r="M321" i="15"/>
  <c r="L321" i="15"/>
  <c r="N321" i="15"/>
  <c r="O321" i="15"/>
  <c r="K322" i="15"/>
  <c r="M322" i="15"/>
  <c r="L322" i="15"/>
  <c r="N322" i="15"/>
  <c r="O322" i="15"/>
  <c r="K323" i="15"/>
  <c r="M323" i="15"/>
  <c r="L323" i="15"/>
  <c r="N323" i="15"/>
  <c r="O323" i="15"/>
  <c r="K324" i="15"/>
  <c r="M324" i="15"/>
  <c r="L324" i="15"/>
  <c r="N324" i="15"/>
  <c r="O324" i="15"/>
  <c r="K325" i="15"/>
  <c r="M325" i="15"/>
  <c r="L325" i="15"/>
  <c r="N325" i="15"/>
  <c r="O325" i="15"/>
  <c r="K326" i="15"/>
  <c r="M326" i="15"/>
  <c r="L326" i="15"/>
  <c r="N326" i="15"/>
  <c r="O326" i="15"/>
  <c r="K327" i="15"/>
  <c r="M327" i="15"/>
  <c r="L327" i="15"/>
  <c r="N327" i="15"/>
  <c r="O327" i="15"/>
  <c r="K328" i="15"/>
  <c r="M328" i="15"/>
  <c r="L328" i="15"/>
  <c r="N328" i="15"/>
  <c r="O328" i="15"/>
  <c r="K329" i="15"/>
  <c r="M329" i="15"/>
  <c r="L329" i="15"/>
  <c r="N329" i="15"/>
  <c r="O329" i="15"/>
  <c r="K330" i="15"/>
  <c r="M330" i="15"/>
  <c r="L330" i="15"/>
  <c r="N330" i="15"/>
  <c r="O330" i="15"/>
  <c r="K331" i="15"/>
  <c r="M331" i="15"/>
  <c r="L331" i="15"/>
  <c r="N331" i="15"/>
  <c r="O331" i="15"/>
  <c r="K332" i="15"/>
  <c r="M332" i="15"/>
  <c r="L332" i="15"/>
  <c r="N332" i="15"/>
  <c r="O332" i="15"/>
  <c r="K333" i="15"/>
  <c r="M333" i="15"/>
  <c r="L333" i="15"/>
  <c r="N333" i="15"/>
  <c r="O333" i="15"/>
  <c r="K334" i="15"/>
  <c r="M334" i="15"/>
  <c r="L334" i="15"/>
  <c r="N334" i="15"/>
  <c r="O334" i="15"/>
  <c r="K335" i="15"/>
  <c r="M335" i="15"/>
  <c r="L335" i="15"/>
  <c r="N335" i="15"/>
  <c r="O335" i="15"/>
  <c r="K336" i="15"/>
  <c r="M336" i="15"/>
  <c r="L336" i="15"/>
  <c r="N336" i="15"/>
  <c r="O336" i="15"/>
  <c r="K337" i="15"/>
  <c r="M337" i="15"/>
  <c r="L337" i="15"/>
  <c r="N337" i="15"/>
  <c r="O337" i="15"/>
  <c r="K338" i="15"/>
  <c r="M338" i="15"/>
  <c r="L338" i="15"/>
  <c r="N338" i="15"/>
  <c r="O338" i="15"/>
  <c r="K339" i="15"/>
  <c r="M339" i="15"/>
  <c r="L339" i="15"/>
  <c r="N339" i="15"/>
  <c r="O339" i="15"/>
  <c r="K340" i="15"/>
  <c r="M340" i="15"/>
  <c r="L340" i="15"/>
  <c r="N340" i="15"/>
  <c r="O340" i="15"/>
  <c r="K341" i="15"/>
  <c r="M341" i="15"/>
  <c r="L341" i="15"/>
  <c r="N341" i="15"/>
  <c r="O341" i="15"/>
  <c r="K342" i="15"/>
  <c r="M342" i="15"/>
  <c r="L342" i="15"/>
  <c r="N342" i="15"/>
  <c r="O342" i="15"/>
  <c r="K343" i="15"/>
  <c r="M343" i="15"/>
  <c r="L343" i="15"/>
  <c r="N343" i="15"/>
  <c r="O343" i="15"/>
  <c r="K344" i="15"/>
  <c r="M344" i="15"/>
  <c r="L344" i="15"/>
  <c r="N344" i="15"/>
  <c r="O344" i="15"/>
  <c r="K345" i="15"/>
  <c r="M345" i="15"/>
  <c r="L345" i="15"/>
  <c r="N345" i="15"/>
  <c r="O345" i="15"/>
  <c r="K346" i="15"/>
  <c r="M346" i="15"/>
  <c r="L346" i="15"/>
  <c r="N346" i="15"/>
  <c r="O346" i="15"/>
  <c r="K347" i="15"/>
  <c r="M347" i="15"/>
  <c r="L347" i="15"/>
  <c r="N347" i="15"/>
  <c r="O347" i="15"/>
  <c r="K348" i="15"/>
  <c r="M348" i="15"/>
  <c r="L348" i="15"/>
  <c r="N348" i="15"/>
  <c r="O348" i="15"/>
  <c r="K349" i="15"/>
  <c r="M349" i="15"/>
  <c r="L349" i="15"/>
  <c r="N349" i="15"/>
  <c r="O349" i="15"/>
  <c r="K350" i="15"/>
  <c r="M350" i="15"/>
  <c r="L350" i="15"/>
  <c r="N350" i="15"/>
  <c r="O350" i="15"/>
  <c r="K351" i="15"/>
  <c r="M351" i="15"/>
  <c r="L351" i="15"/>
  <c r="N351" i="15"/>
  <c r="O351" i="15"/>
  <c r="K352" i="15"/>
  <c r="M352" i="15"/>
  <c r="L352" i="15"/>
  <c r="N352" i="15"/>
  <c r="O352" i="15"/>
  <c r="K353" i="15"/>
  <c r="M353" i="15"/>
  <c r="L353" i="15"/>
  <c r="N353" i="15"/>
  <c r="O353" i="15"/>
  <c r="K354" i="15"/>
  <c r="M354" i="15"/>
  <c r="L354" i="15"/>
  <c r="N354" i="15"/>
  <c r="O354" i="15"/>
  <c r="K355" i="15"/>
  <c r="M355" i="15"/>
  <c r="L355" i="15"/>
  <c r="N355" i="15"/>
  <c r="O355" i="15"/>
  <c r="K356" i="15"/>
  <c r="M356" i="15"/>
  <c r="L356" i="15"/>
  <c r="N356" i="15"/>
  <c r="O356" i="15"/>
  <c r="K357" i="15"/>
  <c r="M357" i="15"/>
  <c r="L357" i="15"/>
  <c r="N357" i="15"/>
  <c r="O357" i="15"/>
  <c r="K358" i="15"/>
  <c r="M358" i="15"/>
  <c r="L358" i="15"/>
  <c r="N358" i="15"/>
  <c r="O358" i="15"/>
  <c r="K359" i="15"/>
  <c r="M359" i="15"/>
  <c r="L359" i="15"/>
  <c r="N359" i="15"/>
  <c r="O359" i="15"/>
  <c r="K360" i="15"/>
  <c r="M360" i="15"/>
  <c r="L360" i="15"/>
  <c r="N360" i="15"/>
  <c r="O360" i="15"/>
  <c r="K361" i="15"/>
  <c r="M361" i="15"/>
  <c r="L361" i="15"/>
  <c r="N361" i="15"/>
  <c r="O361" i="15"/>
  <c r="K362" i="15"/>
  <c r="M362" i="15"/>
  <c r="L362" i="15"/>
  <c r="N362" i="15"/>
  <c r="O362" i="15"/>
  <c r="K363" i="15"/>
  <c r="M363" i="15"/>
  <c r="L363" i="15"/>
  <c r="N363" i="15"/>
  <c r="O363" i="15"/>
  <c r="K364" i="15"/>
  <c r="M364" i="15"/>
  <c r="L364" i="15"/>
  <c r="N364" i="15"/>
  <c r="O364" i="15"/>
  <c r="K365" i="15"/>
  <c r="M365" i="15"/>
  <c r="L365" i="15"/>
  <c r="N365" i="15"/>
  <c r="O365" i="15"/>
  <c r="K366" i="15"/>
  <c r="M366" i="15"/>
  <c r="L366" i="15"/>
  <c r="N366" i="15"/>
  <c r="O366" i="15"/>
  <c r="K367" i="15"/>
  <c r="M367" i="15"/>
  <c r="L367" i="15"/>
  <c r="N367" i="15"/>
  <c r="O367" i="15"/>
  <c r="K368" i="15"/>
  <c r="M368" i="15"/>
  <c r="L368" i="15"/>
  <c r="N368" i="15"/>
  <c r="O368" i="15"/>
  <c r="K369" i="15"/>
  <c r="M369" i="15"/>
  <c r="L369" i="15"/>
  <c r="N369" i="15"/>
  <c r="O369" i="15"/>
  <c r="K370" i="15"/>
  <c r="M370" i="15"/>
  <c r="L370" i="15"/>
  <c r="N370" i="15"/>
  <c r="O370" i="15"/>
  <c r="K371" i="15"/>
  <c r="M371" i="15"/>
  <c r="L371" i="15"/>
  <c r="N371" i="15"/>
  <c r="O371" i="15"/>
  <c r="K372" i="15"/>
  <c r="M372" i="15"/>
  <c r="L372" i="15"/>
  <c r="N372" i="15"/>
  <c r="O372" i="15"/>
  <c r="K373" i="15"/>
  <c r="M373" i="15"/>
  <c r="L373" i="15"/>
  <c r="N373" i="15"/>
  <c r="O373" i="15"/>
  <c r="K374" i="15"/>
  <c r="M374" i="15"/>
  <c r="L374" i="15"/>
  <c r="N374" i="15"/>
  <c r="O374" i="15"/>
  <c r="K375" i="15"/>
  <c r="M375" i="15"/>
  <c r="L375" i="15"/>
  <c r="N375" i="15"/>
  <c r="O375" i="15"/>
  <c r="K376" i="15"/>
  <c r="M376" i="15"/>
  <c r="L376" i="15"/>
  <c r="N376" i="15"/>
  <c r="O376" i="15"/>
  <c r="K377" i="15"/>
  <c r="M377" i="15"/>
  <c r="L377" i="15"/>
  <c r="N377" i="15"/>
  <c r="O377" i="15"/>
  <c r="K378" i="15"/>
  <c r="M378" i="15"/>
  <c r="L378" i="15"/>
  <c r="N378" i="15"/>
  <c r="O378" i="15"/>
  <c r="K379" i="15"/>
  <c r="M379" i="15"/>
  <c r="L379" i="15"/>
  <c r="N379" i="15"/>
  <c r="O379" i="15"/>
  <c r="K380" i="15"/>
  <c r="M380" i="15"/>
  <c r="L380" i="15"/>
  <c r="N380" i="15"/>
  <c r="O380" i="15"/>
  <c r="K381" i="15"/>
  <c r="M381" i="15"/>
  <c r="L381" i="15"/>
  <c r="N381" i="15"/>
  <c r="O381" i="15"/>
  <c r="K382" i="15"/>
  <c r="M382" i="15"/>
  <c r="L382" i="15"/>
  <c r="N382" i="15"/>
  <c r="O382" i="15"/>
  <c r="K383" i="15"/>
  <c r="M383" i="15"/>
  <c r="L383" i="15"/>
  <c r="N383" i="15"/>
  <c r="O383" i="15"/>
  <c r="K384" i="15"/>
  <c r="M384" i="15"/>
  <c r="L384" i="15"/>
  <c r="N384" i="15"/>
  <c r="O384" i="15"/>
  <c r="K385" i="15"/>
  <c r="M385" i="15"/>
  <c r="L385" i="15"/>
  <c r="N385" i="15"/>
  <c r="O385" i="15"/>
  <c r="K386" i="15"/>
  <c r="M386" i="15"/>
  <c r="L386" i="15"/>
  <c r="N386" i="15"/>
  <c r="O386" i="15"/>
  <c r="K387" i="15"/>
  <c r="M387" i="15"/>
  <c r="L387" i="15"/>
  <c r="N387" i="15"/>
  <c r="O387" i="15"/>
  <c r="K388" i="15"/>
  <c r="M388" i="15"/>
  <c r="L388" i="15"/>
  <c r="N388" i="15"/>
  <c r="O388" i="15"/>
  <c r="K389" i="15"/>
  <c r="M389" i="15"/>
  <c r="L389" i="15"/>
  <c r="N389" i="15"/>
  <c r="O389" i="15"/>
  <c r="K390" i="15"/>
  <c r="M390" i="15"/>
  <c r="L390" i="15"/>
  <c r="N390" i="15"/>
  <c r="O390" i="15"/>
  <c r="K391" i="15"/>
  <c r="M391" i="15"/>
  <c r="L391" i="15"/>
  <c r="N391" i="15"/>
  <c r="O391" i="15"/>
  <c r="K392" i="15"/>
  <c r="M392" i="15"/>
  <c r="L392" i="15"/>
  <c r="N392" i="15"/>
  <c r="O392" i="15"/>
  <c r="K393" i="15"/>
  <c r="M393" i="15"/>
  <c r="L393" i="15"/>
  <c r="N393" i="15"/>
  <c r="O393" i="15"/>
  <c r="K394" i="15"/>
  <c r="M394" i="15"/>
  <c r="L394" i="15"/>
  <c r="N394" i="15"/>
  <c r="O394" i="15"/>
  <c r="K395" i="15"/>
  <c r="M395" i="15"/>
  <c r="L395" i="15"/>
  <c r="N395" i="15"/>
  <c r="O395" i="15"/>
  <c r="K396" i="15"/>
  <c r="M396" i="15"/>
  <c r="L396" i="15"/>
  <c r="N396" i="15"/>
  <c r="O396" i="15"/>
  <c r="K397" i="15"/>
  <c r="M397" i="15"/>
  <c r="L397" i="15"/>
  <c r="N397" i="15"/>
  <c r="O397" i="15"/>
  <c r="K398" i="15"/>
  <c r="M398" i="15"/>
  <c r="L398" i="15"/>
  <c r="N398" i="15"/>
  <c r="O398" i="15"/>
  <c r="K399" i="15"/>
  <c r="M399" i="15"/>
  <c r="L399" i="15"/>
  <c r="N399" i="15"/>
  <c r="O399" i="15"/>
  <c r="K400" i="15"/>
  <c r="M400" i="15"/>
  <c r="L400" i="15"/>
  <c r="N400" i="15"/>
  <c r="O400" i="15"/>
  <c r="K401" i="15"/>
  <c r="M401" i="15"/>
  <c r="L401" i="15"/>
  <c r="N401" i="15"/>
  <c r="O401" i="15"/>
  <c r="K402" i="15"/>
  <c r="M402" i="15"/>
  <c r="L402" i="15"/>
  <c r="N402" i="15"/>
  <c r="O402" i="15"/>
  <c r="K403" i="15"/>
  <c r="M403" i="15"/>
  <c r="L403" i="15"/>
  <c r="N403" i="15"/>
  <c r="O403" i="15"/>
  <c r="K404" i="15"/>
  <c r="M404" i="15"/>
  <c r="L404" i="15"/>
  <c r="N404" i="15"/>
  <c r="O404" i="15"/>
  <c r="K405" i="15"/>
  <c r="M405" i="15"/>
  <c r="L405" i="15"/>
  <c r="N405" i="15"/>
  <c r="O405" i="15"/>
  <c r="K406" i="15"/>
  <c r="M406" i="15"/>
  <c r="L406" i="15"/>
  <c r="N406" i="15"/>
  <c r="O406" i="15"/>
  <c r="K407" i="15"/>
  <c r="M407" i="15"/>
  <c r="L407" i="15"/>
  <c r="N407" i="15"/>
  <c r="O407" i="15"/>
  <c r="K408" i="15"/>
  <c r="M408" i="15"/>
  <c r="L408" i="15"/>
  <c r="N408" i="15"/>
  <c r="O408" i="15"/>
  <c r="K409" i="15"/>
  <c r="M409" i="15"/>
  <c r="L409" i="15"/>
  <c r="N409" i="15"/>
  <c r="O409" i="15"/>
  <c r="K410" i="15"/>
  <c r="M410" i="15"/>
  <c r="L410" i="15"/>
  <c r="N410" i="15"/>
  <c r="O410" i="15"/>
  <c r="K411" i="15"/>
  <c r="M411" i="15"/>
  <c r="L411" i="15"/>
  <c r="N411" i="15"/>
  <c r="O411" i="15"/>
  <c r="K412" i="15"/>
  <c r="M412" i="15"/>
  <c r="L412" i="15"/>
  <c r="N412" i="15"/>
  <c r="O412" i="15"/>
  <c r="K413" i="15"/>
  <c r="M413" i="15"/>
  <c r="L413" i="15"/>
  <c r="N413" i="15"/>
  <c r="O413" i="15"/>
  <c r="K414" i="15"/>
  <c r="M414" i="15"/>
  <c r="L414" i="15"/>
  <c r="N414" i="15"/>
  <c r="O414" i="15"/>
  <c r="K415" i="15"/>
  <c r="M415" i="15"/>
  <c r="L415" i="15"/>
  <c r="N415" i="15"/>
  <c r="O415" i="15"/>
  <c r="K416" i="15"/>
  <c r="M416" i="15"/>
  <c r="L416" i="15"/>
  <c r="N416" i="15"/>
  <c r="O416" i="15"/>
  <c r="K417" i="15"/>
  <c r="M417" i="15"/>
  <c r="L417" i="15"/>
  <c r="N417" i="15"/>
  <c r="O417" i="15"/>
  <c r="K418" i="15"/>
  <c r="M418" i="15"/>
  <c r="L418" i="15"/>
  <c r="N418" i="15"/>
  <c r="O418" i="15"/>
  <c r="K419" i="15"/>
  <c r="M419" i="15"/>
  <c r="L419" i="15"/>
  <c r="N419" i="15"/>
  <c r="O419" i="15"/>
  <c r="K420" i="15"/>
  <c r="M420" i="15"/>
  <c r="L420" i="15"/>
  <c r="N420" i="15"/>
  <c r="O420" i="15"/>
  <c r="K421" i="15"/>
  <c r="M421" i="15"/>
  <c r="L421" i="15"/>
  <c r="N421" i="15"/>
  <c r="O421" i="15"/>
  <c r="K422" i="15"/>
  <c r="M422" i="15"/>
  <c r="L422" i="15"/>
  <c r="N422" i="15"/>
  <c r="O422" i="15"/>
  <c r="K423" i="15"/>
  <c r="M423" i="15"/>
  <c r="L423" i="15"/>
  <c r="N423" i="15"/>
  <c r="O423" i="15"/>
  <c r="K424" i="15"/>
  <c r="M424" i="15"/>
  <c r="L424" i="15"/>
  <c r="N424" i="15"/>
  <c r="O424" i="15"/>
  <c r="K425" i="15"/>
  <c r="M425" i="15"/>
  <c r="L425" i="15"/>
  <c r="N425" i="15"/>
  <c r="O425" i="15"/>
  <c r="K426" i="15"/>
  <c r="M426" i="15"/>
  <c r="L426" i="15"/>
  <c r="N426" i="15"/>
  <c r="O426" i="15"/>
  <c r="K427" i="15"/>
  <c r="M427" i="15"/>
  <c r="L427" i="15"/>
  <c r="N427" i="15"/>
  <c r="O427" i="15"/>
  <c r="K428" i="15"/>
  <c r="M428" i="15"/>
  <c r="L428" i="15"/>
  <c r="N428" i="15"/>
  <c r="O428" i="15"/>
  <c r="K429" i="15"/>
  <c r="M429" i="15"/>
  <c r="L429" i="15"/>
  <c r="N429" i="15"/>
  <c r="O429" i="15"/>
  <c r="K430" i="15"/>
  <c r="M430" i="15"/>
  <c r="L430" i="15"/>
  <c r="N430" i="15"/>
  <c r="O430" i="15"/>
  <c r="K431" i="15"/>
  <c r="M431" i="15"/>
  <c r="L431" i="15"/>
  <c r="N431" i="15"/>
  <c r="O431" i="15"/>
  <c r="K432" i="15"/>
  <c r="M432" i="15"/>
  <c r="L432" i="15"/>
  <c r="N432" i="15"/>
  <c r="O432" i="15"/>
  <c r="K433" i="15"/>
  <c r="M433" i="15"/>
  <c r="L433" i="15"/>
  <c r="N433" i="15"/>
  <c r="O433" i="15"/>
  <c r="K434" i="15"/>
  <c r="M434" i="15"/>
  <c r="L434" i="15"/>
  <c r="N434" i="15"/>
  <c r="O434" i="15"/>
  <c r="K435" i="15"/>
  <c r="M435" i="15"/>
  <c r="L435" i="15"/>
  <c r="N435" i="15"/>
  <c r="O435" i="15"/>
  <c r="K436" i="15"/>
  <c r="M436" i="15"/>
  <c r="L436" i="15"/>
  <c r="N436" i="15"/>
  <c r="O436" i="15"/>
  <c r="K437" i="15"/>
  <c r="M437" i="15"/>
  <c r="L437" i="15"/>
  <c r="N437" i="15"/>
  <c r="O437" i="15"/>
  <c r="K438" i="15"/>
  <c r="M438" i="15"/>
  <c r="L438" i="15"/>
  <c r="N438" i="15"/>
  <c r="O438" i="15"/>
  <c r="K439" i="15"/>
  <c r="M439" i="15"/>
  <c r="L439" i="15"/>
  <c r="N439" i="15"/>
  <c r="O439" i="15"/>
  <c r="K440" i="15"/>
  <c r="M440" i="15"/>
  <c r="L440" i="15"/>
  <c r="N440" i="15"/>
  <c r="O440" i="15"/>
  <c r="K441" i="15"/>
  <c r="M441" i="15"/>
  <c r="L441" i="15"/>
  <c r="N441" i="15"/>
  <c r="O441" i="15"/>
  <c r="K442" i="15"/>
  <c r="M442" i="15"/>
  <c r="L442" i="15"/>
  <c r="N442" i="15"/>
  <c r="O442" i="15"/>
  <c r="K443" i="15"/>
  <c r="M443" i="15"/>
  <c r="L443" i="15"/>
  <c r="N443" i="15"/>
  <c r="O443" i="15"/>
  <c r="K444" i="15"/>
  <c r="M444" i="15"/>
  <c r="L444" i="15"/>
  <c r="N444" i="15"/>
  <c r="O444" i="15"/>
  <c r="K445" i="15"/>
  <c r="M445" i="15"/>
  <c r="L445" i="15"/>
  <c r="N445" i="15"/>
  <c r="O445" i="15"/>
  <c r="K446" i="15"/>
  <c r="M446" i="15"/>
  <c r="L446" i="15"/>
  <c r="N446" i="15"/>
  <c r="O446" i="15"/>
  <c r="K447" i="15"/>
  <c r="M447" i="15"/>
  <c r="L447" i="15"/>
  <c r="N447" i="15"/>
  <c r="O447" i="15"/>
  <c r="K448" i="15"/>
  <c r="M448" i="15"/>
  <c r="L448" i="15"/>
  <c r="N448" i="15"/>
  <c r="O448" i="15"/>
  <c r="K449" i="15"/>
  <c r="M449" i="15"/>
  <c r="L449" i="15"/>
  <c r="N449" i="15"/>
  <c r="O449" i="15"/>
  <c r="K450" i="15"/>
  <c r="M450" i="15"/>
  <c r="L450" i="15"/>
  <c r="N450" i="15"/>
  <c r="O450" i="15"/>
  <c r="K451" i="15"/>
  <c r="M451" i="15"/>
  <c r="L451" i="15"/>
  <c r="N451" i="15"/>
  <c r="O451" i="15"/>
  <c r="K452" i="15"/>
  <c r="M452" i="15"/>
  <c r="L452" i="15"/>
  <c r="N452" i="15"/>
  <c r="O452" i="15"/>
  <c r="K453" i="15"/>
  <c r="M453" i="15"/>
  <c r="L453" i="15"/>
  <c r="N453" i="15"/>
  <c r="O453" i="15"/>
  <c r="K454" i="15"/>
  <c r="M454" i="15"/>
  <c r="L454" i="15"/>
  <c r="N454" i="15"/>
  <c r="O454" i="15"/>
  <c r="K455" i="15"/>
  <c r="M455" i="15"/>
  <c r="L455" i="15"/>
  <c r="N455" i="15"/>
  <c r="O455" i="15"/>
  <c r="K456" i="15"/>
  <c r="M456" i="15"/>
  <c r="L456" i="15"/>
  <c r="N456" i="15"/>
  <c r="O456" i="15"/>
  <c r="K457" i="15"/>
  <c r="M457" i="15"/>
  <c r="L457" i="15"/>
  <c r="N457" i="15"/>
  <c r="O457" i="15"/>
  <c r="K458" i="15"/>
  <c r="M458" i="15"/>
  <c r="L458" i="15"/>
  <c r="N458" i="15"/>
  <c r="O458" i="15"/>
  <c r="K459" i="15"/>
  <c r="M459" i="15"/>
  <c r="L459" i="15"/>
  <c r="N459" i="15"/>
  <c r="O459" i="15"/>
  <c r="K460" i="15"/>
  <c r="M460" i="15"/>
  <c r="L460" i="15"/>
  <c r="N460" i="15"/>
  <c r="O460" i="15"/>
  <c r="K461" i="15"/>
  <c r="M461" i="15"/>
  <c r="L461" i="15"/>
  <c r="N461" i="15"/>
  <c r="O461" i="15"/>
  <c r="K462" i="15"/>
  <c r="M462" i="15"/>
  <c r="L462" i="15"/>
  <c r="N462" i="15"/>
  <c r="O462" i="15"/>
  <c r="K463" i="15"/>
  <c r="M463" i="15"/>
  <c r="L463" i="15"/>
  <c r="N463" i="15"/>
  <c r="O463" i="15"/>
  <c r="K464" i="15"/>
  <c r="M464" i="15"/>
  <c r="L464" i="15"/>
  <c r="N464" i="15"/>
  <c r="O464" i="15"/>
  <c r="K465" i="15"/>
  <c r="M465" i="15"/>
  <c r="L465" i="15"/>
  <c r="N465" i="15"/>
  <c r="O465" i="15"/>
  <c r="K466" i="15"/>
  <c r="M466" i="15"/>
  <c r="L466" i="15"/>
  <c r="N466" i="15"/>
  <c r="O466" i="15"/>
  <c r="K467" i="15"/>
  <c r="M467" i="15"/>
  <c r="L467" i="15"/>
  <c r="N467" i="15"/>
  <c r="O467" i="15"/>
  <c r="K468" i="15"/>
  <c r="M468" i="15"/>
  <c r="L468" i="15"/>
  <c r="N468" i="15"/>
  <c r="O468" i="15"/>
  <c r="K469" i="15"/>
  <c r="M469" i="15"/>
  <c r="L469" i="15"/>
  <c r="N469" i="15"/>
  <c r="O469" i="15"/>
  <c r="K470" i="15"/>
  <c r="M470" i="15"/>
  <c r="L470" i="15"/>
  <c r="N470" i="15"/>
  <c r="O470" i="15"/>
  <c r="K471" i="15"/>
  <c r="M471" i="15"/>
  <c r="L471" i="15"/>
  <c r="N471" i="15"/>
  <c r="O471" i="15"/>
  <c r="K472" i="15"/>
  <c r="M472" i="15"/>
  <c r="L472" i="15"/>
  <c r="N472" i="15"/>
  <c r="O472" i="15"/>
  <c r="K473" i="15"/>
  <c r="M473" i="15"/>
  <c r="L473" i="15"/>
  <c r="N473" i="15"/>
  <c r="O473" i="15"/>
  <c r="K474" i="15"/>
  <c r="M474" i="15"/>
  <c r="L474" i="15"/>
  <c r="N474" i="15"/>
  <c r="O474" i="15"/>
  <c r="K475" i="15"/>
  <c r="M475" i="15"/>
  <c r="L475" i="15"/>
  <c r="N475" i="15"/>
  <c r="O475" i="15"/>
  <c r="K476" i="15"/>
  <c r="M476" i="15"/>
  <c r="L476" i="15"/>
  <c r="N476" i="15"/>
  <c r="O476" i="15"/>
  <c r="K477" i="15"/>
  <c r="M477" i="15"/>
  <c r="L477" i="15"/>
  <c r="N477" i="15"/>
  <c r="O477" i="15"/>
  <c r="K478" i="15"/>
  <c r="M478" i="15"/>
  <c r="L478" i="15"/>
  <c r="N478" i="15"/>
  <c r="O478" i="15"/>
  <c r="K479" i="15"/>
  <c r="M479" i="15"/>
  <c r="L479" i="15"/>
  <c r="N479" i="15"/>
  <c r="O479" i="15"/>
  <c r="K480" i="15"/>
  <c r="M480" i="15"/>
  <c r="L480" i="15"/>
  <c r="N480" i="15"/>
  <c r="O480" i="15"/>
  <c r="K481" i="15"/>
  <c r="M481" i="15"/>
  <c r="L481" i="15"/>
  <c r="N481" i="15"/>
  <c r="O481" i="15"/>
  <c r="K482" i="15"/>
  <c r="M482" i="15"/>
  <c r="L482" i="15"/>
  <c r="N482" i="15"/>
  <c r="O482" i="15"/>
  <c r="K483" i="15"/>
  <c r="M483" i="15"/>
  <c r="L483" i="15"/>
  <c r="N483" i="15"/>
  <c r="O483" i="15"/>
  <c r="K484" i="15"/>
  <c r="M484" i="15"/>
  <c r="L484" i="15"/>
  <c r="N484" i="15"/>
  <c r="O484" i="15"/>
  <c r="K485" i="15"/>
  <c r="M485" i="15"/>
  <c r="L485" i="15"/>
  <c r="N485" i="15"/>
  <c r="O485" i="15"/>
  <c r="K486" i="15"/>
  <c r="M486" i="15"/>
  <c r="L486" i="15"/>
  <c r="N486" i="15"/>
  <c r="O486" i="15"/>
  <c r="K487" i="15"/>
  <c r="M487" i="15"/>
  <c r="L487" i="15"/>
  <c r="N487" i="15"/>
  <c r="O487" i="15"/>
  <c r="K488" i="15"/>
  <c r="M488" i="15"/>
  <c r="L488" i="15"/>
  <c r="N488" i="15"/>
  <c r="O488" i="15"/>
  <c r="K489" i="15"/>
  <c r="M489" i="15"/>
  <c r="L489" i="15"/>
  <c r="N489" i="15"/>
  <c r="O489" i="15"/>
  <c r="K490" i="15"/>
  <c r="M490" i="15"/>
  <c r="L490" i="15"/>
  <c r="N490" i="15"/>
  <c r="O490" i="15"/>
  <c r="K491" i="15"/>
  <c r="M491" i="15"/>
  <c r="L491" i="15"/>
  <c r="N491" i="15"/>
  <c r="O491" i="15"/>
  <c r="K492" i="15"/>
  <c r="M492" i="15"/>
  <c r="L492" i="15"/>
  <c r="N492" i="15"/>
  <c r="O492" i="15"/>
  <c r="K493" i="15"/>
  <c r="M493" i="15"/>
  <c r="L493" i="15"/>
  <c r="N493" i="15"/>
  <c r="O493" i="15"/>
  <c r="K494" i="15"/>
  <c r="M494" i="15"/>
  <c r="L494" i="15"/>
  <c r="N494" i="15"/>
  <c r="O494" i="15"/>
  <c r="K495" i="15"/>
  <c r="M495" i="15"/>
  <c r="L495" i="15"/>
  <c r="N495" i="15"/>
  <c r="O495" i="15"/>
  <c r="K496" i="15"/>
  <c r="M496" i="15"/>
  <c r="L496" i="15"/>
  <c r="N496" i="15"/>
  <c r="O496" i="15"/>
  <c r="K497" i="15"/>
  <c r="M497" i="15"/>
  <c r="L497" i="15"/>
  <c r="N497" i="15"/>
  <c r="O497" i="15"/>
  <c r="K498" i="15"/>
  <c r="M498" i="15"/>
  <c r="L498" i="15"/>
  <c r="N498" i="15"/>
  <c r="O498" i="15"/>
  <c r="K499" i="15"/>
  <c r="M499" i="15"/>
  <c r="L499" i="15"/>
  <c r="N499" i="15"/>
  <c r="O499" i="15"/>
  <c r="K500" i="15"/>
  <c r="M500" i="15"/>
  <c r="L500" i="15"/>
  <c r="N500" i="15"/>
  <c r="O500" i="15"/>
  <c r="K501" i="15"/>
  <c r="M501" i="15"/>
  <c r="L501" i="15"/>
  <c r="N501" i="15"/>
  <c r="O501" i="15"/>
  <c r="K502" i="15"/>
  <c r="M502" i="15"/>
  <c r="L502" i="15"/>
  <c r="N502" i="15"/>
  <c r="O502" i="15"/>
  <c r="K503" i="15"/>
  <c r="M503" i="15"/>
  <c r="L503" i="15"/>
  <c r="N503" i="15"/>
  <c r="O503" i="15"/>
  <c r="K504" i="15"/>
  <c r="M504" i="15"/>
  <c r="L504" i="15"/>
  <c r="N504" i="15"/>
  <c r="O504" i="15"/>
  <c r="K505" i="15"/>
  <c r="M505" i="15"/>
  <c r="L505" i="15"/>
  <c r="N505" i="15"/>
  <c r="O505" i="15"/>
  <c r="K506" i="15"/>
  <c r="M506" i="15"/>
  <c r="L506" i="15"/>
  <c r="N506" i="15"/>
  <c r="O506" i="15"/>
  <c r="K507" i="15"/>
  <c r="M507" i="15"/>
  <c r="L507" i="15"/>
  <c r="N507" i="15"/>
  <c r="O507" i="15"/>
  <c r="K508" i="15"/>
  <c r="M508" i="15"/>
  <c r="L508" i="15"/>
  <c r="N508" i="15"/>
  <c r="O508" i="15"/>
  <c r="K509" i="15"/>
  <c r="M509" i="15"/>
  <c r="L509" i="15"/>
  <c r="N509" i="15"/>
  <c r="O509" i="15"/>
  <c r="K510" i="15"/>
  <c r="M510" i="15"/>
  <c r="L510" i="15"/>
  <c r="N510" i="15"/>
  <c r="O510" i="15"/>
  <c r="K511" i="15"/>
  <c r="M511" i="15"/>
  <c r="L511" i="15"/>
  <c r="N511" i="15"/>
  <c r="O511" i="15"/>
  <c r="K512" i="15"/>
  <c r="M512" i="15"/>
  <c r="L512" i="15"/>
  <c r="N512" i="15"/>
  <c r="O512" i="15"/>
  <c r="K513" i="15"/>
  <c r="M513" i="15"/>
  <c r="L513" i="15"/>
  <c r="N513" i="15"/>
  <c r="O513" i="15"/>
  <c r="K514" i="15"/>
  <c r="M514" i="15"/>
  <c r="L514" i="15"/>
  <c r="N514" i="15"/>
  <c r="O514" i="15"/>
  <c r="K515" i="15"/>
  <c r="M515" i="15"/>
  <c r="L515" i="15"/>
  <c r="N515" i="15"/>
  <c r="O515" i="15"/>
  <c r="K516" i="15"/>
  <c r="M516" i="15"/>
  <c r="L516" i="15"/>
  <c r="N516" i="15"/>
  <c r="O516" i="15"/>
  <c r="K517" i="15"/>
  <c r="M517" i="15"/>
  <c r="L517" i="15"/>
  <c r="N517" i="15"/>
  <c r="O517" i="15"/>
  <c r="K518" i="15"/>
  <c r="M518" i="15"/>
  <c r="L518" i="15"/>
  <c r="N518" i="15"/>
  <c r="O518" i="15"/>
  <c r="K519" i="15"/>
  <c r="M519" i="15"/>
  <c r="L519" i="15"/>
  <c r="N519" i="15"/>
  <c r="O519" i="15"/>
  <c r="K520" i="15"/>
  <c r="M520" i="15"/>
  <c r="L520" i="15"/>
  <c r="N520" i="15"/>
  <c r="O520" i="15"/>
  <c r="K521" i="15"/>
  <c r="M521" i="15"/>
  <c r="L521" i="15"/>
  <c r="N521" i="15"/>
  <c r="O521" i="15"/>
  <c r="K522" i="15"/>
  <c r="M522" i="15"/>
  <c r="L522" i="15"/>
  <c r="N522" i="15"/>
  <c r="O522" i="15"/>
  <c r="K523" i="15"/>
  <c r="M523" i="15"/>
  <c r="L523" i="15"/>
  <c r="N523" i="15"/>
  <c r="O523" i="15"/>
  <c r="K524" i="15"/>
  <c r="M524" i="15"/>
  <c r="L524" i="15"/>
  <c r="N524" i="15"/>
  <c r="O524" i="15"/>
  <c r="K525" i="15"/>
  <c r="M525" i="15"/>
  <c r="L525" i="15"/>
  <c r="N525" i="15"/>
  <c r="O525" i="15"/>
  <c r="K526" i="15"/>
  <c r="M526" i="15"/>
  <c r="L526" i="15"/>
  <c r="N526" i="15"/>
  <c r="O526" i="15"/>
  <c r="K527" i="15"/>
  <c r="M527" i="15"/>
  <c r="L527" i="15"/>
  <c r="N527" i="15"/>
  <c r="O527" i="15"/>
  <c r="K528" i="15"/>
  <c r="M528" i="15"/>
  <c r="L528" i="15"/>
  <c r="N528" i="15"/>
  <c r="O528" i="15"/>
  <c r="K529" i="15"/>
  <c r="M529" i="15"/>
  <c r="L529" i="15"/>
  <c r="N529" i="15"/>
  <c r="O529" i="15"/>
  <c r="K530" i="15"/>
  <c r="M530" i="15"/>
  <c r="L530" i="15"/>
  <c r="N530" i="15"/>
  <c r="O530" i="15"/>
  <c r="K531" i="15"/>
  <c r="M531" i="15"/>
  <c r="L531" i="15"/>
  <c r="N531" i="15"/>
  <c r="O531" i="15"/>
  <c r="K532" i="15"/>
  <c r="M532" i="15"/>
  <c r="L532" i="15"/>
  <c r="N532" i="15"/>
  <c r="O532" i="15"/>
  <c r="K533" i="15"/>
  <c r="M533" i="15"/>
  <c r="L533" i="15"/>
  <c r="N533" i="15"/>
  <c r="O533" i="15"/>
  <c r="K534" i="15"/>
  <c r="M534" i="15"/>
  <c r="L534" i="15"/>
  <c r="N534" i="15"/>
  <c r="O534" i="15"/>
  <c r="K535" i="15"/>
  <c r="M535" i="15"/>
  <c r="L535" i="15"/>
  <c r="N535" i="15"/>
  <c r="O535" i="15"/>
  <c r="K536" i="15"/>
  <c r="M536" i="15"/>
  <c r="L536" i="15"/>
  <c r="N536" i="15"/>
  <c r="O536" i="15"/>
  <c r="K537" i="15"/>
  <c r="M537" i="15"/>
  <c r="L537" i="15"/>
  <c r="N537" i="15"/>
  <c r="O537" i="15"/>
  <c r="K538" i="15"/>
  <c r="M538" i="15"/>
  <c r="L538" i="15"/>
  <c r="N538" i="15"/>
  <c r="O538" i="15"/>
  <c r="K539" i="15"/>
  <c r="M539" i="15"/>
  <c r="L539" i="15"/>
  <c r="N539" i="15"/>
  <c r="O539" i="15"/>
  <c r="K540" i="15"/>
  <c r="M540" i="15"/>
  <c r="L540" i="15"/>
  <c r="N540" i="15"/>
  <c r="O540" i="15"/>
  <c r="K541" i="15"/>
  <c r="M541" i="15"/>
  <c r="L541" i="15"/>
  <c r="N541" i="15"/>
  <c r="O541" i="15"/>
  <c r="K542" i="15"/>
  <c r="M542" i="15"/>
  <c r="L542" i="15"/>
  <c r="N542" i="15"/>
  <c r="O542" i="15"/>
  <c r="K543" i="15"/>
  <c r="M543" i="15"/>
  <c r="L543" i="15"/>
  <c r="N543" i="15"/>
  <c r="O543" i="15"/>
  <c r="K544" i="15"/>
  <c r="M544" i="15"/>
  <c r="L544" i="15"/>
  <c r="N544" i="15"/>
  <c r="O544" i="15"/>
  <c r="K545" i="15"/>
  <c r="M545" i="15"/>
  <c r="L545" i="15"/>
  <c r="N545" i="15"/>
  <c r="O545" i="15"/>
  <c r="K546" i="15"/>
  <c r="M546" i="15"/>
  <c r="L546" i="15"/>
  <c r="N546" i="15"/>
  <c r="O546" i="15"/>
  <c r="K547" i="15"/>
  <c r="M547" i="15"/>
  <c r="L547" i="15"/>
  <c r="N547" i="15"/>
  <c r="O547" i="15"/>
  <c r="K548" i="15"/>
  <c r="M548" i="15"/>
  <c r="L548" i="15"/>
  <c r="N548" i="15"/>
  <c r="O548" i="15"/>
  <c r="K549" i="15"/>
  <c r="M549" i="15"/>
  <c r="L549" i="15"/>
  <c r="N549" i="15"/>
  <c r="O549" i="15"/>
  <c r="K550" i="15"/>
  <c r="M550" i="15"/>
  <c r="L550" i="15"/>
  <c r="N550" i="15"/>
  <c r="O550" i="15"/>
  <c r="K551" i="15"/>
  <c r="M551" i="15"/>
  <c r="L551" i="15"/>
  <c r="N551" i="15"/>
  <c r="O551" i="15"/>
  <c r="K552" i="15"/>
  <c r="M552" i="15"/>
  <c r="L552" i="15"/>
  <c r="N552" i="15"/>
  <c r="O552" i="15"/>
  <c r="K553" i="15"/>
  <c r="M553" i="15"/>
  <c r="L553" i="15"/>
  <c r="N553" i="15"/>
  <c r="O553" i="15"/>
  <c r="K554" i="15"/>
  <c r="M554" i="15"/>
  <c r="L554" i="15"/>
  <c r="N554" i="15"/>
  <c r="O554" i="15"/>
  <c r="K555" i="15"/>
  <c r="M555" i="15"/>
  <c r="L555" i="15"/>
  <c r="N555" i="15"/>
  <c r="O555" i="15"/>
  <c r="K556" i="15"/>
  <c r="M556" i="15"/>
  <c r="L556" i="15"/>
  <c r="N556" i="15"/>
  <c r="O556" i="15"/>
  <c r="K557" i="15"/>
  <c r="M557" i="15"/>
  <c r="L557" i="15"/>
  <c r="N557" i="15"/>
  <c r="O557" i="15"/>
  <c r="K558" i="15"/>
  <c r="M558" i="15"/>
  <c r="L558" i="15"/>
  <c r="N558" i="15"/>
  <c r="O558" i="15"/>
  <c r="K559" i="15"/>
  <c r="M559" i="15"/>
  <c r="L559" i="15"/>
  <c r="N559" i="15"/>
  <c r="O559" i="15"/>
  <c r="K560" i="15"/>
  <c r="M560" i="15"/>
  <c r="L560" i="15"/>
  <c r="N560" i="15"/>
  <c r="O560" i="15"/>
  <c r="K561" i="15"/>
  <c r="M561" i="15"/>
  <c r="L561" i="15"/>
  <c r="N561" i="15"/>
  <c r="O561" i="15"/>
  <c r="K562" i="15"/>
  <c r="M562" i="15"/>
  <c r="L562" i="15"/>
  <c r="N562" i="15"/>
  <c r="O562" i="15"/>
  <c r="K563" i="15"/>
  <c r="M563" i="15"/>
  <c r="L563" i="15"/>
  <c r="N563" i="15"/>
  <c r="O563" i="15"/>
  <c r="K564" i="15"/>
  <c r="M564" i="15"/>
  <c r="L564" i="15"/>
  <c r="N564" i="15"/>
  <c r="O564" i="15"/>
  <c r="K565" i="15"/>
  <c r="M565" i="15"/>
  <c r="L565" i="15"/>
  <c r="N565" i="15"/>
  <c r="O565" i="15"/>
  <c r="K566" i="15"/>
  <c r="M566" i="15"/>
  <c r="L566" i="15"/>
  <c r="N566" i="15"/>
  <c r="O566" i="15"/>
  <c r="K567" i="15"/>
  <c r="M567" i="15"/>
  <c r="L567" i="15"/>
  <c r="N567" i="15"/>
  <c r="O567" i="15"/>
  <c r="K568" i="15"/>
  <c r="M568" i="15"/>
  <c r="L568" i="15"/>
  <c r="N568" i="15"/>
  <c r="O568" i="15"/>
  <c r="K569" i="15"/>
  <c r="M569" i="15"/>
  <c r="L569" i="15"/>
  <c r="N569" i="15"/>
  <c r="O569" i="15"/>
  <c r="K570" i="15"/>
  <c r="M570" i="15"/>
  <c r="L570" i="15"/>
  <c r="N570" i="15"/>
  <c r="O570" i="15"/>
  <c r="K571" i="15"/>
  <c r="M571" i="15"/>
  <c r="L571" i="15"/>
  <c r="N571" i="15"/>
  <c r="O571" i="15"/>
  <c r="K572" i="15"/>
  <c r="M572" i="15"/>
  <c r="L572" i="15"/>
  <c r="N572" i="15"/>
  <c r="O572" i="15"/>
  <c r="K573" i="15"/>
  <c r="M573" i="15"/>
  <c r="L573" i="15"/>
  <c r="N573" i="15"/>
  <c r="O573" i="15"/>
  <c r="K574" i="15"/>
  <c r="M574" i="15"/>
  <c r="L574" i="15"/>
  <c r="N574" i="15"/>
  <c r="O574" i="15"/>
  <c r="K575" i="15"/>
  <c r="M575" i="15"/>
  <c r="L575" i="15"/>
  <c r="N575" i="15"/>
  <c r="O575" i="15"/>
  <c r="K576" i="15"/>
  <c r="M576" i="15"/>
  <c r="L576" i="15"/>
  <c r="N576" i="15"/>
  <c r="O576" i="15"/>
  <c r="K577" i="15"/>
  <c r="M577" i="15"/>
  <c r="L577" i="15"/>
  <c r="N577" i="15"/>
  <c r="O577" i="15"/>
  <c r="K578" i="15"/>
  <c r="M578" i="15"/>
  <c r="L578" i="15"/>
  <c r="N578" i="15"/>
  <c r="O578" i="15"/>
  <c r="K579" i="15"/>
  <c r="M579" i="15"/>
  <c r="L579" i="15"/>
  <c r="N579" i="15"/>
  <c r="O579" i="15"/>
  <c r="K580" i="15"/>
  <c r="M580" i="15"/>
  <c r="L580" i="15"/>
  <c r="N580" i="15"/>
  <c r="O580" i="15"/>
  <c r="K581" i="15"/>
  <c r="M581" i="15"/>
  <c r="L581" i="15"/>
  <c r="N581" i="15"/>
  <c r="O581" i="15"/>
  <c r="K582" i="15"/>
  <c r="M582" i="15"/>
  <c r="L582" i="15"/>
  <c r="N582" i="15"/>
  <c r="O582" i="15"/>
  <c r="K583" i="15"/>
  <c r="M583" i="15"/>
  <c r="L583" i="15"/>
  <c r="N583" i="15"/>
  <c r="O583" i="15"/>
  <c r="K584" i="15"/>
  <c r="M584" i="15"/>
  <c r="L584" i="15"/>
  <c r="N584" i="15"/>
  <c r="O584" i="15"/>
  <c r="K585" i="15"/>
  <c r="M585" i="15"/>
  <c r="L585" i="15"/>
  <c r="N585" i="15"/>
  <c r="O585" i="15"/>
  <c r="K586" i="15"/>
  <c r="M586" i="15"/>
  <c r="L586" i="15"/>
  <c r="N586" i="15"/>
  <c r="O586" i="15"/>
  <c r="K587" i="15"/>
  <c r="M587" i="15"/>
  <c r="L587" i="15"/>
  <c r="N587" i="15"/>
  <c r="O587" i="15"/>
  <c r="K588" i="15"/>
  <c r="M588" i="15"/>
  <c r="L588" i="15"/>
  <c r="N588" i="15"/>
  <c r="O588" i="15"/>
  <c r="K589" i="15"/>
  <c r="M589" i="15"/>
  <c r="L589" i="15"/>
  <c r="N589" i="15"/>
  <c r="O589" i="15"/>
  <c r="K590" i="15"/>
  <c r="M590" i="15"/>
  <c r="L590" i="15"/>
  <c r="N590" i="15"/>
  <c r="O590" i="15"/>
  <c r="K591" i="15"/>
  <c r="M591" i="15"/>
  <c r="L591" i="15"/>
  <c r="N591" i="15"/>
  <c r="O591" i="15"/>
  <c r="K592" i="15"/>
  <c r="M592" i="15"/>
  <c r="L592" i="15"/>
  <c r="N592" i="15"/>
  <c r="O592" i="15"/>
  <c r="K593" i="15"/>
  <c r="M593" i="15"/>
  <c r="L593" i="15"/>
  <c r="N593" i="15"/>
  <c r="O593" i="15"/>
  <c r="K594" i="15"/>
  <c r="M594" i="15"/>
  <c r="L594" i="15"/>
  <c r="N594" i="15"/>
  <c r="O594" i="15"/>
  <c r="K595" i="15"/>
  <c r="M595" i="15"/>
  <c r="L595" i="15"/>
  <c r="N595" i="15"/>
  <c r="O595" i="15"/>
  <c r="K596" i="15"/>
  <c r="M596" i="15"/>
  <c r="L596" i="15"/>
  <c r="N596" i="15"/>
  <c r="O596" i="15"/>
  <c r="K597" i="15"/>
  <c r="M597" i="15"/>
  <c r="L597" i="15"/>
  <c r="N597" i="15"/>
  <c r="O597" i="15"/>
  <c r="K598" i="15"/>
  <c r="M598" i="15"/>
  <c r="L598" i="15"/>
  <c r="N598" i="15"/>
  <c r="O598" i="15"/>
  <c r="K599" i="15"/>
  <c r="M599" i="15"/>
  <c r="L599" i="15"/>
  <c r="N599" i="15"/>
  <c r="O599" i="15"/>
  <c r="K600" i="15"/>
  <c r="M600" i="15"/>
  <c r="L600" i="15"/>
  <c r="N600" i="15"/>
  <c r="O600" i="15"/>
  <c r="K601" i="15"/>
  <c r="M601" i="15"/>
  <c r="L601" i="15"/>
  <c r="N601" i="15"/>
  <c r="O601" i="15"/>
  <c r="K602" i="15"/>
  <c r="M602" i="15"/>
  <c r="L602" i="15"/>
  <c r="N602" i="15"/>
  <c r="O602" i="15"/>
  <c r="K603" i="15"/>
  <c r="M603" i="15"/>
  <c r="L603" i="15"/>
  <c r="N603" i="15"/>
  <c r="O603" i="15"/>
  <c r="K604" i="15"/>
  <c r="M604" i="15"/>
  <c r="L604" i="15"/>
  <c r="N604" i="15"/>
  <c r="O604" i="15"/>
  <c r="K605" i="15"/>
  <c r="M605" i="15"/>
  <c r="L605" i="15"/>
  <c r="N605" i="15"/>
  <c r="O605" i="15"/>
  <c r="K606" i="15"/>
  <c r="M606" i="15"/>
  <c r="L606" i="15"/>
  <c r="N606" i="15"/>
  <c r="O606" i="15"/>
  <c r="K607" i="15"/>
  <c r="M607" i="15"/>
  <c r="L607" i="15"/>
  <c r="N607" i="15"/>
  <c r="O607" i="15"/>
  <c r="K608" i="15"/>
  <c r="M608" i="15"/>
  <c r="L608" i="15"/>
  <c r="N608" i="15"/>
  <c r="O608" i="15"/>
  <c r="K609" i="15"/>
  <c r="M609" i="15"/>
  <c r="L609" i="15"/>
  <c r="N609" i="15"/>
  <c r="O609" i="15"/>
  <c r="K610" i="15"/>
  <c r="M610" i="15"/>
  <c r="L610" i="15"/>
  <c r="N610" i="15"/>
  <c r="O610" i="15"/>
  <c r="K611" i="15"/>
  <c r="M611" i="15"/>
  <c r="L611" i="15"/>
  <c r="N611" i="15"/>
  <c r="O611" i="15"/>
  <c r="K612" i="15"/>
  <c r="M612" i="15"/>
  <c r="L612" i="15"/>
  <c r="N612" i="15"/>
  <c r="O612" i="15"/>
  <c r="K613" i="15"/>
  <c r="M613" i="15"/>
  <c r="L613" i="15"/>
  <c r="N613" i="15"/>
  <c r="O613" i="15"/>
  <c r="K614" i="15"/>
  <c r="M614" i="15"/>
  <c r="L614" i="15"/>
  <c r="N614" i="15"/>
  <c r="O614" i="15"/>
  <c r="K615" i="15"/>
  <c r="M615" i="15"/>
  <c r="L615" i="15"/>
  <c r="N615" i="15"/>
  <c r="O615" i="15"/>
  <c r="K616" i="15"/>
  <c r="M616" i="15"/>
  <c r="L616" i="15"/>
  <c r="N616" i="15"/>
  <c r="O616" i="15"/>
  <c r="K617" i="15"/>
  <c r="M617" i="15"/>
  <c r="L617" i="15"/>
  <c r="N617" i="15"/>
  <c r="O617" i="15"/>
  <c r="K618" i="15"/>
  <c r="M618" i="15"/>
  <c r="L618" i="15"/>
  <c r="N618" i="15"/>
  <c r="O618" i="15"/>
  <c r="K619" i="15"/>
  <c r="M619" i="15"/>
  <c r="L619" i="15"/>
  <c r="N619" i="15"/>
  <c r="O619" i="15"/>
  <c r="K620" i="15"/>
  <c r="M620" i="15"/>
  <c r="L620" i="15"/>
  <c r="N620" i="15"/>
  <c r="O620" i="15"/>
  <c r="K621" i="15"/>
  <c r="M621" i="15"/>
  <c r="L621" i="15"/>
  <c r="N621" i="15"/>
  <c r="O621" i="15"/>
  <c r="K622" i="15"/>
  <c r="M622" i="15"/>
  <c r="L622" i="15"/>
  <c r="N622" i="15"/>
  <c r="O622" i="15"/>
  <c r="K623" i="15"/>
  <c r="M623" i="15"/>
  <c r="L623" i="15"/>
  <c r="N623" i="15"/>
  <c r="O623" i="15"/>
  <c r="K624" i="15"/>
  <c r="M624" i="15"/>
  <c r="L624" i="15"/>
  <c r="N624" i="15"/>
  <c r="O624" i="15"/>
  <c r="K625" i="15"/>
  <c r="M625" i="15"/>
  <c r="L625" i="15"/>
  <c r="N625" i="15"/>
  <c r="O625" i="15"/>
  <c r="K626" i="15"/>
  <c r="M626" i="15"/>
  <c r="L626" i="15"/>
  <c r="N626" i="15"/>
  <c r="O626" i="15"/>
  <c r="K627" i="15"/>
  <c r="M627" i="15"/>
  <c r="L627" i="15"/>
  <c r="N627" i="15"/>
  <c r="O627" i="15"/>
  <c r="K628" i="15"/>
  <c r="M628" i="15"/>
  <c r="L628" i="15"/>
  <c r="N628" i="15"/>
  <c r="O628" i="15"/>
  <c r="K629" i="15"/>
  <c r="M629" i="15"/>
  <c r="L629" i="15"/>
  <c r="N629" i="15"/>
  <c r="O629" i="15"/>
  <c r="K630" i="15"/>
  <c r="M630" i="15"/>
  <c r="L630" i="15"/>
  <c r="N630" i="15"/>
  <c r="O630" i="15"/>
  <c r="K631" i="15"/>
  <c r="M631" i="15"/>
  <c r="L631" i="15"/>
  <c r="N631" i="15"/>
  <c r="O631" i="15"/>
  <c r="K632" i="15"/>
  <c r="M632" i="15"/>
  <c r="L632" i="15"/>
  <c r="N632" i="15"/>
  <c r="O632" i="15"/>
  <c r="K633" i="15"/>
  <c r="M633" i="15"/>
  <c r="L633" i="15"/>
  <c r="N633" i="15"/>
  <c r="O633" i="15"/>
  <c r="K634" i="15"/>
  <c r="M634" i="15"/>
  <c r="L634" i="15"/>
  <c r="N634" i="15"/>
  <c r="O634" i="15"/>
  <c r="K635" i="15"/>
  <c r="M635" i="15"/>
  <c r="L635" i="15"/>
  <c r="N635" i="15"/>
  <c r="O635" i="15"/>
  <c r="K636" i="15"/>
  <c r="M636" i="15"/>
  <c r="L636" i="15"/>
  <c r="N636" i="15"/>
  <c r="O636" i="15"/>
  <c r="K637" i="15"/>
  <c r="M637" i="15"/>
  <c r="L637" i="15"/>
  <c r="N637" i="15"/>
  <c r="O637" i="15"/>
  <c r="K638" i="15"/>
  <c r="M638" i="15"/>
  <c r="L638" i="15"/>
  <c r="N638" i="15"/>
  <c r="O638" i="15"/>
  <c r="K639" i="15"/>
  <c r="M639" i="15"/>
  <c r="L639" i="15"/>
  <c r="N639" i="15"/>
  <c r="O639" i="15"/>
  <c r="K640" i="15"/>
  <c r="M640" i="15"/>
  <c r="L640" i="15"/>
  <c r="N640" i="15"/>
  <c r="O640" i="15"/>
  <c r="K641" i="15"/>
  <c r="M641" i="15"/>
  <c r="L641" i="15"/>
  <c r="N641" i="15"/>
  <c r="O641" i="15"/>
  <c r="K642" i="15"/>
  <c r="M642" i="15"/>
  <c r="L642" i="15"/>
  <c r="N642" i="15"/>
  <c r="O642" i="15"/>
  <c r="K643" i="15"/>
  <c r="M643" i="15"/>
  <c r="L643" i="15"/>
  <c r="N643" i="15"/>
  <c r="O643" i="15"/>
  <c r="K644" i="15"/>
  <c r="M644" i="15"/>
  <c r="L644" i="15"/>
  <c r="N644" i="15"/>
  <c r="O644" i="15"/>
  <c r="K645" i="15"/>
  <c r="M645" i="15"/>
  <c r="L645" i="15"/>
  <c r="N645" i="15"/>
  <c r="O645" i="15"/>
  <c r="K646" i="15"/>
  <c r="M646" i="15"/>
  <c r="L646" i="15"/>
  <c r="N646" i="15"/>
  <c r="O646" i="15"/>
  <c r="K647" i="15"/>
  <c r="M647" i="15"/>
  <c r="L647" i="15"/>
  <c r="N647" i="15"/>
  <c r="O647" i="15"/>
  <c r="K648" i="15"/>
  <c r="M648" i="15"/>
  <c r="L648" i="15"/>
  <c r="N648" i="15"/>
  <c r="O648" i="15"/>
  <c r="K649" i="15"/>
  <c r="M649" i="15"/>
  <c r="L649" i="15"/>
  <c r="N649" i="15"/>
  <c r="O649" i="15"/>
  <c r="K650" i="15"/>
  <c r="M650" i="15"/>
  <c r="L650" i="15"/>
  <c r="N650" i="15"/>
  <c r="O650" i="15"/>
  <c r="K651" i="15"/>
  <c r="M651" i="15"/>
  <c r="L651" i="15"/>
  <c r="N651" i="15"/>
  <c r="O651" i="15"/>
  <c r="K652" i="15"/>
  <c r="M652" i="15"/>
  <c r="L652" i="15"/>
  <c r="N652" i="15"/>
  <c r="O652" i="15"/>
  <c r="K653" i="15"/>
  <c r="M653" i="15"/>
  <c r="L653" i="15"/>
  <c r="N653" i="15"/>
  <c r="O653" i="15"/>
  <c r="K654" i="15"/>
  <c r="M654" i="15"/>
  <c r="L654" i="15"/>
  <c r="N654" i="15"/>
  <c r="O654" i="15"/>
  <c r="K655" i="15"/>
  <c r="M655" i="15"/>
  <c r="L655" i="15"/>
  <c r="N655" i="15"/>
  <c r="O655" i="15"/>
  <c r="K656" i="15"/>
  <c r="M656" i="15"/>
  <c r="L656" i="15"/>
  <c r="N656" i="15"/>
  <c r="O656" i="15"/>
  <c r="K657" i="15"/>
  <c r="M657" i="15"/>
  <c r="L657" i="15"/>
  <c r="N657" i="15"/>
  <c r="O657" i="15"/>
  <c r="K658" i="15"/>
  <c r="M658" i="15"/>
  <c r="L658" i="15"/>
  <c r="N658" i="15"/>
  <c r="O658" i="15"/>
  <c r="K659" i="15"/>
  <c r="M659" i="15"/>
  <c r="L659" i="15"/>
  <c r="N659" i="15"/>
  <c r="O659" i="15"/>
  <c r="K660" i="15"/>
  <c r="M660" i="15"/>
  <c r="L660" i="15"/>
  <c r="N660" i="15"/>
  <c r="O660" i="15"/>
  <c r="K661" i="15"/>
  <c r="M661" i="15"/>
  <c r="L661" i="15"/>
  <c r="N661" i="15"/>
  <c r="O661" i="15"/>
  <c r="K662" i="15"/>
  <c r="M662" i="15"/>
  <c r="L662" i="15"/>
  <c r="N662" i="15"/>
  <c r="O662" i="15"/>
  <c r="K663" i="15"/>
  <c r="M663" i="15"/>
  <c r="L663" i="15"/>
  <c r="N663" i="15"/>
  <c r="O663" i="15"/>
  <c r="K664" i="15"/>
  <c r="M664" i="15"/>
  <c r="L664" i="15"/>
  <c r="N664" i="15"/>
  <c r="O664" i="15"/>
  <c r="K665" i="15"/>
  <c r="M665" i="15"/>
  <c r="L665" i="15"/>
  <c r="N665" i="15"/>
  <c r="O665" i="15"/>
  <c r="K666" i="15"/>
  <c r="M666" i="15"/>
  <c r="L666" i="15"/>
  <c r="N666" i="15"/>
  <c r="O666" i="15"/>
  <c r="K667" i="15"/>
  <c r="M667" i="15"/>
  <c r="L667" i="15"/>
  <c r="N667" i="15"/>
  <c r="O667" i="15"/>
  <c r="K668" i="15"/>
  <c r="M668" i="15"/>
  <c r="L668" i="15"/>
  <c r="N668" i="15"/>
  <c r="O668" i="15"/>
  <c r="K669" i="15"/>
  <c r="M669" i="15"/>
  <c r="L669" i="15"/>
  <c r="N669" i="15"/>
  <c r="O669" i="15"/>
  <c r="K670" i="15"/>
  <c r="M670" i="15"/>
  <c r="L670" i="15"/>
  <c r="N670" i="15"/>
  <c r="O670" i="15"/>
  <c r="K671" i="15"/>
  <c r="M671" i="15"/>
  <c r="L671" i="15"/>
  <c r="N671" i="15"/>
  <c r="O671" i="15"/>
  <c r="K672" i="15"/>
  <c r="M672" i="15"/>
  <c r="L672" i="15"/>
  <c r="N672" i="15"/>
  <c r="O672" i="15"/>
  <c r="K673" i="15"/>
  <c r="M673" i="15"/>
  <c r="L673" i="15"/>
  <c r="N673" i="15"/>
  <c r="O673" i="15"/>
  <c r="K674" i="15"/>
  <c r="M674" i="15"/>
  <c r="L674" i="15"/>
  <c r="N674" i="15"/>
  <c r="O674" i="15"/>
  <c r="K675" i="15"/>
  <c r="M675" i="15"/>
  <c r="L675" i="15"/>
  <c r="N675" i="15"/>
  <c r="O675" i="15"/>
  <c r="K676" i="15"/>
  <c r="M676" i="15"/>
  <c r="L676" i="15"/>
  <c r="N676" i="15"/>
  <c r="O676" i="15"/>
  <c r="K677" i="15"/>
  <c r="M677" i="15"/>
  <c r="L677" i="15"/>
  <c r="N677" i="15"/>
  <c r="O677" i="15"/>
  <c r="K678" i="15"/>
  <c r="M678" i="15"/>
  <c r="L678" i="15"/>
  <c r="N678" i="15"/>
  <c r="O678" i="15"/>
  <c r="K679" i="15"/>
  <c r="M679" i="15"/>
  <c r="L679" i="15"/>
  <c r="N679" i="15"/>
  <c r="O679" i="15"/>
  <c r="K680" i="15"/>
  <c r="M680" i="15"/>
  <c r="L680" i="15"/>
  <c r="N680" i="15"/>
  <c r="O680" i="15"/>
  <c r="K681" i="15"/>
  <c r="M681" i="15"/>
  <c r="L681" i="15"/>
  <c r="N681" i="15"/>
  <c r="O681" i="15"/>
  <c r="K682" i="15"/>
  <c r="M682" i="15"/>
  <c r="L682" i="15"/>
  <c r="N682" i="15"/>
  <c r="O682" i="15"/>
  <c r="K683" i="15"/>
  <c r="M683" i="15"/>
  <c r="L683" i="15"/>
  <c r="N683" i="15"/>
  <c r="O683" i="15"/>
  <c r="K684" i="15"/>
  <c r="M684" i="15"/>
  <c r="L684" i="15"/>
  <c r="N684" i="15"/>
  <c r="O684" i="15"/>
  <c r="K685" i="15"/>
  <c r="M685" i="15"/>
  <c r="L685" i="15"/>
  <c r="N685" i="15"/>
  <c r="O685" i="15"/>
  <c r="K686" i="15"/>
  <c r="M686" i="15"/>
  <c r="L686" i="15"/>
  <c r="N686" i="15"/>
  <c r="O686" i="15"/>
  <c r="K687" i="15"/>
  <c r="M687" i="15"/>
  <c r="L687" i="15"/>
  <c r="N687" i="15"/>
  <c r="O687" i="15"/>
  <c r="K688" i="15"/>
  <c r="M688" i="15"/>
  <c r="L688" i="15"/>
  <c r="N688" i="15"/>
  <c r="O688" i="15"/>
  <c r="K689" i="15"/>
  <c r="M689" i="15"/>
  <c r="L689" i="15"/>
  <c r="N689" i="15"/>
  <c r="O689" i="15"/>
  <c r="K690" i="15"/>
  <c r="M690" i="15"/>
  <c r="L690" i="15"/>
  <c r="N690" i="15"/>
  <c r="O690" i="15"/>
  <c r="K691" i="15"/>
  <c r="M691" i="15"/>
  <c r="L691" i="15"/>
  <c r="N691" i="15"/>
  <c r="O691" i="15"/>
  <c r="K692" i="15"/>
  <c r="M692" i="15"/>
  <c r="L692" i="15"/>
  <c r="N692" i="15"/>
  <c r="O692" i="15"/>
  <c r="K693" i="15"/>
  <c r="M693" i="15"/>
  <c r="L693" i="15"/>
  <c r="N693" i="15"/>
  <c r="O693" i="15"/>
  <c r="K694" i="15"/>
  <c r="M694" i="15"/>
  <c r="L694" i="15"/>
  <c r="N694" i="15"/>
  <c r="O694" i="15"/>
  <c r="K695" i="15"/>
  <c r="M695" i="15"/>
  <c r="L695" i="15"/>
  <c r="N695" i="15"/>
  <c r="O695" i="15"/>
  <c r="K696" i="15"/>
  <c r="M696" i="15"/>
  <c r="L696" i="15"/>
  <c r="N696" i="15"/>
  <c r="O696" i="15"/>
  <c r="K697" i="15"/>
  <c r="M697" i="15"/>
  <c r="L697" i="15"/>
  <c r="N697" i="15"/>
  <c r="O697" i="15"/>
  <c r="K698" i="15"/>
  <c r="M698" i="15"/>
  <c r="L698" i="15"/>
  <c r="N698" i="15"/>
  <c r="O698" i="15"/>
  <c r="K699" i="15"/>
  <c r="M699" i="15"/>
  <c r="L699" i="15"/>
  <c r="N699" i="15"/>
  <c r="O699" i="15"/>
  <c r="K700" i="15"/>
  <c r="M700" i="15"/>
  <c r="L700" i="15"/>
  <c r="N700" i="15"/>
  <c r="O700" i="15"/>
  <c r="K701" i="15"/>
  <c r="M701" i="15"/>
  <c r="L701" i="15"/>
  <c r="N701" i="15"/>
  <c r="O701" i="15"/>
  <c r="K702" i="15"/>
  <c r="M702" i="15"/>
  <c r="L702" i="15"/>
  <c r="N702" i="15"/>
  <c r="O702" i="15"/>
  <c r="K703" i="15"/>
  <c r="M703" i="15"/>
  <c r="L703" i="15"/>
  <c r="N703" i="15"/>
  <c r="O703" i="15"/>
  <c r="K704" i="15"/>
  <c r="M704" i="15"/>
  <c r="L704" i="15"/>
  <c r="N704" i="15"/>
  <c r="O704" i="15"/>
  <c r="K705" i="15"/>
  <c r="M705" i="15"/>
  <c r="L705" i="15"/>
  <c r="N705" i="15"/>
  <c r="O705" i="15"/>
  <c r="K706" i="15"/>
  <c r="M706" i="15"/>
  <c r="L706" i="15"/>
  <c r="N706" i="15"/>
  <c r="O706" i="15"/>
  <c r="K707" i="15"/>
  <c r="M707" i="15"/>
  <c r="L707" i="15"/>
  <c r="N707" i="15"/>
  <c r="O707" i="15"/>
  <c r="K708" i="15"/>
  <c r="M708" i="15"/>
  <c r="L708" i="15"/>
  <c r="N708" i="15"/>
  <c r="O708" i="15"/>
  <c r="K709" i="15"/>
  <c r="M709" i="15"/>
  <c r="L709" i="15"/>
  <c r="N709" i="15"/>
  <c r="O709" i="15"/>
  <c r="K710" i="15"/>
  <c r="M710" i="15"/>
  <c r="L710" i="15"/>
  <c r="N710" i="15"/>
  <c r="O710" i="15"/>
  <c r="K711" i="15"/>
  <c r="M711" i="15"/>
  <c r="L711" i="15"/>
  <c r="N711" i="15"/>
  <c r="O711" i="15"/>
  <c r="K712" i="15"/>
  <c r="M712" i="15"/>
  <c r="L712" i="15"/>
  <c r="N712" i="15"/>
  <c r="O712" i="15"/>
  <c r="K713" i="15"/>
  <c r="M713" i="15"/>
  <c r="L713" i="15"/>
  <c r="N713" i="15"/>
  <c r="O713" i="15"/>
  <c r="K714" i="15"/>
  <c r="M714" i="15"/>
  <c r="L714" i="15"/>
  <c r="N714" i="15"/>
  <c r="O714" i="15"/>
  <c r="K715" i="15"/>
  <c r="M715" i="15"/>
  <c r="L715" i="15"/>
  <c r="N715" i="15"/>
  <c r="O715" i="15"/>
  <c r="K716" i="15"/>
  <c r="M716" i="15"/>
  <c r="L716" i="15"/>
  <c r="N716" i="15"/>
  <c r="O716" i="15"/>
  <c r="K717" i="15"/>
  <c r="M717" i="15"/>
  <c r="L717" i="15"/>
  <c r="N717" i="15"/>
  <c r="O717" i="15"/>
  <c r="K718" i="15"/>
  <c r="M718" i="15"/>
  <c r="L718" i="15"/>
  <c r="N718" i="15"/>
  <c r="O718" i="15"/>
  <c r="K719" i="15"/>
  <c r="M719" i="15"/>
  <c r="L719" i="15"/>
  <c r="N719" i="15"/>
  <c r="O719" i="15"/>
  <c r="K720" i="15"/>
  <c r="M720" i="15"/>
  <c r="L720" i="15"/>
  <c r="N720" i="15"/>
  <c r="O720" i="15"/>
  <c r="K721" i="15"/>
  <c r="M721" i="15"/>
  <c r="L721" i="15"/>
  <c r="N721" i="15"/>
  <c r="O721" i="15"/>
  <c r="K722" i="15"/>
  <c r="M722" i="15"/>
  <c r="L722" i="15"/>
  <c r="N722" i="15"/>
  <c r="O722" i="15"/>
  <c r="K723" i="15"/>
  <c r="M723" i="15"/>
  <c r="L723" i="15"/>
  <c r="N723" i="15"/>
  <c r="O723" i="15"/>
  <c r="K724" i="15"/>
  <c r="M724" i="15"/>
  <c r="L724" i="15"/>
  <c r="N724" i="15"/>
  <c r="O724" i="15"/>
  <c r="K725" i="15"/>
  <c r="M725" i="15"/>
  <c r="L725" i="15"/>
  <c r="N725" i="15"/>
  <c r="O725" i="15"/>
  <c r="K726" i="15"/>
  <c r="M726" i="15"/>
  <c r="L726" i="15"/>
  <c r="N726" i="15"/>
  <c r="O726" i="15"/>
  <c r="K727" i="15"/>
  <c r="M727" i="15"/>
  <c r="L727" i="15"/>
  <c r="N727" i="15"/>
  <c r="O727" i="15"/>
  <c r="K728" i="15"/>
  <c r="M728" i="15"/>
  <c r="L728" i="15"/>
  <c r="N728" i="15"/>
  <c r="O728" i="15"/>
  <c r="K729" i="15"/>
  <c r="M729" i="15"/>
  <c r="L729" i="15"/>
  <c r="N729" i="15"/>
  <c r="O729" i="15"/>
  <c r="K730" i="15"/>
  <c r="M730" i="15"/>
  <c r="L730" i="15"/>
  <c r="N730" i="15"/>
  <c r="O730" i="15"/>
  <c r="K731" i="15"/>
  <c r="M731" i="15"/>
  <c r="L731" i="15"/>
  <c r="N731" i="15"/>
  <c r="O731" i="15"/>
  <c r="K732" i="15"/>
  <c r="M732" i="15"/>
  <c r="L732" i="15"/>
  <c r="N732" i="15"/>
  <c r="O732" i="15"/>
  <c r="K733" i="15"/>
  <c r="M733" i="15"/>
  <c r="L733" i="15"/>
  <c r="N733" i="15"/>
  <c r="O733" i="15"/>
  <c r="K734" i="15"/>
  <c r="M734" i="15"/>
  <c r="L734" i="15"/>
  <c r="N734" i="15"/>
  <c r="O734" i="15"/>
  <c r="K735" i="15"/>
  <c r="M735" i="15"/>
  <c r="L735" i="15"/>
  <c r="N735" i="15"/>
  <c r="O735" i="15"/>
  <c r="K736" i="15"/>
  <c r="M736" i="15"/>
  <c r="L736" i="15"/>
  <c r="N736" i="15"/>
  <c r="O736" i="15"/>
  <c r="K737" i="15"/>
  <c r="M737" i="15"/>
  <c r="L737" i="15"/>
  <c r="N737" i="15"/>
  <c r="O737" i="15"/>
  <c r="K738" i="15"/>
  <c r="M738" i="15"/>
  <c r="L738" i="15"/>
  <c r="N738" i="15"/>
  <c r="O738" i="15"/>
  <c r="K739" i="15"/>
  <c r="M739" i="15"/>
  <c r="L739" i="15"/>
  <c r="N739" i="15"/>
  <c r="O739" i="15"/>
  <c r="K740" i="15"/>
  <c r="M740" i="15"/>
  <c r="L740" i="15"/>
  <c r="N740" i="15"/>
  <c r="O740" i="15"/>
  <c r="K741" i="15"/>
  <c r="M741" i="15"/>
  <c r="L741" i="15"/>
  <c r="N741" i="15"/>
  <c r="O741" i="15"/>
  <c r="K742" i="15"/>
  <c r="M742" i="15"/>
  <c r="L742" i="15"/>
  <c r="N742" i="15"/>
  <c r="O742" i="15"/>
  <c r="K743" i="15"/>
  <c r="M743" i="15"/>
  <c r="L743" i="15"/>
  <c r="N743" i="15"/>
  <c r="O743" i="15"/>
  <c r="K744" i="15"/>
  <c r="M744" i="15"/>
  <c r="L744" i="15"/>
  <c r="N744" i="15"/>
  <c r="O744" i="15"/>
  <c r="K745" i="15"/>
  <c r="M745" i="15"/>
  <c r="L745" i="15"/>
  <c r="N745" i="15"/>
  <c r="O745" i="15"/>
  <c r="K746" i="15"/>
  <c r="M746" i="15"/>
  <c r="L746" i="15"/>
  <c r="N746" i="15"/>
  <c r="O746" i="15"/>
  <c r="K747" i="15"/>
  <c r="M747" i="15"/>
  <c r="L747" i="15"/>
  <c r="N747" i="15"/>
  <c r="O747" i="15"/>
  <c r="K748" i="15"/>
  <c r="M748" i="15"/>
  <c r="L748" i="15"/>
  <c r="N748" i="15"/>
  <c r="O748" i="15"/>
  <c r="K749" i="15"/>
  <c r="M749" i="15"/>
  <c r="L749" i="15"/>
  <c r="N749" i="15"/>
  <c r="O749" i="15"/>
  <c r="L2" i="15"/>
  <c r="K2" i="15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2" i="15"/>
  <c r="N2" i="15"/>
  <c r="O2" i="15"/>
  <c r="E22" i="13" l="1"/>
</calcChain>
</file>

<file path=xl/sharedStrings.xml><?xml version="1.0" encoding="utf-8"?>
<sst xmlns="http://schemas.openxmlformats.org/spreadsheetml/2006/main" count="15559" uniqueCount="3753">
  <si>
    <t>Qty</t>
  </si>
  <si>
    <t>Notes</t>
  </si>
  <si>
    <t>Size</t>
  </si>
  <si>
    <t>P1r</t>
  </si>
  <si>
    <t>V1</t>
  </si>
  <si>
    <t>P2r</t>
  </si>
  <si>
    <t>Bundle</t>
  </si>
  <si>
    <t>Acer buergerianum</t>
  </si>
  <si>
    <t>Acer palmatum</t>
  </si>
  <si>
    <t>Species</t>
  </si>
  <si>
    <t>Price</t>
  </si>
  <si>
    <t>City/State/Zip</t>
  </si>
  <si>
    <t>Contact</t>
  </si>
  <si>
    <t>Notes &amp;
Instructions</t>
  </si>
  <si>
    <t xml:space="preserve"> PO#</t>
  </si>
  <si>
    <t>Order Date</t>
  </si>
  <si>
    <t>Bdl</t>
  </si>
  <si>
    <t>Whls
Qty</t>
  </si>
  <si>
    <t>Desired Ship Date</t>
  </si>
  <si>
    <t>Phone/Fax</t>
  </si>
  <si>
    <t>Cell/Email</t>
  </si>
  <si>
    <t xml:space="preserve"> Address</t>
  </si>
  <si>
    <t>Address</t>
  </si>
  <si>
    <t>Updating an 
existing order?</t>
  </si>
  <si>
    <t>Whls
Price</t>
  </si>
  <si>
    <t>Country</t>
  </si>
  <si>
    <t>Extended
Price</t>
  </si>
  <si>
    <t>Rev.
Bundle
Qty</t>
  </si>
  <si>
    <t>Acer griseum</t>
  </si>
  <si>
    <t>Acer palmatum var. atropurpureum</t>
  </si>
  <si>
    <t>Acer pseudoplatanus</t>
  </si>
  <si>
    <t>Aesculus glabra</t>
  </si>
  <si>
    <t>Aesculus hippocastanum</t>
  </si>
  <si>
    <t>Aesculus x carnea 'Fort McNair'</t>
  </si>
  <si>
    <t>Betula nigra Heritage®</t>
  </si>
  <si>
    <t>Cercis canadensis</t>
  </si>
  <si>
    <t>Cercis occidentalis</t>
  </si>
  <si>
    <t>Chionanthus retusus</t>
  </si>
  <si>
    <t>Chionanthus virginicus</t>
  </si>
  <si>
    <t>Cladrastis kentukea</t>
  </si>
  <si>
    <t>Cornus kousa var. chinensis</t>
  </si>
  <si>
    <t>Corylopsis pauciflora</t>
  </si>
  <si>
    <t>Cotinus coggygria var. purpurea</t>
  </si>
  <si>
    <t>Diospyros virginiana</t>
  </si>
  <si>
    <t>Fagus grandifolia</t>
  </si>
  <si>
    <t>Fagus sylvatica 'Riversii'</t>
  </si>
  <si>
    <t>Fagus sylvatica 'Roseomarginata'</t>
  </si>
  <si>
    <t>Fagus sylvatica</t>
  </si>
  <si>
    <t>Ginkgo biloba 'Mariken'</t>
  </si>
  <si>
    <t>Hamamelis x intermedia 'Diane'</t>
  </si>
  <si>
    <t>Hamamelis x intermedia 'Jelena'</t>
  </si>
  <si>
    <t>Fagus sylvatica f. purpurea</t>
  </si>
  <si>
    <r>
      <rPr>
        <b/>
        <u/>
        <sz val="12"/>
        <rFont val="Arial"/>
        <family val="2"/>
      </rPr>
      <t>Ship To</t>
    </r>
    <r>
      <rPr>
        <b/>
        <sz val="12"/>
        <rFont val="Arial"/>
        <family val="2"/>
      </rPr>
      <t xml:space="preserve"> Company</t>
    </r>
  </si>
  <si>
    <t>"Retail" Price</t>
  </si>
  <si>
    <t>SIZE</t>
  </si>
  <si>
    <t>AvailableName</t>
  </si>
  <si>
    <t>Duplicate Flag</t>
  </si>
  <si>
    <t>Missing information</t>
  </si>
  <si>
    <t>Wholsale zero</t>
  </si>
  <si>
    <t>6-12"</t>
  </si>
  <si>
    <t>MP</t>
  </si>
  <si>
    <t>1-2'</t>
  </si>
  <si>
    <t>3-4'</t>
  </si>
  <si>
    <t>4-5'</t>
  </si>
  <si>
    <t>2-3'</t>
  </si>
  <si>
    <t>2-3' TR</t>
  </si>
  <si>
    <t>3-4' TR</t>
  </si>
  <si>
    <t>4-5' TR</t>
  </si>
  <si>
    <t>#1 3-4'</t>
  </si>
  <si>
    <t>#1</t>
  </si>
  <si>
    <t>SP</t>
  </si>
  <si>
    <t>MP 1/8"</t>
  </si>
  <si>
    <t>#1 2-3'</t>
  </si>
  <si>
    <t>#1 4-5'</t>
  </si>
  <si>
    <t>#1 1-2'</t>
  </si>
  <si>
    <t>#1 6-12"</t>
  </si>
  <si>
    <t>1/8"</t>
  </si>
  <si>
    <t>3/16"</t>
  </si>
  <si>
    <t>1/4"</t>
  </si>
  <si>
    <t>XP</t>
  </si>
  <si>
    <t>1-2' TR</t>
  </si>
  <si>
    <t>4-6"</t>
  </si>
  <si>
    <t>Carpinus caroliniana</t>
  </si>
  <si>
    <t>2 YR TR</t>
  </si>
  <si>
    <t>Cornus kousa 'Big Apple'</t>
  </si>
  <si>
    <t>SP 1/8"</t>
  </si>
  <si>
    <t>3/8"</t>
  </si>
  <si>
    <t>Heptacodium miconioides</t>
  </si>
  <si>
    <t>Hydrangea quercifolia 'Amethyst'</t>
  </si>
  <si>
    <t>Hydrangea quercifolia 'Pee Wee'</t>
  </si>
  <si>
    <t>Hydrangea quercifolia 'Snowflake'</t>
  </si>
  <si>
    <t>Koelreuteria paniculata</t>
  </si>
  <si>
    <t>Magnolia 'Butterflies'</t>
  </si>
  <si>
    <t>Magnolia 'Gold Star'</t>
  </si>
  <si>
    <t>Magnolia 'Judy Zuk'</t>
  </si>
  <si>
    <t>Magnolia 'Sunsation'</t>
  </si>
  <si>
    <t>Magnolia sieboldii</t>
  </si>
  <si>
    <t>Magnolia stellata 'Waterlily'</t>
  </si>
  <si>
    <t>Metasequoia glyptostroboides</t>
  </si>
  <si>
    <t>Myrica (Morella) pensylvanica</t>
  </si>
  <si>
    <t>Ostrya virginiana</t>
  </si>
  <si>
    <t>Oxydendrum arboreum</t>
  </si>
  <si>
    <t>Quercus Forest Knight® PP 21,382</t>
  </si>
  <si>
    <t>Quercus Kindred Spirit® PP 17,604</t>
  </si>
  <si>
    <t>Quercus coccinea</t>
  </si>
  <si>
    <t>Quercus garryana</t>
  </si>
  <si>
    <t>Quercus palustris</t>
  </si>
  <si>
    <t>Quercus prinus (montana)</t>
  </si>
  <si>
    <t>Sassafras albidum</t>
  </si>
  <si>
    <t>Stewartia monadelpha</t>
  </si>
  <si>
    <t>Taxodium distichum</t>
  </si>
  <si>
    <t>Quercus shumardii</t>
  </si>
  <si>
    <t>Acer truncatum</t>
  </si>
  <si>
    <t>Quercus 'Jordan Street'®</t>
  </si>
  <si>
    <t>Zelkova serrata</t>
  </si>
  <si>
    <t>!! Please note that if you enter a QTY below the bundle size you will revice an error, and if you enter a Qty between whole bundles it will round up to the next whole bundle !!</t>
  </si>
  <si>
    <t>#1 3-4' WHIP</t>
  </si>
  <si>
    <t>Same as bill to:</t>
  </si>
  <si>
    <t>To submit your order save this as an Excel workbook or a PDF and email it to sales@heritageseedlings.com. 
This form can also be faxed to (503) 371-9688 or mailed to:  4194 71st Ave Se Salem OR 97317.</t>
  </si>
  <si>
    <r>
      <t>Are subs accepatable? Check the box if</t>
    </r>
    <r>
      <rPr>
        <b/>
        <i/>
        <sz val="14"/>
        <rFont val="Arial"/>
        <family val="2"/>
      </rPr>
      <t xml:space="preserve"> NO.</t>
    </r>
  </si>
  <si>
    <t>Quantity Available</t>
  </si>
  <si>
    <t>sales quatity</t>
  </si>
  <si>
    <t>Acer circinatum Three Cheers™ 'HSI2'</t>
  </si>
  <si>
    <t>3-4' WHIP</t>
  </si>
  <si>
    <t>Acer palmatum 'Tsukasa Silhouette'</t>
  </si>
  <si>
    <t>Acer palmatum 'Ukigumo'</t>
  </si>
  <si>
    <t>3/16" Shipping restrictions apply</t>
  </si>
  <si>
    <t>1/4" Shipping restrictions apply</t>
  </si>
  <si>
    <t>Acer rufinerve ex. 'Winter Gold'</t>
  </si>
  <si>
    <t>Acer shirasawanum Moonrise™ PP 16,718</t>
  </si>
  <si>
    <t>Aesculus x arnoldiana 'Autumn Splendor'</t>
  </si>
  <si>
    <t>Asimina triloba Shenandoah™ PP 14,452</t>
  </si>
  <si>
    <t>Asimina triloba Susquehanna™ PP 15,900</t>
  </si>
  <si>
    <t>MP TC</t>
  </si>
  <si>
    <t>Betula nigra Northern Tribute®</t>
  </si>
  <si>
    <t>Carpinus betulus 'Columnaris Nana'</t>
  </si>
  <si>
    <t>Carpinus fargesiana</t>
  </si>
  <si>
    <t>Cercis canadensis 'Appalachian Red'</t>
  </si>
  <si>
    <t>Cercis canadensis Burgundy Hearts® PP 19,654</t>
  </si>
  <si>
    <t>Cornus capitata 'Mountain Moon'</t>
  </si>
  <si>
    <t>Cornus controversa</t>
  </si>
  <si>
    <t>Cornus florida Cherokee Brave</t>
  </si>
  <si>
    <t>Cornus kousa 'Aka tsuki'</t>
  </si>
  <si>
    <t>Corylus 'Dorris' PP 13/694,675</t>
  </si>
  <si>
    <t>Corylus 'Felix' PP13/694,676</t>
  </si>
  <si>
    <t>Corylus 'Jefferson'</t>
  </si>
  <si>
    <t>Corylus 'Sacajawea'</t>
  </si>
  <si>
    <t>Corylus 'Yamhill'</t>
  </si>
  <si>
    <t>Cotinus obovatus</t>
  </si>
  <si>
    <t>Davidia involucrata</t>
  </si>
  <si>
    <t>Diospyros 'Izu'</t>
  </si>
  <si>
    <t>Diospyros kaki 'Fuyu'</t>
  </si>
  <si>
    <t>Diospyros kaki 'Giant Fuyu'</t>
  </si>
  <si>
    <t>1/8" Shipping restrictions apply</t>
  </si>
  <si>
    <t>Forsythia x intermedia Magical® Gold</t>
  </si>
  <si>
    <t>6-12" Shipping restrictions apply</t>
  </si>
  <si>
    <t>Hydrangea quercifolia 'Munchkin'</t>
  </si>
  <si>
    <t>Hydrangea quercifolia 'Ruby Slippers'</t>
  </si>
  <si>
    <t>Hydrangea quercifolia 'Sike's Dwarf'</t>
  </si>
  <si>
    <t>Hydrangea quercifolia 'Snow Queen'</t>
  </si>
  <si>
    <t>Magnolia  'Inspiration'™</t>
  </si>
  <si>
    <t>Magnolia 'Charles Coates'</t>
  </si>
  <si>
    <t>Magnolia kobus</t>
  </si>
  <si>
    <t>Magnolia laevifolia 'Free Spirit' PP 24,534</t>
  </si>
  <si>
    <t>1-2' Restrictions apply</t>
  </si>
  <si>
    <t>Malus Golden Sentinel</t>
  </si>
  <si>
    <t>Malus Scarlet Sentinel</t>
  </si>
  <si>
    <t>Parrotia persica 'Vanessa'</t>
  </si>
  <si>
    <t>Parrotia persica Golden BellTower™ PPAF</t>
  </si>
  <si>
    <t>Pistacia chinensis</t>
  </si>
  <si>
    <t>Platanus occidentalis</t>
  </si>
  <si>
    <t>Quercus 'Birthday Candle'</t>
  </si>
  <si>
    <t>Quercus ilex</t>
  </si>
  <si>
    <t>Symphoricarpos Magical® Pride</t>
  </si>
  <si>
    <t>Syringa reticulata</t>
  </si>
  <si>
    <t>Syringa reticulata 'Ivory Silk'</t>
  </si>
  <si>
    <t>Syringa vulgaris Tiny Dancer™</t>
  </si>
  <si>
    <t>Taxodium distichum Shawnee Brave™</t>
  </si>
  <si>
    <t>X Gordlinia grandiflora</t>
  </si>
  <si>
    <t>Disporum longistylum 'Night Heron'</t>
  </si>
  <si>
    <r>
      <rPr>
        <b/>
        <sz val="12"/>
        <rFont val="Arial"/>
        <family val="2"/>
      </rPr>
      <t>If you cannot pick up your order please verify with us your shipping preferences.</t>
    </r>
    <r>
      <rPr>
        <b/>
        <sz val="16"/>
        <color rgb="FFFF0000"/>
        <rFont val="Arial"/>
        <family val="2"/>
      </rPr>
      <t xml:space="preserve">
BEFORE you print this form  please click the dropdown under "QTY" and un-check the box for "(Blanks)"</t>
    </r>
  </si>
  <si>
    <t>Chionanthus retusus var. serrulatus</t>
  </si>
  <si>
    <t>Quercus myrsinifolia</t>
  </si>
  <si>
    <t>Acer triflorum</t>
  </si>
  <si>
    <t>1-2' Shipping restrictions apply</t>
  </si>
  <si>
    <t>Magnolia 'Yellow Bird'</t>
  </si>
  <si>
    <t>Styrax obassia</t>
  </si>
  <si>
    <t>1 EYE-DIVISION</t>
  </si>
  <si>
    <t>Symphytum x uplandicum 'Axminster Gold'</t>
  </si>
  <si>
    <t>Aesculus x carnea 'Briotii'</t>
  </si>
  <si>
    <t>Arbutus 'Marina'</t>
  </si>
  <si>
    <t>Asimina triloba</t>
  </si>
  <si>
    <t>1-2' LT TR</t>
  </si>
  <si>
    <t>Carpinus betulus</t>
  </si>
  <si>
    <t>Cercidiphyllum japonicum</t>
  </si>
  <si>
    <t>Cercis canadensis 'Forest Pansy'</t>
  </si>
  <si>
    <t>Cercis chinensis 'Avondale'</t>
  </si>
  <si>
    <t>Cercis texensis 'Merlot' PP 22,297</t>
  </si>
  <si>
    <t>Cornus 'Eddie's White Wonder'</t>
  </si>
  <si>
    <t>Cornus Stellar Pink®</t>
  </si>
  <si>
    <t>Cornus alternifolia</t>
  </si>
  <si>
    <t xml:space="preserve">Cornus kousa 'Summer Gold' PP 22,765 </t>
  </si>
  <si>
    <t>Corylus 'McDonald' PP 14/544,504</t>
  </si>
  <si>
    <t>Corylus colurna</t>
  </si>
  <si>
    <t>Franklinia alatamaha</t>
  </si>
  <si>
    <t>Ginkgo biloba</t>
  </si>
  <si>
    <t>Ginkgo biloba 'Saratoga'</t>
  </si>
  <si>
    <t>Hamamelis virginiana</t>
  </si>
  <si>
    <t>Ilex verticillata 'Maryland Beauty'</t>
  </si>
  <si>
    <t>Juglans nigra</t>
  </si>
  <si>
    <t>Juglans regia (Carpathian)</t>
  </si>
  <si>
    <t>Liriodendron tulipifera</t>
  </si>
  <si>
    <t>Magnolia 'Ann'</t>
  </si>
  <si>
    <t>Magnolia 'Daybreak'</t>
  </si>
  <si>
    <t>Magnolia 'Elizabeth'</t>
  </si>
  <si>
    <t>Magnolia Black Tulip® PP 10/335,952</t>
  </si>
  <si>
    <t>Quercus Heritage® PP 11,431</t>
  </si>
  <si>
    <t>Quercus Triple Crown® PP 21,359</t>
  </si>
  <si>
    <t>Quercus alba</t>
  </si>
  <si>
    <t>Quercus bicolor (MO source)</t>
  </si>
  <si>
    <t>Quercus phellos</t>
  </si>
  <si>
    <t>Quercus rubra</t>
  </si>
  <si>
    <t>Quercus velutina</t>
  </si>
  <si>
    <t>Rosa nutkana</t>
  </si>
  <si>
    <t>Rosa pisocarpa</t>
  </si>
  <si>
    <t>Spiraea douglasii</t>
  </si>
  <si>
    <t>Stewartia pseudocamellia</t>
  </si>
  <si>
    <t>Styrax japonicus</t>
  </si>
  <si>
    <t>Ulmus americana 'Princeton'</t>
  </si>
  <si>
    <t>Zelkova serrata 'Village Green'™</t>
  </si>
  <si>
    <t>Asclepias speciosa</t>
  </si>
  <si>
    <t>MP 3/16"</t>
  </si>
  <si>
    <t>Acer palmatum 'Emperor I'</t>
  </si>
  <si>
    <t>4-5' LT BRCH</t>
  </si>
  <si>
    <t>Acer palmatum 'Fireglow'</t>
  </si>
  <si>
    <t>Acer palmatum 'Inaba shidare'</t>
  </si>
  <si>
    <t>#3 3-4' LT BRCH TRUCK ONLY</t>
  </si>
  <si>
    <t>Acer palmatum 'Tamuke yama'</t>
  </si>
  <si>
    <t>2-3' LT BRCH</t>
  </si>
  <si>
    <t>Acer rubrum</t>
  </si>
  <si>
    <t>Carpinus caroliniana WI Source</t>
  </si>
  <si>
    <t>Cercis canadensis The Rising Sun™ PP 21,451</t>
  </si>
  <si>
    <t>Cornus kousa 'Greensleeves'</t>
  </si>
  <si>
    <t>Cornus kousa 'Satomi'</t>
  </si>
  <si>
    <t>Mahonia aquifolium</t>
  </si>
  <si>
    <t>Nyssa sylvatica</t>
  </si>
  <si>
    <t>Nyssa sylvatica Tupelo Tower™ PP 22,976</t>
  </si>
  <si>
    <t>Prunus cerasifera 'Krauters Vesuvius'</t>
  </si>
  <si>
    <t>Quercus undulata 'Coconino'</t>
  </si>
  <si>
    <t>Quercus undulata 'Dolores River'</t>
  </si>
  <si>
    <t>Quercus undulata 'Mesa de Maya'</t>
  </si>
  <si>
    <t>Ulmus americana 'Valley Forge'</t>
  </si>
  <si>
    <t>Aesculus pavia</t>
  </si>
  <si>
    <t>Sciadopitys verticillata</t>
  </si>
  <si>
    <t>Liquidambar styraciflua</t>
  </si>
  <si>
    <t>Magnolia macrophylla</t>
  </si>
  <si>
    <t>Magnolia virginiana</t>
  </si>
  <si>
    <t>Fothergilla x intermedia 'Mt. Airy'</t>
  </si>
  <si>
    <t>Cornus kousa Radiant Rose®</t>
  </si>
  <si>
    <t>Halesia tetraptera</t>
  </si>
  <si>
    <t>Hamamelis x intermedia 'Arnold's Promise'</t>
  </si>
  <si>
    <t>Romneya coulteri</t>
  </si>
  <si>
    <t>Acer palmatum 'Bloodgood'</t>
  </si>
  <si>
    <t>Acer saccharum</t>
  </si>
  <si>
    <t>Betula nigra Dura-Heat®</t>
  </si>
  <si>
    <t>3 YR TR</t>
  </si>
  <si>
    <t>Ilex verticillata 'Southern Gentleman'</t>
  </si>
  <si>
    <t>Ginkgo biloba 'Princeton Sentry'®</t>
  </si>
  <si>
    <t>Mahonia repens</t>
  </si>
  <si>
    <t>Magnolia 'Betty'</t>
  </si>
  <si>
    <t>Cornus nuttallii</t>
  </si>
  <si>
    <t>Ilex verticillata 'Winter Gold'</t>
  </si>
  <si>
    <t>Acer palmatum 'Seiryu'</t>
  </si>
  <si>
    <t>Acer palmatum 'Mikawa yatsubusa'</t>
  </si>
  <si>
    <t>Magnolia 'Vulcan'</t>
  </si>
  <si>
    <t>Acer palmatum 'Orangeola'</t>
  </si>
  <si>
    <t>Taxodium distichum 'Peve Minaret'</t>
  </si>
  <si>
    <t>Liquidambar styraciflua 'Slender Silhouette'</t>
  </si>
  <si>
    <t>Acer palmatum 'Red Dragon'</t>
  </si>
  <si>
    <t>Acer palmatum 'Twombly's Red Sentinel'</t>
  </si>
  <si>
    <t>Cercidiphyllum japonicum Claim Jumper™ 'HSI1'</t>
  </si>
  <si>
    <t>Quercus 'Chimney Fire'</t>
  </si>
  <si>
    <t>Quercus 'Windcandle'</t>
  </si>
  <si>
    <t>Ginkgo biloba 'Weeping Wonder'</t>
  </si>
  <si>
    <t>Acer palmatum 'Bihou'</t>
  </si>
  <si>
    <t>Magnolia 'Warm Fuzzies'™</t>
  </si>
  <si>
    <t>Acer palmatum 'Purple Ghost'</t>
  </si>
  <si>
    <t>Cornus kousa 'Snow Tower'®</t>
  </si>
  <si>
    <t>Ginkgo biloba Sky Tower™</t>
  </si>
  <si>
    <t>#3 4-5' LT BRCH TRUCK ONLY</t>
  </si>
  <si>
    <t>3-4' LT BRCH</t>
  </si>
  <si>
    <t>Aesculus parviflora var. serotina</t>
  </si>
  <si>
    <t>#3 3-4' TRUCK ONLY</t>
  </si>
  <si>
    <t>Amelanchier x grandiflora 'Autumn Brilliance'™</t>
  </si>
  <si>
    <t>#3 2-3'</t>
  </si>
  <si>
    <t xml:space="preserve">Callicarpa Plump &amp; Plentiful™ Purple Giant </t>
  </si>
  <si>
    <t>Cornus Rosy Teacups® PP 26,211</t>
  </si>
  <si>
    <t xml:space="preserve">Cornus kousa Mandarin Jewel® PP 26,653 </t>
  </si>
  <si>
    <t>Corylus avellana 'Burgundy Lace' PPAF</t>
  </si>
  <si>
    <t>Cotinus coggygria Golden Spirit® PP 13,082</t>
  </si>
  <si>
    <t>Ginkgo biloba 'Blaggon' Gold Spire</t>
  </si>
  <si>
    <t>Hydrangea quercifolia 'Queen of Hearts'</t>
  </si>
  <si>
    <t>Magnolia 'Cameo' PP 27,222 P3</t>
  </si>
  <si>
    <t>#3 4-5' TRUCK ONLY</t>
  </si>
  <si>
    <t>Magnolia 'Genie' PP 20,748</t>
  </si>
  <si>
    <t>Magnolia 'Paul Cook'</t>
  </si>
  <si>
    <t>Quercus macrocarpa (Northern)</t>
  </si>
  <si>
    <t>XP 3-4'</t>
  </si>
  <si>
    <t>PR#</t>
  </si>
  <si>
    <t>Type</t>
  </si>
  <si>
    <t>Grade</t>
  </si>
  <si>
    <t>avlcomments</t>
  </si>
  <si>
    <t>Royalty</t>
  </si>
  <si>
    <t>P2</t>
  </si>
  <si>
    <t>P1</t>
  </si>
  <si>
    <t>1/2"</t>
  </si>
  <si>
    <t>000020002</t>
  </si>
  <si>
    <t>Shipping restrictions apply</t>
  </si>
  <si>
    <t>000020003</t>
  </si>
  <si>
    <t>000020004</t>
  </si>
  <si>
    <t>000020005</t>
  </si>
  <si>
    <t>000020006</t>
  </si>
  <si>
    <t>000030051</t>
  </si>
  <si>
    <t>Acer circinatum</t>
  </si>
  <si>
    <t>000030052</t>
  </si>
  <si>
    <t>000030053</t>
  </si>
  <si>
    <t>000030072</t>
  </si>
  <si>
    <t>000030074</t>
  </si>
  <si>
    <t>LT BRCH</t>
  </si>
  <si>
    <t>5-6'</t>
  </si>
  <si>
    <t>6-7'</t>
  </si>
  <si>
    <t>TRUCK ONLY</t>
  </si>
  <si>
    <t>Quercus Heritage®</t>
  </si>
  <si>
    <t>7-8'</t>
  </si>
  <si>
    <t>8-9'</t>
  </si>
  <si>
    <t>000060051</t>
  </si>
  <si>
    <t>000060052</t>
  </si>
  <si>
    <t>000060053</t>
  </si>
  <si>
    <t>000060054</t>
  </si>
  <si>
    <t>000060055</t>
  </si>
  <si>
    <t>000060074</t>
  </si>
  <si>
    <t>000061251</t>
  </si>
  <si>
    <t>000061252</t>
  </si>
  <si>
    <t>000061253</t>
  </si>
  <si>
    <t>000061274</t>
  </si>
  <si>
    <t>00006970090</t>
  </si>
  <si>
    <t>SPCL</t>
  </si>
  <si>
    <t>00006970092</t>
  </si>
  <si>
    <t>-SPCL-B&amp;B</t>
  </si>
  <si>
    <t>MULTI</t>
  </si>
  <si>
    <t>000069716</t>
  </si>
  <si>
    <t>3.00"</t>
  </si>
  <si>
    <t>00006977420</t>
  </si>
  <si>
    <t>TR</t>
  </si>
  <si>
    <t>Quercus Regal Prince®</t>
  </si>
  <si>
    <t>000080051</t>
  </si>
  <si>
    <t>00008005180</t>
  </si>
  <si>
    <t>CRK'D ROOTS</t>
  </si>
  <si>
    <t>000080052</t>
  </si>
  <si>
    <t>00008005280</t>
  </si>
  <si>
    <t>000080053</t>
  </si>
  <si>
    <t>00008007280</t>
  </si>
  <si>
    <t>000080074</t>
  </si>
  <si>
    <t>00008007480</t>
  </si>
  <si>
    <t>00008975120</t>
  </si>
  <si>
    <t>00008975220</t>
  </si>
  <si>
    <t>00008975320</t>
  </si>
  <si>
    <t>00008975420</t>
  </si>
  <si>
    <t>00008975520</t>
  </si>
  <si>
    <t>00008977420</t>
  </si>
  <si>
    <t>000090104</t>
  </si>
  <si>
    <t>000090105</t>
  </si>
  <si>
    <t>000091002</t>
  </si>
  <si>
    <t>000091003</t>
  </si>
  <si>
    <t>000096002</t>
  </si>
  <si>
    <t>000096003</t>
  </si>
  <si>
    <t>000096004</t>
  </si>
  <si>
    <t>000096005</t>
  </si>
  <si>
    <t>000100002</t>
  </si>
  <si>
    <t>00010000281</t>
  </si>
  <si>
    <t>CRK'D TOP</t>
  </si>
  <si>
    <t>000100003</t>
  </si>
  <si>
    <t>00010000381</t>
  </si>
  <si>
    <t>000100004</t>
  </si>
  <si>
    <t>00010000481</t>
  </si>
  <si>
    <t>000100005</t>
  </si>
  <si>
    <t>00010000581</t>
  </si>
  <si>
    <t>000100006</t>
  </si>
  <si>
    <t>000120003</t>
  </si>
  <si>
    <t>000120004</t>
  </si>
  <si>
    <t>000120005</t>
  </si>
  <si>
    <t>000120006</t>
  </si>
  <si>
    <t>000140002</t>
  </si>
  <si>
    <t>000140003</t>
  </si>
  <si>
    <t>00014000381</t>
  </si>
  <si>
    <t>000140004</t>
  </si>
  <si>
    <t>00014000481</t>
  </si>
  <si>
    <t>000140005</t>
  </si>
  <si>
    <t>000140006</t>
  </si>
  <si>
    <t>00014970420</t>
  </si>
  <si>
    <t>00014970520</t>
  </si>
  <si>
    <t>00014970620</t>
  </si>
  <si>
    <t>00014975120</t>
  </si>
  <si>
    <t>00014975220</t>
  </si>
  <si>
    <t>00014975320</t>
  </si>
  <si>
    <t>00014975420</t>
  </si>
  <si>
    <t>0001660</t>
  </si>
  <si>
    <t>000166088</t>
  </si>
  <si>
    <t>TOPPED</t>
  </si>
  <si>
    <t>000170001</t>
  </si>
  <si>
    <t>1/16"</t>
  </si>
  <si>
    <t>000170002</t>
  </si>
  <si>
    <t>000170003</t>
  </si>
  <si>
    <t>000170004</t>
  </si>
  <si>
    <t>000170005</t>
  </si>
  <si>
    <t>000170006</t>
  </si>
  <si>
    <t>00017970220</t>
  </si>
  <si>
    <t>00017970320</t>
  </si>
  <si>
    <t>00017970420</t>
  </si>
  <si>
    <t>00017970520</t>
  </si>
  <si>
    <t>00017970620</t>
  </si>
  <si>
    <t>00017975320</t>
  </si>
  <si>
    <t>00017975420</t>
  </si>
  <si>
    <t>000190051</t>
  </si>
  <si>
    <t>000190052</t>
  </si>
  <si>
    <t>000190053</t>
  </si>
  <si>
    <t>000190054</t>
  </si>
  <si>
    <t>000190074</t>
  </si>
  <si>
    <t>000200051</t>
  </si>
  <si>
    <t>00020005188</t>
  </si>
  <si>
    <t>000200052</t>
  </si>
  <si>
    <t>00020005288</t>
  </si>
  <si>
    <t>000200053</t>
  </si>
  <si>
    <t>000200054</t>
  </si>
  <si>
    <t>000200074</t>
  </si>
  <si>
    <t>00020007488</t>
  </si>
  <si>
    <t>000211202</t>
  </si>
  <si>
    <t>Cornus florida</t>
  </si>
  <si>
    <t>000211203</t>
  </si>
  <si>
    <t>000211204</t>
  </si>
  <si>
    <t>000216001</t>
  </si>
  <si>
    <t>000216002</t>
  </si>
  <si>
    <t>000216003</t>
  </si>
  <si>
    <t>000216004</t>
  </si>
  <si>
    <t>000220002</t>
  </si>
  <si>
    <t>000220003</t>
  </si>
  <si>
    <t>000220004</t>
  </si>
  <si>
    <t>000220005</t>
  </si>
  <si>
    <t>000220006</t>
  </si>
  <si>
    <t>000221001</t>
  </si>
  <si>
    <t>000226002</t>
  </si>
  <si>
    <t>000226003</t>
  </si>
  <si>
    <t>000240051</t>
  </si>
  <si>
    <t>Cornus sericea (redtwig)</t>
  </si>
  <si>
    <t>000240052</t>
  </si>
  <si>
    <t>000240053</t>
  </si>
  <si>
    <t>000240074</t>
  </si>
  <si>
    <t>00024975120</t>
  </si>
  <si>
    <t>00024977420</t>
  </si>
  <si>
    <t>000270001</t>
  </si>
  <si>
    <t>000270002</t>
  </si>
  <si>
    <t>00027000281</t>
  </si>
  <si>
    <t>000270003</t>
  </si>
  <si>
    <t>00027000381</t>
  </si>
  <si>
    <t>000270004</t>
  </si>
  <si>
    <t>00027000481</t>
  </si>
  <si>
    <t>000270005</t>
  </si>
  <si>
    <t>00027000581</t>
  </si>
  <si>
    <t>000270006</t>
  </si>
  <si>
    <t>00027000681</t>
  </si>
  <si>
    <t>000290051</t>
  </si>
  <si>
    <t>000290052</t>
  </si>
  <si>
    <t>000290053</t>
  </si>
  <si>
    <t>000290054</t>
  </si>
  <si>
    <t>000290072</t>
  </si>
  <si>
    <t>000290074</t>
  </si>
  <si>
    <t>00029999389</t>
  </si>
  <si>
    <t>LBS</t>
  </si>
  <si>
    <t>OF SEED</t>
  </si>
  <si>
    <t>000300051</t>
  </si>
  <si>
    <t>000300052</t>
  </si>
  <si>
    <t>000300053</t>
  </si>
  <si>
    <t>000300072</t>
  </si>
  <si>
    <t>000300074</t>
  </si>
  <si>
    <t>00030999389</t>
  </si>
  <si>
    <t>000320002</t>
  </si>
  <si>
    <t>000320003</t>
  </si>
  <si>
    <t>000320004</t>
  </si>
  <si>
    <t>000320005</t>
  </si>
  <si>
    <t>000320006</t>
  </si>
  <si>
    <t>000321202</t>
  </si>
  <si>
    <t>000321203</t>
  </si>
  <si>
    <t>000321204</t>
  </si>
  <si>
    <t>000321205</t>
  </si>
  <si>
    <t>00032970320</t>
  </si>
  <si>
    <t>00032970420</t>
  </si>
  <si>
    <t>00032970520</t>
  </si>
  <si>
    <t>00032970620</t>
  </si>
  <si>
    <t>00032975320</t>
  </si>
  <si>
    <t>Tree form</t>
  </si>
  <si>
    <t>000330002</t>
  </si>
  <si>
    <t>000330003</t>
  </si>
  <si>
    <t>000330004</t>
  </si>
  <si>
    <t>000330005</t>
  </si>
  <si>
    <t>000330006</t>
  </si>
  <si>
    <t>000371251</t>
  </si>
  <si>
    <t>00037125181</t>
  </si>
  <si>
    <t>000371252</t>
  </si>
  <si>
    <t>00037125281</t>
  </si>
  <si>
    <t>000371253</t>
  </si>
  <si>
    <t>00037125381</t>
  </si>
  <si>
    <t>000371272</t>
  </si>
  <si>
    <t>000371274</t>
  </si>
  <si>
    <t>00037975120</t>
  </si>
  <si>
    <t>00037975220</t>
  </si>
  <si>
    <t>00037975320</t>
  </si>
  <si>
    <t>00037975420</t>
  </si>
  <si>
    <t>00037975520</t>
  </si>
  <si>
    <t>00037975620</t>
  </si>
  <si>
    <t>000390051</t>
  </si>
  <si>
    <t>000390052</t>
  </si>
  <si>
    <t>000390072</t>
  </si>
  <si>
    <t>000390074</t>
  </si>
  <si>
    <t>0003960</t>
  </si>
  <si>
    <t>000410051</t>
  </si>
  <si>
    <t>000410052</t>
  </si>
  <si>
    <t>000410053</t>
  </si>
  <si>
    <t>000410074</t>
  </si>
  <si>
    <t>0004160</t>
  </si>
  <si>
    <t>0004460</t>
  </si>
  <si>
    <t>0004510</t>
  </si>
  <si>
    <t>0004597202</t>
  </si>
  <si>
    <t>000501202</t>
  </si>
  <si>
    <t>000501203</t>
  </si>
  <si>
    <t>000501204</t>
  </si>
  <si>
    <t>000501205</t>
  </si>
  <si>
    <t>00050975120</t>
  </si>
  <si>
    <t>00050975220</t>
  </si>
  <si>
    <t>00050975320</t>
  </si>
  <si>
    <t>00050975420</t>
  </si>
  <si>
    <t>00050975520</t>
  </si>
  <si>
    <t>00050975620</t>
  </si>
  <si>
    <t>00050977420</t>
  </si>
  <si>
    <t>000521251</t>
  </si>
  <si>
    <t>000521252</t>
  </si>
  <si>
    <t>000521253</t>
  </si>
  <si>
    <t>000521274</t>
  </si>
  <si>
    <t>00052975120</t>
  </si>
  <si>
    <t>00052975220</t>
  </si>
  <si>
    <t>00052975320</t>
  </si>
  <si>
    <t>00052975420</t>
  </si>
  <si>
    <t>00052975520</t>
  </si>
  <si>
    <t>00052975620</t>
  </si>
  <si>
    <t>00052977420</t>
  </si>
  <si>
    <t>000531251</t>
  </si>
  <si>
    <t>000531252</t>
  </si>
  <si>
    <t>000531253</t>
  </si>
  <si>
    <t>000531272</t>
  </si>
  <si>
    <t>000531274</t>
  </si>
  <si>
    <t>00053975120</t>
  </si>
  <si>
    <t>00053975220</t>
  </si>
  <si>
    <t>00053975320</t>
  </si>
  <si>
    <t>00053975420</t>
  </si>
  <si>
    <t>00053975520</t>
  </si>
  <si>
    <t>00053975620</t>
  </si>
  <si>
    <t>00053977420</t>
  </si>
  <si>
    <t>000551251</t>
  </si>
  <si>
    <t>000551252</t>
  </si>
  <si>
    <t>000551253</t>
  </si>
  <si>
    <t>000551272</t>
  </si>
  <si>
    <t>000551274</t>
  </si>
  <si>
    <t>00055975120</t>
  </si>
  <si>
    <t>00055975220</t>
  </si>
  <si>
    <t>00055975320</t>
  </si>
  <si>
    <t>00055975420</t>
  </si>
  <si>
    <t>00055975520</t>
  </si>
  <si>
    <t>00055975620</t>
  </si>
  <si>
    <t>00055975720</t>
  </si>
  <si>
    <t>00055977420</t>
  </si>
  <si>
    <t>000560051</t>
  </si>
  <si>
    <t>000560052</t>
  </si>
  <si>
    <t>000560053</t>
  </si>
  <si>
    <t>000560054</t>
  </si>
  <si>
    <t>000560055</t>
  </si>
  <si>
    <t>000560074</t>
  </si>
  <si>
    <t>00056970090</t>
  </si>
  <si>
    <t>00056975120</t>
  </si>
  <si>
    <t>00056975220</t>
  </si>
  <si>
    <t>00056975320</t>
  </si>
  <si>
    <t>00056975403</t>
  </si>
  <si>
    <t>00056975420</t>
  </si>
  <si>
    <t>00056975503</t>
  </si>
  <si>
    <t>00056975520</t>
  </si>
  <si>
    <t>00056975603</t>
  </si>
  <si>
    <t>00056975620</t>
  </si>
  <si>
    <t>00056975720</t>
  </si>
  <si>
    <t>00056977420</t>
  </si>
  <si>
    <t>000570002</t>
  </si>
  <si>
    <t>000570003</t>
  </si>
  <si>
    <t>000570004</t>
  </si>
  <si>
    <t>000570005</t>
  </si>
  <si>
    <t>000570006</t>
  </si>
  <si>
    <t>0005760</t>
  </si>
  <si>
    <t>000581251</t>
  </si>
  <si>
    <t>000581252</t>
  </si>
  <si>
    <t>000581253</t>
  </si>
  <si>
    <t>000581274</t>
  </si>
  <si>
    <t>000600002</t>
  </si>
  <si>
    <t>00060000281</t>
  </si>
  <si>
    <t>000600003</t>
  </si>
  <si>
    <t>00060000381</t>
  </si>
  <si>
    <t>000600004</t>
  </si>
  <si>
    <t>00060000481</t>
  </si>
  <si>
    <t>000600005</t>
  </si>
  <si>
    <t>00060000581</t>
  </si>
  <si>
    <t>000600006</t>
  </si>
  <si>
    <t>00060000681</t>
  </si>
  <si>
    <t>000601202</t>
  </si>
  <si>
    <t>000601203</t>
  </si>
  <si>
    <t>000601204</t>
  </si>
  <si>
    <t>00060970220</t>
  </si>
  <si>
    <t>00060970320</t>
  </si>
  <si>
    <t>00060970420</t>
  </si>
  <si>
    <t>00060970520</t>
  </si>
  <si>
    <t>00060970620</t>
  </si>
  <si>
    <t>0006760</t>
  </si>
  <si>
    <t>000710002</t>
  </si>
  <si>
    <t>000710003</t>
  </si>
  <si>
    <t>000710004</t>
  </si>
  <si>
    <t>000710005</t>
  </si>
  <si>
    <t>000710006</t>
  </si>
  <si>
    <t>0007160</t>
  </si>
  <si>
    <t>0007760</t>
  </si>
  <si>
    <t>000789751</t>
  </si>
  <si>
    <t>00078975180</t>
  </si>
  <si>
    <t>000789752</t>
  </si>
  <si>
    <t>00078975280</t>
  </si>
  <si>
    <t>000789753</t>
  </si>
  <si>
    <t>000789774</t>
  </si>
  <si>
    <t>000790051</t>
  </si>
  <si>
    <t>000790052</t>
  </si>
  <si>
    <t>000790053</t>
  </si>
  <si>
    <t>000790067</t>
  </si>
  <si>
    <t>1-2"</t>
  </si>
  <si>
    <t>000790070</t>
  </si>
  <si>
    <t>2-4"</t>
  </si>
  <si>
    <t>000790072</t>
  </si>
  <si>
    <t>000790074</t>
  </si>
  <si>
    <t>00079975120</t>
  </si>
  <si>
    <t>00079975220</t>
  </si>
  <si>
    <t>00079975320</t>
  </si>
  <si>
    <t>00079977420</t>
  </si>
  <si>
    <t>000830051</t>
  </si>
  <si>
    <t>000830052</t>
  </si>
  <si>
    <t>000830053</t>
  </si>
  <si>
    <t>000830054</t>
  </si>
  <si>
    <t>000830074</t>
  </si>
  <si>
    <t>0008512</t>
  </si>
  <si>
    <t>000911202</t>
  </si>
  <si>
    <t>000911203</t>
  </si>
  <si>
    <t>000911204</t>
  </si>
  <si>
    <t>000911205</t>
  </si>
  <si>
    <t>0009260</t>
  </si>
  <si>
    <t>000969751</t>
  </si>
  <si>
    <t>Cercis canadensis var. texensis 'Oklahoma'</t>
  </si>
  <si>
    <t>00096975180</t>
  </si>
  <si>
    <t>000969752</t>
  </si>
  <si>
    <t>00096975280</t>
  </si>
  <si>
    <t>000969753</t>
  </si>
  <si>
    <t>00096975380</t>
  </si>
  <si>
    <t>000969754</t>
  </si>
  <si>
    <t>00096975480</t>
  </si>
  <si>
    <t>000969755</t>
  </si>
  <si>
    <t>001000051</t>
  </si>
  <si>
    <t>Lindera benzoin</t>
  </si>
  <si>
    <t>001000052</t>
  </si>
  <si>
    <t>001000072</t>
  </si>
  <si>
    <t>001000074</t>
  </si>
  <si>
    <t>001010051</t>
  </si>
  <si>
    <t>001010052</t>
  </si>
  <si>
    <t>001010053</t>
  </si>
  <si>
    <t>001010054</t>
  </si>
  <si>
    <t>001010074</t>
  </si>
  <si>
    <t>00101975120</t>
  </si>
  <si>
    <t>00101975220</t>
  </si>
  <si>
    <t>00101975320</t>
  </si>
  <si>
    <t>00101975420</t>
  </si>
  <si>
    <t>00101975520</t>
  </si>
  <si>
    <t>00101977420</t>
  </si>
  <si>
    <t>0010260</t>
  </si>
  <si>
    <t>001030002</t>
  </si>
  <si>
    <t>001030003</t>
  </si>
  <si>
    <t>001030004</t>
  </si>
  <si>
    <t>001030005</t>
  </si>
  <si>
    <t>001030006</t>
  </si>
  <si>
    <t>00103970220</t>
  </si>
  <si>
    <t>00103970320</t>
  </si>
  <si>
    <t>00103970420</t>
  </si>
  <si>
    <t>00103970520</t>
  </si>
  <si>
    <t>001051251</t>
  </si>
  <si>
    <t>001051252</t>
  </si>
  <si>
    <t>001051253</t>
  </si>
  <si>
    <t>001051272</t>
  </si>
  <si>
    <t>001051274</t>
  </si>
  <si>
    <t>00105975120</t>
  </si>
  <si>
    <t>00105975220</t>
  </si>
  <si>
    <t>00105975320</t>
  </si>
  <si>
    <t>00105975420</t>
  </si>
  <si>
    <t>00105975520</t>
  </si>
  <si>
    <t>00105977420</t>
  </si>
  <si>
    <t>00117975120</t>
  </si>
  <si>
    <t>00117975220</t>
  </si>
  <si>
    <t>00117977420</t>
  </si>
  <si>
    <t>001199751</t>
  </si>
  <si>
    <t>Cercis canadensis Lavender Twist®</t>
  </si>
  <si>
    <t>00119975180</t>
  </si>
  <si>
    <t>001199752</t>
  </si>
  <si>
    <t>00119975280</t>
  </si>
  <si>
    <t>001199753</t>
  </si>
  <si>
    <t>00119975380</t>
  </si>
  <si>
    <t>001199754</t>
  </si>
  <si>
    <t>00119975480</t>
  </si>
  <si>
    <t>001199755</t>
  </si>
  <si>
    <t>00119975580</t>
  </si>
  <si>
    <t>001199756</t>
  </si>
  <si>
    <t>0012160</t>
  </si>
  <si>
    <t>0012760</t>
  </si>
  <si>
    <t>001279700202</t>
  </si>
  <si>
    <t>0012897202</t>
  </si>
  <si>
    <t>0013360</t>
  </si>
  <si>
    <t>001350051</t>
  </si>
  <si>
    <t>001350052</t>
  </si>
  <si>
    <t>001350074</t>
  </si>
  <si>
    <t>0013512</t>
  </si>
  <si>
    <t>00135975120</t>
  </si>
  <si>
    <t>00135975220</t>
  </si>
  <si>
    <t>00135975320</t>
  </si>
  <si>
    <t>00135975420</t>
  </si>
  <si>
    <t>00135977220</t>
  </si>
  <si>
    <t>00135977420</t>
  </si>
  <si>
    <t>001370051</t>
  </si>
  <si>
    <t>Aesculus parviflora</t>
  </si>
  <si>
    <t>00137005180</t>
  </si>
  <si>
    <t>00137005181</t>
  </si>
  <si>
    <t>001370052</t>
  </si>
  <si>
    <t>00137005280</t>
  </si>
  <si>
    <t>001370053</t>
  </si>
  <si>
    <t>00137005380</t>
  </si>
  <si>
    <t>001370054</t>
  </si>
  <si>
    <t>001370070</t>
  </si>
  <si>
    <t>001370072</t>
  </si>
  <si>
    <t>00137007280</t>
  </si>
  <si>
    <t>001370074</t>
  </si>
  <si>
    <t>00137007480</t>
  </si>
  <si>
    <t>00137975120</t>
  </si>
  <si>
    <t>00137975220</t>
  </si>
  <si>
    <t>00137975320</t>
  </si>
  <si>
    <t>00137975420</t>
  </si>
  <si>
    <t>00137977420</t>
  </si>
  <si>
    <t>001391251</t>
  </si>
  <si>
    <t>001391252</t>
  </si>
  <si>
    <t>001391272</t>
  </si>
  <si>
    <t>001391274</t>
  </si>
  <si>
    <t>00139975120</t>
  </si>
  <si>
    <t>00139975220</t>
  </si>
  <si>
    <t>00139975320</t>
  </si>
  <si>
    <t>00139975420</t>
  </si>
  <si>
    <t>00139975520</t>
  </si>
  <si>
    <t>00139975620</t>
  </si>
  <si>
    <t>00139977420</t>
  </si>
  <si>
    <t>001431251</t>
  </si>
  <si>
    <t>001431252</t>
  </si>
  <si>
    <t>001431253</t>
  </si>
  <si>
    <t>001431272</t>
  </si>
  <si>
    <t>001431274</t>
  </si>
  <si>
    <t>001446003</t>
  </si>
  <si>
    <t>Magnolia acuminata</t>
  </si>
  <si>
    <t>0014612</t>
  </si>
  <si>
    <t>0014912</t>
  </si>
  <si>
    <t>00152004054f</t>
  </si>
  <si>
    <t>Iris tenax</t>
  </si>
  <si>
    <t>1</t>
  </si>
  <si>
    <t>FAN</t>
  </si>
  <si>
    <t>00152004154f</t>
  </si>
  <si>
    <t>2-3</t>
  </si>
  <si>
    <t>00152999389</t>
  </si>
  <si>
    <t>00152999489</t>
  </si>
  <si>
    <t>OZ.</t>
  </si>
  <si>
    <t>00155000050</t>
  </si>
  <si>
    <t>Camassia quamash</t>
  </si>
  <si>
    <t>BULB</t>
  </si>
  <si>
    <t>00155999389</t>
  </si>
  <si>
    <t>00155999489</t>
  </si>
  <si>
    <t>001570051</t>
  </si>
  <si>
    <t>001570052</t>
  </si>
  <si>
    <t>001570053</t>
  </si>
  <si>
    <t>001570054</t>
  </si>
  <si>
    <t>001570055</t>
  </si>
  <si>
    <t>001570056</t>
  </si>
  <si>
    <t>001570072</t>
  </si>
  <si>
    <t>001570074</t>
  </si>
  <si>
    <t>00157975120</t>
  </si>
  <si>
    <t>MULTI TR</t>
  </si>
  <si>
    <t>00157975220</t>
  </si>
  <si>
    <t>00157975320</t>
  </si>
  <si>
    <t>00157975420</t>
  </si>
  <si>
    <t>00157975520</t>
  </si>
  <si>
    <t>00157975620</t>
  </si>
  <si>
    <t>00157977420</t>
  </si>
  <si>
    <t>0015860</t>
  </si>
  <si>
    <t>Clethra alnifolia 'Ruby Spice'</t>
  </si>
  <si>
    <t>0016160</t>
  </si>
  <si>
    <t>001619700202</t>
  </si>
  <si>
    <t>001629751</t>
  </si>
  <si>
    <t>001629752</t>
  </si>
  <si>
    <t>00162975202</t>
  </si>
  <si>
    <t>BRCH</t>
  </si>
  <si>
    <t>001629753</t>
  </si>
  <si>
    <t>00162975302</t>
  </si>
  <si>
    <t>001629754</t>
  </si>
  <si>
    <t>00162975402</t>
  </si>
  <si>
    <t>00162975502</t>
  </si>
  <si>
    <t>001629774</t>
  </si>
  <si>
    <t>001650051</t>
  </si>
  <si>
    <t>001650052</t>
  </si>
  <si>
    <t>001650053</t>
  </si>
  <si>
    <t>001650054</t>
  </si>
  <si>
    <t>001650072</t>
  </si>
  <si>
    <t>001650074</t>
  </si>
  <si>
    <t>00165975120</t>
  </si>
  <si>
    <t>00165975220</t>
  </si>
  <si>
    <t>00165975278</t>
  </si>
  <si>
    <t>00165975320</t>
  </si>
  <si>
    <t>00165975378</t>
  </si>
  <si>
    <t>00165975420</t>
  </si>
  <si>
    <t>00165975478</t>
  </si>
  <si>
    <t>00165975520</t>
  </si>
  <si>
    <t>00165975620</t>
  </si>
  <si>
    <t>001670051</t>
  </si>
  <si>
    <t>001670052</t>
  </si>
  <si>
    <t>001670053</t>
  </si>
  <si>
    <t>001670054</t>
  </si>
  <si>
    <t>001670072</t>
  </si>
  <si>
    <t>001670074</t>
  </si>
  <si>
    <t>00167975120</t>
  </si>
  <si>
    <t>00167975220</t>
  </si>
  <si>
    <t>00167975320</t>
  </si>
  <si>
    <t>00167975420</t>
  </si>
  <si>
    <t>00167977420</t>
  </si>
  <si>
    <t>0017860</t>
  </si>
  <si>
    <t>001789700202</t>
  </si>
  <si>
    <t>001830051</t>
  </si>
  <si>
    <t>001830052</t>
  </si>
  <si>
    <t>001830053</t>
  </si>
  <si>
    <t>001830054</t>
  </si>
  <si>
    <t>001830070</t>
  </si>
  <si>
    <t>001830072</t>
  </si>
  <si>
    <t>001830074</t>
  </si>
  <si>
    <t>00183975120</t>
  </si>
  <si>
    <t>00183975220</t>
  </si>
  <si>
    <t>00183975320</t>
  </si>
  <si>
    <t>00183975420</t>
  </si>
  <si>
    <t>00183975520</t>
  </si>
  <si>
    <t>00183977420</t>
  </si>
  <si>
    <t>00192600004</t>
  </si>
  <si>
    <t>RC</t>
  </si>
  <si>
    <t>0022160</t>
  </si>
  <si>
    <t>002216088</t>
  </si>
  <si>
    <t>00222970093</t>
  </si>
  <si>
    <t>Cornus kousa 'Milky Way'</t>
  </si>
  <si>
    <t>NEW CROP</t>
  </si>
  <si>
    <t>002229751</t>
  </si>
  <si>
    <t>002229752</t>
  </si>
  <si>
    <t>002229753</t>
  </si>
  <si>
    <t>00222975302</t>
  </si>
  <si>
    <t>002229754</t>
  </si>
  <si>
    <t>00222975402</t>
  </si>
  <si>
    <t>002229755</t>
  </si>
  <si>
    <t>00222975502</t>
  </si>
  <si>
    <t>002239751</t>
  </si>
  <si>
    <t>002239752</t>
  </si>
  <si>
    <t>00223975202</t>
  </si>
  <si>
    <t>002239753</t>
  </si>
  <si>
    <t>00223975302</t>
  </si>
  <si>
    <t>002239754</t>
  </si>
  <si>
    <t>00223975402</t>
  </si>
  <si>
    <t>002239755</t>
  </si>
  <si>
    <t>00223975502</t>
  </si>
  <si>
    <t>002239756</t>
  </si>
  <si>
    <t>002310051</t>
  </si>
  <si>
    <t>00231005188</t>
  </si>
  <si>
    <t>002310052</t>
  </si>
  <si>
    <t>002310053</t>
  </si>
  <si>
    <t>002310054</t>
  </si>
  <si>
    <t>002310074</t>
  </si>
  <si>
    <t>00231007488</t>
  </si>
  <si>
    <t>002369751</t>
  </si>
  <si>
    <t>002369752</t>
  </si>
  <si>
    <t>00236975202</t>
  </si>
  <si>
    <t>002369753</t>
  </si>
  <si>
    <t>00236975302</t>
  </si>
  <si>
    <t>002369754</t>
  </si>
  <si>
    <t>002369774</t>
  </si>
  <si>
    <t>002419751</t>
  </si>
  <si>
    <t>002419752</t>
  </si>
  <si>
    <t>00241975202</t>
  </si>
  <si>
    <t>002419753</t>
  </si>
  <si>
    <t>00241975302</t>
  </si>
  <si>
    <t>00241975402</t>
  </si>
  <si>
    <t>00241975502</t>
  </si>
  <si>
    <t>002419774</t>
  </si>
  <si>
    <t>002479751</t>
  </si>
  <si>
    <t>Cornus kousa 'Wolf Eyes'</t>
  </si>
  <si>
    <t>002479752</t>
  </si>
  <si>
    <t>00247975202</t>
  </si>
  <si>
    <t>002479753</t>
  </si>
  <si>
    <t>00247975302</t>
  </si>
  <si>
    <t>002479754</t>
  </si>
  <si>
    <t>00247975402</t>
  </si>
  <si>
    <t>002479774</t>
  </si>
  <si>
    <t>002490151</t>
  </si>
  <si>
    <t>Magnolia 'Galaxy'</t>
  </si>
  <si>
    <t>002490152</t>
  </si>
  <si>
    <t>002490153</t>
  </si>
  <si>
    <t>002490154</t>
  </si>
  <si>
    <t>002490155</t>
  </si>
  <si>
    <t>002490174</t>
  </si>
  <si>
    <t>002501202</t>
  </si>
  <si>
    <t>002501203</t>
  </si>
  <si>
    <t>002501204</t>
  </si>
  <si>
    <t>002510051</t>
  </si>
  <si>
    <t>002510052</t>
  </si>
  <si>
    <t>002510053</t>
  </si>
  <si>
    <t>002510054</t>
  </si>
  <si>
    <t>002510055</t>
  </si>
  <si>
    <t>002510072</t>
  </si>
  <si>
    <t>002510074</t>
  </si>
  <si>
    <t>00251975120</t>
  </si>
  <si>
    <t>00251975220</t>
  </si>
  <si>
    <t>00251975320</t>
  </si>
  <si>
    <t>00251975420</t>
  </si>
  <si>
    <t>00251975520</t>
  </si>
  <si>
    <t>00251977420</t>
  </si>
  <si>
    <t>Ginkgo biloba 'Chase Manhattan'</t>
  </si>
  <si>
    <t>002570151</t>
  </si>
  <si>
    <t>Ginkgo biloba 'Magyar'</t>
  </si>
  <si>
    <t>002570152</t>
  </si>
  <si>
    <t>002570153</t>
  </si>
  <si>
    <t>002570174</t>
  </si>
  <si>
    <t>002579751</t>
  </si>
  <si>
    <t>002579752</t>
  </si>
  <si>
    <t>002579753</t>
  </si>
  <si>
    <t>002579754</t>
  </si>
  <si>
    <t>002579774</t>
  </si>
  <si>
    <t>002580151</t>
  </si>
  <si>
    <t>002580152</t>
  </si>
  <si>
    <t>002580153</t>
  </si>
  <si>
    <t>002580174</t>
  </si>
  <si>
    <t>002589751</t>
  </si>
  <si>
    <t>002589752</t>
  </si>
  <si>
    <t>002589753</t>
  </si>
  <si>
    <t>002589754</t>
  </si>
  <si>
    <t>002589774</t>
  </si>
  <si>
    <t>002660151</t>
  </si>
  <si>
    <t>002660152</t>
  </si>
  <si>
    <t>002660153</t>
  </si>
  <si>
    <t>002660154</t>
  </si>
  <si>
    <t>002660155</t>
  </si>
  <si>
    <t>002660174</t>
  </si>
  <si>
    <t>0026812</t>
  </si>
  <si>
    <t>0027112</t>
  </si>
  <si>
    <t>002861251</t>
  </si>
  <si>
    <t>002861252</t>
  </si>
  <si>
    <t>002861270</t>
  </si>
  <si>
    <t>002861272</t>
  </si>
  <si>
    <t>002861274</t>
  </si>
  <si>
    <t>00286975120</t>
  </si>
  <si>
    <t>00286975220</t>
  </si>
  <si>
    <t>00286975320</t>
  </si>
  <si>
    <t>00286975420</t>
  </si>
  <si>
    <t>00286977220</t>
  </si>
  <si>
    <t>00286977420</t>
  </si>
  <si>
    <t>002901251</t>
  </si>
  <si>
    <t>Magnolia macrophylla ssp. ashei</t>
  </si>
  <si>
    <t>002901252</t>
  </si>
  <si>
    <t>002901253</t>
  </si>
  <si>
    <t>002901272</t>
  </si>
  <si>
    <t>002901274</t>
  </si>
  <si>
    <t>002970051</t>
  </si>
  <si>
    <t>002970052</t>
  </si>
  <si>
    <t>002970053</t>
  </si>
  <si>
    <t>002970054</t>
  </si>
  <si>
    <t>002970070</t>
  </si>
  <si>
    <t>002970072</t>
  </si>
  <si>
    <t>002970074</t>
  </si>
  <si>
    <t>00297975120</t>
  </si>
  <si>
    <t>00297975220</t>
  </si>
  <si>
    <t>00297975320</t>
  </si>
  <si>
    <t>00297977420</t>
  </si>
  <si>
    <t>0029801</t>
  </si>
  <si>
    <t>Mahonia x media 'Winter Sun'</t>
  </si>
  <si>
    <t>00314970093</t>
  </si>
  <si>
    <t>003149751</t>
  </si>
  <si>
    <t>003149752</t>
  </si>
  <si>
    <t>00314975202</t>
  </si>
  <si>
    <t>003149753</t>
  </si>
  <si>
    <t>00314975302</t>
  </si>
  <si>
    <t>003149754</t>
  </si>
  <si>
    <t>00314975402</t>
  </si>
  <si>
    <t>003149755</t>
  </si>
  <si>
    <t>00314975502</t>
  </si>
  <si>
    <t>003149756</t>
  </si>
  <si>
    <t>00314975602</t>
  </si>
  <si>
    <t>003200051</t>
  </si>
  <si>
    <t>Acer pseudosieboldianum</t>
  </si>
  <si>
    <t>003200052</t>
  </si>
  <si>
    <t>003200053</t>
  </si>
  <si>
    <t>003200054</t>
  </si>
  <si>
    <t>003200055</t>
  </si>
  <si>
    <t>003200074</t>
  </si>
  <si>
    <t>003250051</t>
  </si>
  <si>
    <t>003250052</t>
  </si>
  <si>
    <t>003250053</t>
  </si>
  <si>
    <t>003250054</t>
  </si>
  <si>
    <t>003250074</t>
  </si>
  <si>
    <t>00325975120</t>
  </si>
  <si>
    <t>00325975220</t>
  </si>
  <si>
    <t>00325975320</t>
  </si>
  <si>
    <t>00325975420</t>
  </si>
  <si>
    <t>00325975520</t>
  </si>
  <si>
    <t>00325977420</t>
  </si>
  <si>
    <t>003279751</t>
  </si>
  <si>
    <t>003279752</t>
  </si>
  <si>
    <t>003279753</t>
  </si>
  <si>
    <t>003279754</t>
  </si>
  <si>
    <t>003279755</t>
  </si>
  <si>
    <t>003279756</t>
  </si>
  <si>
    <t>003280151</t>
  </si>
  <si>
    <t>Ginkgo biloba 'Autumn Gold'</t>
  </si>
  <si>
    <t>003280152</t>
  </si>
  <si>
    <t>003280153</t>
  </si>
  <si>
    <t>003280174</t>
  </si>
  <si>
    <t>003289751</t>
  </si>
  <si>
    <t>003289752</t>
  </si>
  <si>
    <t>003289753</t>
  </si>
  <si>
    <t>003289754</t>
  </si>
  <si>
    <t>003289774</t>
  </si>
  <si>
    <t>Wisteria frutescens 'Amethyst Falls'</t>
  </si>
  <si>
    <t>00348600004</t>
  </si>
  <si>
    <t>Magnolia virginiana var. australis 'Northern Belle</t>
  </si>
  <si>
    <t>0035360</t>
  </si>
  <si>
    <t>003540051</t>
  </si>
  <si>
    <t>003540052</t>
  </si>
  <si>
    <t>003540072</t>
  </si>
  <si>
    <t>003540074</t>
  </si>
  <si>
    <t>003710002</t>
  </si>
  <si>
    <t>003710003</t>
  </si>
  <si>
    <t>003710004</t>
  </si>
  <si>
    <t>003710005</t>
  </si>
  <si>
    <t>0037660</t>
  </si>
  <si>
    <t>003769700202</t>
  </si>
  <si>
    <t>00386999389</t>
  </si>
  <si>
    <t>Erythronium oregonum</t>
  </si>
  <si>
    <t>00386999489</t>
  </si>
  <si>
    <t>003910051</t>
  </si>
  <si>
    <t>003910072</t>
  </si>
  <si>
    <t>003910074</t>
  </si>
  <si>
    <t>0039612</t>
  </si>
  <si>
    <t>Magnolia tripetala</t>
  </si>
  <si>
    <t>0040360</t>
  </si>
  <si>
    <t>004061251</t>
  </si>
  <si>
    <t>004061252</t>
  </si>
  <si>
    <t>004061272</t>
  </si>
  <si>
    <t>004061274</t>
  </si>
  <si>
    <t>00406975120</t>
  </si>
  <si>
    <t>00406975220</t>
  </si>
  <si>
    <t>00406975320</t>
  </si>
  <si>
    <t>00406975420</t>
  </si>
  <si>
    <t>00406975520</t>
  </si>
  <si>
    <t>00406975620</t>
  </si>
  <si>
    <t>004090051</t>
  </si>
  <si>
    <t>Parrotia persica</t>
  </si>
  <si>
    <t>004090052</t>
  </si>
  <si>
    <t>004090053</t>
  </si>
  <si>
    <t>004090074</t>
  </si>
  <si>
    <t>0041060</t>
  </si>
  <si>
    <t>0041097202</t>
  </si>
  <si>
    <t>004190652</t>
  </si>
  <si>
    <t>004190653</t>
  </si>
  <si>
    <t>004190654</t>
  </si>
  <si>
    <t>00419975220</t>
  </si>
  <si>
    <t>00419975320</t>
  </si>
  <si>
    <t>00419975420</t>
  </si>
  <si>
    <t>00419975520</t>
  </si>
  <si>
    <t>004250051</t>
  </si>
  <si>
    <t>004250052</t>
  </si>
  <si>
    <t>004250053</t>
  </si>
  <si>
    <t>004250072</t>
  </si>
  <si>
    <t>004250074</t>
  </si>
  <si>
    <t>00425975120</t>
  </si>
  <si>
    <t>SHRUB</t>
  </si>
  <si>
    <t>00425975220</t>
  </si>
  <si>
    <t>00425975320</t>
  </si>
  <si>
    <t>00425975420</t>
  </si>
  <si>
    <t>00425975520</t>
  </si>
  <si>
    <t>SHRUB - TRUCK ONLY</t>
  </si>
  <si>
    <t>00425977420</t>
  </si>
  <si>
    <t>0044560</t>
  </si>
  <si>
    <t>004681251</t>
  </si>
  <si>
    <t>Quercus ellipsoidalis</t>
  </si>
  <si>
    <t>004681252</t>
  </si>
  <si>
    <t>004681270</t>
  </si>
  <si>
    <t>004681272</t>
  </si>
  <si>
    <t>004681274</t>
  </si>
  <si>
    <t>00468975120</t>
  </si>
  <si>
    <t>00468975220</t>
  </si>
  <si>
    <t>00468975320</t>
  </si>
  <si>
    <t>00468975420</t>
  </si>
  <si>
    <t>00468975520</t>
  </si>
  <si>
    <t>00468975620</t>
  </si>
  <si>
    <t>00468977420</t>
  </si>
  <si>
    <t>004701251</t>
  </si>
  <si>
    <t>004701252</t>
  </si>
  <si>
    <t>004701253</t>
  </si>
  <si>
    <t>004701272</t>
  </si>
  <si>
    <t>004701274</t>
  </si>
  <si>
    <t>004779751</t>
  </si>
  <si>
    <t>004779752</t>
  </si>
  <si>
    <t>004779753</t>
  </si>
  <si>
    <t>004779774</t>
  </si>
  <si>
    <t>004809751</t>
  </si>
  <si>
    <t>004809752</t>
  </si>
  <si>
    <t>004809753</t>
  </si>
  <si>
    <t>004809754</t>
  </si>
  <si>
    <t>004809755</t>
  </si>
  <si>
    <t>004809774</t>
  </si>
  <si>
    <t>004820151</t>
  </si>
  <si>
    <t>WHIP</t>
  </si>
  <si>
    <t>00482015102lb</t>
  </si>
  <si>
    <t>004820152</t>
  </si>
  <si>
    <t>00482015202lb</t>
  </si>
  <si>
    <t>004820153</t>
  </si>
  <si>
    <t>00482015302lb</t>
  </si>
  <si>
    <t>004820154</t>
  </si>
  <si>
    <t>00482015402lb</t>
  </si>
  <si>
    <t>00482035202lb</t>
  </si>
  <si>
    <t>#3</t>
  </si>
  <si>
    <t>00482035302lb</t>
  </si>
  <si>
    <t>00482035402lb</t>
  </si>
  <si>
    <t>004829751</t>
  </si>
  <si>
    <t>004829752</t>
  </si>
  <si>
    <t>00482975202</t>
  </si>
  <si>
    <t>00482975202lb</t>
  </si>
  <si>
    <t>004829753</t>
  </si>
  <si>
    <t>00482975302</t>
  </si>
  <si>
    <t>00482975302lb</t>
  </si>
  <si>
    <t>004829754</t>
  </si>
  <si>
    <t>00482975402</t>
  </si>
  <si>
    <t>00482975402lb</t>
  </si>
  <si>
    <t>00482975502</t>
  </si>
  <si>
    <t>00482975502lb</t>
  </si>
  <si>
    <t>004829774</t>
  </si>
  <si>
    <t>004869751</t>
  </si>
  <si>
    <t>004869752</t>
  </si>
  <si>
    <t>00486975280</t>
  </si>
  <si>
    <t>004869753</t>
  </si>
  <si>
    <t>00486975380</t>
  </si>
  <si>
    <t>004869754</t>
  </si>
  <si>
    <t>004869755</t>
  </si>
  <si>
    <t>00494970093</t>
  </si>
  <si>
    <t>Cornus Venus®</t>
  </si>
  <si>
    <t>004949751</t>
  </si>
  <si>
    <t>004949752</t>
  </si>
  <si>
    <t>004949753</t>
  </si>
  <si>
    <t>00494975302</t>
  </si>
  <si>
    <t>004949754</t>
  </si>
  <si>
    <t>00494975402</t>
  </si>
  <si>
    <t>004949755</t>
  </si>
  <si>
    <t>00494975502</t>
  </si>
  <si>
    <t>004949756</t>
  </si>
  <si>
    <t>00494975602</t>
  </si>
  <si>
    <t>005071202</t>
  </si>
  <si>
    <t>005071203</t>
  </si>
  <si>
    <t>005071204</t>
  </si>
  <si>
    <t>005100051</t>
  </si>
  <si>
    <t>Oemleria cerasiformis</t>
  </si>
  <si>
    <t>005100052</t>
  </si>
  <si>
    <t>005100074</t>
  </si>
  <si>
    <t>0051110</t>
  </si>
  <si>
    <t>0051112</t>
  </si>
  <si>
    <t>0051360</t>
  </si>
  <si>
    <t>0051660</t>
  </si>
  <si>
    <t>Ilex verticillata 'Winter Red'</t>
  </si>
  <si>
    <t>005169700202</t>
  </si>
  <si>
    <t>00522003971</t>
  </si>
  <si>
    <t>-HVY</t>
  </si>
  <si>
    <t>CUT</t>
  </si>
  <si>
    <t>2-3'+</t>
  </si>
  <si>
    <t>00522005271</t>
  </si>
  <si>
    <t>00522007471</t>
  </si>
  <si>
    <t>00522007771</t>
  </si>
  <si>
    <t>12-18"</t>
  </si>
  <si>
    <t>00522007971</t>
  </si>
  <si>
    <t>18-24"</t>
  </si>
  <si>
    <t>0052260</t>
  </si>
  <si>
    <t>005229700202</t>
  </si>
  <si>
    <t>005309751</t>
  </si>
  <si>
    <t>005309752</t>
  </si>
  <si>
    <t>005309753</t>
  </si>
  <si>
    <t>005309754</t>
  </si>
  <si>
    <t>005309755</t>
  </si>
  <si>
    <t>005309756</t>
  </si>
  <si>
    <t>Corylus avellana 'Contorta'</t>
  </si>
  <si>
    <t>TC</t>
  </si>
  <si>
    <t>0053260</t>
  </si>
  <si>
    <t>005329700202</t>
  </si>
  <si>
    <t>00547970093</t>
  </si>
  <si>
    <t>005479751</t>
  </si>
  <si>
    <t>005479752</t>
  </si>
  <si>
    <t>00547975202</t>
  </si>
  <si>
    <t>005479753</t>
  </si>
  <si>
    <t>00547975302</t>
  </si>
  <si>
    <t>005479754</t>
  </si>
  <si>
    <t>00547975402</t>
  </si>
  <si>
    <t>005479755</t>
  </si>
  <si>
    <t>00547975502</t>
  </si>
  <si>
    <t>005479756</t>
  </si>
  <si>
    <t>005479774</t>
  </si>
  <si>
    <t>0056060</t>
  </si>
  <si>
    <t>Shrub Form</t>
  </si>
  <si>
    <t>005609751202</t>
  </si>
  <si>
    <t>005609752202</t>
  </si>
  <si>
    <t>005609753202</t>
  </si>
  <si>
    <t>005609754202</t>
  </si>
  <si>
    <t>0057460</t>
  </si>
  <si>
    <t>0057497202</t>
  </si>
  <si>
    <t>005761251</t>
  </si>
  <si>
    <t>005761252</t>
  </si>
  <si>
    <t>005761253</t>
  </si>
  <si>
    <t>005761272</t>
  </si>
  <si>
    <t>005761274</t>
  </si>
  <si>
    <t>00576975120</t>
  </si>
  <si>
    <t>00576975220</t>
  </si>
  <si>
    <t>00576975320</t>
  </si>
  <si>
    <t>00576975420</t>
  </si>
  <si>
    <t>00576975520</t>
  </si>
  <si>
    <t>00576977420</t>
  </si>
  <si>
    <t>005780051</t>
  </si>
  <si>
    <t>005780052</t>
  </si>
  <si>
    <t>005780053</t>
  </si>
  <si>
    <t>005780054</t>
  </si>
  <si>
    <t>005780055</t>
  </si>
  <si>
    <t>005780072</t>
  </si>
  <si>
    <t>005780074</t>
  </si>
  <si>
    <t>00578007481</t>
  </si>
  <si>
    <t>00578975120</t>
  </si>
  <si>
    <t>00578975120h</t>
  </si>
  <si>
    <t>HVY TR</t>
  </si>
  <si>
    <t>00578975220</t>
  </si>
  <si>
    <t>00578975320</t>
  </si>
  <si>
    <t>00578975420</t>
  </si>
  <si>
    <t>00578975520</t>
  </si>
  <si>
    <t>00578975690</t>
  </si>
  <si>
    <t>00578977420</t>
  </si>
  <si>
    <t>00578977420h</t>
  </si>
  <si>
    <t>005800151</t>
  </si>
  <si>
    <t>005800152</t>
  </si>
  <si>
    <t>005800153</t>
  </si>
  <si>
    <t>005800174</t>
  </si>
  <si>
    <t>005809751</t>
  </si>
  <si>
    <t>005809752</t>
  </si>
  <si>
    <t>005809753</t>
  </si>
  <si>
    <t>005809754</t>
  </si>
  <si>
    <t>005809774</t>
  </si>
  <si>
    <t>005860002</t>
  </si>
  <si>
    <t>005860003</t>
  </si>
  <si>
    <t>005860004</t>
  </si>
  <si>
    <t>005860005</t>
  </si>
  <si>
    <t>005860006</t>
  </si>
  <si>
    <t>005871251</t>
  </si>
  <si>
    <t>Quercus muehlenbergii</t>
  </si>
  <si>
    <t>005871252</t>
  </si>
  <si>
    <t>005871272</t>
  </si>
  <si>
    <t>005871274</t>
  </si>
  <si>
    <t>005950051</t>
  </si>
  <si>
    <t>005950052</t>
  </si>
  <si>
    <t>005950072</t>
  </si>
  <si>
    <t>005950074</t>
  </si>
  <si>
    <t>005980051</t>
  </si>
  <si>
    <t>005980070</t>
  </si>
  <si>
    <t>005980072</t>
  </si>
  <si>
    <t>005980074</t>
  </si>
  <si>
    <t>0059860</t>
  </si>
  <si>
    <t>006029751</t>
  </si>
  <si>
    <t>006029752</t>
  </si>
  <si>
    <t>006029753</t>
  </si>
  <si>
    <t>006029754</t>
  </si>
  <si>
    <t>006029755</t>
  </si>
  <si>
    <t>006029756</t>
  </si>
  <si>
    <t>006029757</t>
  </si>
  <si>
    <t>006029758</t>
  </si>
  <si>
    <t>Magnolia x loebneri 'Leonard Messel'</t>
  </si>
  <si>
    <t>00611600004</t>
  </si>
  <si>
    <t>Magnolia virginiana Moonglow®</t>
  </si>
  <si>
    <t>006231251</t>
  </si>
  <si>
    <t>006231252</t>
  </si>
  <si>
    <t>006231272</t>
  </si>
  <si>
    <t>006231274</t>
  </si>
  <si>
    <t>00623975120</t>
  </si>
  <si>
    <t>00623975220</t>
  </si>
  <si>
    <t>00623975320</t>
  </si>
  <si>
    <t>00623975420</t>
  </si>
  <si>
    <t>00623975520</t>
  </si>
  <si>
    <t>00623977420</t>
  </si>
  <si>
    <t>006310151</t>
  </si>
  <si>
    <t>00631015102lb</t>
  </si>
  <si>
    <t>006310152</t>
  </si>
  <si>
    <t>00631015202lb</t>
  </si>
  <si>
    <t>006310153</t>
  </si>
  <si>
    <t>00631015302lb</t>
  </si>
  <si>
    <t>006310154</t>
  </si>
  <si>
    <t>00631015402lb</t>
  </si>
  <si>
    <t>00631035202lb</t>
  </si>
  <si>
    <t>00631035302lb</t>
  </si>
  <si>
    <t>00631035402lb</t>
  </si>
  <si>
    <t>006319751</t>
  </si>
  <si>
    <t>006319752</t>
  </si>
  <si>
    <t>00631975202lb</t>
  </si>
  <si>
    <t>006319753</t>
  </si>
  <si>
    <t>006319754</t>
  </si>
  <si>
    <t>006319774</t>
  </si>
  <si>
    <t>006409751</t>
  </si>
  <si>
    <t>006409752</t>
  </si>
  <si>
    <t>006409753</t>
  </si>
  <si>
    <t>006409754</t>
  </si>
  <si>
    <t>006409755</t>
  </si>
  <si>
    <t>006409774</t>
  </si>
  <si>
    <t>006599700202</t>
  </si>
  <si>
    <t>0067701</t>
  </si>
  <si>
    <t>Mahonia x media 'Charity'</t>
  </si>
  <si>
    <t>007250151</t>
  </si>
  <si>
    <t>Acer palmatum 'Sango kaku'</t>
  </si>
  <si>
    <t>00725015102lb</t>
  </si>
  <si>
    <t>007250152</t>
  </si>
  <si>
    <t>00725015202lb</t>
  </si>
  <si>
    <t>007250153</t>
  </si>
  <si>
    <t>00725015302lb</t>
  </si>
  <si>
    <t>007250154</t>
  </si>
  <si>
    <t>00725015402lb</t>
  </si>
  <si>
    <t>00725015502lb</t>
  </si>
  <si>
    <t>Carpinus betulus 'Fastigiata'</t>
  </si>
  <si>
    <t>007269751</t>
  </si>
  <si>
    <t>007269752</t>
  </si>
  <si>
    <t>007269753</t>
  </si>
  <si>
    <t>007269754</t>
  </si>
  <si>
    <t>007269755</t>
  </si>
  <si>
    <t>007269756</t>
  </si>
  <si>
    <t>007269757</t>
  </si>
  <si>
    <t>007269758</t>
  </si>
  <si>
    <t>007401202</t>
  </si>
  <si>
    <t>007401203</t>
  </si>
  <si>
    <t>007401204</t>
  </si>
  <si>
    <t>0075160</t>
  </si>
  <si>
    <t>Festuca roemeri</t>
  </si>
  <si>
    <t>00751999389</t>
  </si>
  <si>
    <t>00751999489</t>
  </si>
  <si>
    <t>00756003971</t>
  </si>
  <si>
    <t>2-3+</t>
  </si>
  <si>
    <t>00756005271</t>
  </si>
  <si>
    <t>00756007471</t>
  </si>
  <si>
    <t>00756007771</t>
  </si>
  <si>
    <t>00756007971</t>
  </si>
  <si>
    <t>0075660</t>
  </si>
  <si>
    <t>007569700202</t>
  </si>
  <si>
    <t>0077010</t>
  </si>
  <si>
    <t>0077012</t>
  </si>
  <si>
    <t>00770975119</t>
  </si>
  <si>
    <t>LT TR</t>
  </si>
  <si>
    <t>00770975219</t>
  </si>
  <si>
    <t>00770975319</t>
  </si>
  <si>
    <t>00770977419</t>
  </si>
  <si>
    <t>007880151</t>
  </si>
  <si>
    <t>00788015102lb</t>
  </si>
  <si>
    <t>007880152</t>
  </si>
  <si>
    <t>00788015202lb</t>
  </si>
  <si>
    <t>007880153</t>
  </si>
  <si>
    <t>00788015302lb</t>
  </si>
  <si>
    <t>007880154</t>
  </si>
  <si>
    <t>00788015402lb</t>
  </si>
  <si>
    <t>00788035102lb</t>
  </si>
  <si>
    <t>00788035202lb</t>
  </si>
  <si>
    <t>00788035302lb</t>
  </si>
  <si>
    <t>00788035402lb</t>
  </si>
  <si>
    <t>007889751</t>
  </si>
  <si>
    <t>00788975102</t>
  </si>
  <si>
    <t>00788975102lb</t>
  </si>
  <si>
    <t>007889752</t>
  </si>
  <si>
    <t>00788975202</t>
  </si>
  <si>
    <t>00788975202lb</t>
  </si>
  <si>
    <t>007889753</t>
  </si>
  <si>
    <t>00788975302</t>
  </si>
  <si>
    <t>00788975302lb</t>
  </si>
  <si>
    <t>00788975402</t>
  </si>
  <si>
    <t>00788975402lb</t>
  </si>
  <si>
    <t>00788975502</t>
  </si>
  <si>
    <t>007889774</t>
  </si>
  <si>
    <t>007890151</t>
  </si>
  <si>
    <t>00789015102lb</t>
  </si>
  <si>
    <t>007890152</t>
  </si>
  <si>
    <t>00789015202lb</t>
  </si>
  <si>
    <t>007890153</t>
  </si>
  <si>
    <t>00789015302lb</t>
  </si>
  <si>
    <t>007890154</t>
  </si>
  <si>
    <t>00789015402lb</t>
  </si>
  <si>
    <t>00789035202lb</t>
  </si>
  <si>
    <t>00789035302lb</t>
  </si>
  <si>
    <t>00789035402lb</t>
  </si>
  <si>
    <t>007899751</t>
  </si>
  <si>
    <t>00789975102</t>
  </si>
  <si>
    <t>00789975102lb</t>
  </si>
  <si>
    <t>007899752</t>
  </si>
  <si>
    <t>00789975202</t>
  </si>
  <si>
    <t>00789975202lb</t>
  </si>
  <si>
    <t>007899753</t>
  </si>
  <si>
    <t>00789975302</t>
  </si>
  <si>
    <t>00789975302lb</t>
  </si>
  <si>
    <t>00789975402</t>
  </si>
  <si>
    <t>00789975402lb</t>
  </si>
  <si>
    <t>00789975502</t>
  </si>
  <si>
    <t>00789975502lb</t>
  </si>
  <si>
    <t>00789975602</t>
  </si>
  <si>
    <t>007899774</t>
  </si>
  <si>
    <t>007900151</t>
  </si>
  <si>
    <t>007900152</t>
  </si>
  <si>
    <t>007900153</t>
  </si>
  <si>
    <t>00801999389</t>
  </si>
  <si>
    <t>Corylus americana</t>
  </si>
  <si>
    <t>008120051</t>
  </si>
  <si>
    <t>Mahonia nervosa</t>
  </si>
  <si>
    <t>008120070</t>
  </si>
  <si>
    <t>008120072</t>
  </si>
  <si>
    <t>008120074</t>
  </si>
  <si>
    <t>0081260</t>
  </si>
  <si>
    <t>008320151</t>
  </si>
  <si>
    <t>00832015102lb</t>
  </si>
  <si>
    <t>008320152</t>
  </si>
  <si>
    <t>00832015202lb</t>
  </si>
  <si>
    <t>008320153</t>
  </si>
  <si>
    <t>00832015302lb</t>
  </si>
  <si>
    <t>008320154</t>
  </si>
  <si>
    <t>00832015402lb</t>
  </si>
  <si>
    <t>008320155</t>
  </si>
  <si>
    <t>00832015502lb</t>
  </si>
  <si>
    <t>00832035102lb</t>
  </si>
  <si>
    <t>00832035202lb</t>
  </si>
  <si>
    <t>00832035302lb</t>
  </si>
  <si>
    <t>00832035402lb</t>
  </si>
  <si>
    <t>008329751</t>
  </si>
  <si>
    <t>00832975102</t>
  </si>
  <si>
    <t>008329752</t>
  </si>
  <si>
    <t>00832975202</t>
  </si>
  <si>
    <t>00832975202lb</t>
  </si>
  <si>
    <t>008329753</t>
  </si>
  <si>
    <t>00832975302</t>
  </si>
  <si>
    <t>00832975302lb</t>
  </si>
  <si>
    <t>008329754</t>
  </si>
  <si>
    <t>00832975402</t>
  </si>
  <si>
    <t>00832975402lb</t>
  </si>
  <si>
    <t>008329755</t>
  </si>
  <si>
    <t>00832975502</t>
  </si>
  <si>
    <t>00832975502lb</t>
  </si>
  <si>
    <t>008329774</t>
  </si>
  <si>
    <t>008509751</t>
  </si>
  <si>
    <t>00850975180</t>
  </si>
  <si>
    <t>008509752</t>
  </si>
  <si>
    <t>00850975280</t>
  </si>
  <si>
    <t>008509753</t>
  </si>
  <si>
    <t>00850975380</t>
  </si>
  <si>
    <t>008509754</t>
  </si>
  <si>
    <t>00850975480</t>
  </si>
  <si>
    <t>008509755</t>
  </si>
  <si>
    <t>00850975580</t>
  </si>
  <si>
    <t>008509756</t>
  </si>
  <si>
    <t>008530151</t>
  </si>
  <si>
    <t>00853015102lb</t>
  </si>
  <si>
    <t>008530152</t>
  </si>
  <si>
    <t>008530174</t>
  </si>
  <si>
    <t>008589700202</t>
  </si>
  <si>
    <t>008600151</t>
  </si>
  <si>
    <t>008600152</t>
  </si>
  <si>
    <t>008600153</t>
  </si>
  <si>
    <t>008600154</t>
  </si>
  <si>
    <t>008600155</t>
  </si>
  <si>
    <t>008600174</t>
  </si>
  <si>
    <t>008700151</t>
  </si>
  <si>
    <t>008700152</t>
  </si>
  <si>
    <t>008700153</t>
  </si>
  <si>
    <t>008700154</t>
  </si>
  <si>
    <t>008700174</t>
  </si>
  <si>
    <t>008760151</t>
  </si>
  <si>
    <t>008760152</t>
  </si>
  <si>
    <t>008760153</t>
  </si>
  <si>
    <t>008760154</t>
  </si>
  <si>
    <t>008760174</t>
  </si>
  <si>
    <t>008780151</t>
  </si>
  <si>
    <t>008780152</t>
  </si>
  <si>
    <t>008780153</t>
  </si>
  <si>
    <t>008780154</t>
  </si>
  <si>
    <t>008780174</t>
  </si>
  <si>
    <t>008900151</t>
  </si>
  <si>
    <t>008900152</t>
  </si>
  <si>
    <t>008900153</t>
  </si>
  <si>
    <t>008900154</t>
  </si>
  <si>
    <t>008900174</t>
  </si>
  <si>
    <t>0090360</t>
  </si>
  <si>
    <t>009039700202</t>
  </si>
  <si>
    <t>009109700202</t>
  </si>
  <si>
    <t>009210151</t>
  </si>
  <si>
    <t>00921015102lb</t>
  </si>
  <si>
    <t>009210152</t>
  </si>
  <si>
    <t>00921015202lb</t>
  </si>
  <si>
    <t>009210153</t>
  </si>
  <si>
    <t>00921015302lb</t>
  </si>
  <si>
    <t>009210154</t>
  </si>
  <si>
    <t>00921015402lb</t>
  </si>
  <si>
    <t>0092412</t>
  </si>
  <si>
    <t>0092512</t>
  </si>
  <si>
    <t>009300151</t>
  </si>
  <si>
    <t>Ginkgo biloba 'Fastigiata'</t>
  </si>
  <si>
    <t>009300152</t>
  </si>
  <si>
    <t>009300153</t>
  </si>
  <si>
    <t>009300174</t>
  </si>
  <si>
    <t>009309751</t>
  </si>
  <si>
    <t>009309752</t>
  </si>
  <si>
    <t>009309753</t>
  </si>
  <si>
    <t>009309754</t>
  </si>
  <si>
    <t>009309774</t>
  </si>
  <si>
    <t>00935999389</t>
  </si>
  <si>
    <t>Achillea millefolium</t>
  </si>
  <si>
    <t>00935999489</t>
  </si>
  <si>
    <t>00936999389</t>
  </si>
  <si>
    <t>Agoseris grandiflora</t>
  </si>
  <si>
    <t>00936999489</t>
  </si>
  <si>
    <t>00937999389</t>
  </si>
  <si>
    <t>Aquilegia formosa</t>
  </si>
  <si>
    <t>00937999489</t>
  </si>
  <si>
    <t>0093860</t>
  </si>
  <si>
    <t>00938999389</t>
  </si>
  <si>
    <t>00938999489</t>
  </si>
  <si>
    <t>00939999489</t>
  </si>
  <si>
    <t>Symphyotrichum hallii</t>
  </si>
  <si>
    <t>00940000050</t>
  </si>
  <si>
    <t>Brodiaea coronaria</t>
  </si>
  <si>
    <t>00940999389</t>
  </si>
  <si>
    <t>009409994</t>
  </si>
  <si>
    <t>00943999389</t>
  </si>
  <si>
    <t>Carex tumulicola</t>
  </si>
  <si>
    <t>00943999489</t>
  </si>
  <si>
    <t>00944999389</t>
  </si>
  <si>
    <t>Clarkia amoena ssp. lindleyi</t>
  </si>
  <si>
    <t>00944999489</t>
  </si>
  <si>
    <t>00945999389</t>
  </si>
  <si>
    <t>Clarkia purpurea ssp. quadrivulnera</t>
  </si>
  <si>
    <t>00945999489</t>
  </si>
  <si>
    <t>00946999389</t>
  </si>
  <si>
    <t>Collinsia grandiflora</t>
  </si>
  <si>
    <t>00946999489</t>
  </si>
  <si>
    <t>00947999389</t>
  </si>
  <si>
    <t>Collomia grandiflora</t>
  </si>
  <si>
    <t>00947999489</t>
  </si>
  <si>
    <t>00948999389</t>
  </si>
  <si>
    <t>Danthonia californica</t>
  </si>
  <si>
    <t>00948999489</t>
  </si>
  <si>
    <t>00950999389</t>
  </si>
  <si>
    <t>Deschampsia caespitosa</t>
  </si>
  <si>
    <t>00950999489</t>
  </si>
  <si>
    <t>00951999489</t>
  </si>
  <si>
    <t>Dichelostemma congestum</t>
  </si>
  <si>
    <t>00952999389</t>
  </si>
  <si>
    <t>Elymus trachycaulus</t>
  </si>
  <si>
    <t>00952999489</t>
  </si>
  <si>
    <t>00954999389</t>
  </si>
  <si>
    <t>Eriophyllum lanatum var. leucophyllum</t>
  </si>
  <si>
    <t>00954999489</t>
  </si>
  <si>
    <t>0095760</t>
  </si>
  <si>
    <t>Geranium oreganum</t>
  </si>
  <si>
    <t>00957999389</t>
  </si>
  <si>
    <t>00957999489</t>
  </si>
  <si>
    <t>00958999389</t>
  </si>
  <si>
    <t>Geum macrophyllum</t>
  </si>
  <si>
    <t>00958999489</t>
  </si>
  <si>
    <t>00959999389</t>
  </si>
  <si>
    <t>Gilia capitata</t>
  </si>
  <si>
    <t>00959999489</t>
  </si>
  <si>
    <t>00961999389</t>
  </si>
  <si>
    <t>Koeleria macrantha</t>
  </si>
  <si>
    <t>00961999489</t>
  </si>
  <si>
    <t>00962999389</t>
  </si>
  <si>
    <t>Ligusticum apiifolium</t>
  </si>
  <si>
    <t>00962999489</t>
  </si>
  <si>
    <t>00963999389</t>
  </si>
  <si>
    <t>Lomatium dissectum</t>
  </si>
  <si>
    <t>00963999489</t>
  </si>
  <si>
    <t>Lomatium nudicaule</t>
  </si>
  <si>
    <t>EYE-DIVISION</t>
  </si>
  <si>
    <t>00964999389</t>
  </si>
  <si>
    <t>00964999489</t>
  </si>
  <si>
    <t>00965999389</t>
  </si>
  <si>
    <t>Lomatium utriculatum</t>
  </si>
  <si>
    <t>00965999489</t>
  </si>
  <si>
    <t>00966999389</t>
  </si>
  <si>
    <t>Lupinus albicaulus</t>
  </si>
  <si>
    <t>00966999489</t>
  </si>
  <si>
    <t>00967999389</t>
  </si>
  <si>
    <t>Lupinus polyphyllus</t>
  </si>
  <si>
    <t>00967999489</t>
  </si>
  <si>
    <t>00968999389</t>
  </si>
  <si>
    <t>Madia elegans</t>
  </si>
  <si>
    <t>00968999489</t>
  </si>
  <si>
    <t>00969999389</t>
  </si>
  <si>
    <t>Madia gracilis</t>
  </si>
  <si>
    <t>00969999489</t>
  </si>
  <si>
    <t>00970999389</t>
  </si>
  <si>
    <t>Perideridia gairdneri ssp. borealis</t>
  </si>
  <si>
    <t>00970999489</t>
  </si>
  <si>
    <t>00971999389</t>
  </si>
  <si>
    <t>Poa secunda (scabrella)</t>
  </si>
  <si>
    <t>00971999489</t>
  </si>
  <si>
    <t>00972999389</t>
  </si>
  <si>
    <t>Potentilla glandulosa</t>
  </si>
  <si>
    <t>00972999489</t>
  </si>
  <si>
    <t>0097360</t>
  </si>
  <si>
    <t>Potentilla gracilis</t>
  </si>
  <si>
    <t>00973999389</t>
  </si>
  <si>
    <t>00973999489</t>
  </si>
  <si>
    <t>00974999389</t>
  </si>
  <si>
    <t>Prunella vulgaris var. lanceolata</t>
  </si>
  <si>
    <t>00974999489</t>
  </si>
  <si>
    <t>00975999389</t>
  </si>
  <si>
    <t>Ranunculus occidentalis</t>
  </si>
  <si>
    <t>00975999489</t>
  </si>
  <si>
    <t>00976999389</t>
  </si>
  <si>
    <t>Rupertia  physodes</t>
  </si>
  <si>
    <t>00976999489</t>
  </si>
  <si>
    <t>00977999389</t>
  </si>
  <si>
    <t xml:space="preserve">Sanguisorba annua </t>
  </si>
  <si>
    <t>00977999489</t>
  </si>
  <si>
    <t>0097860</t>
  </si>
  <si>
    <t>Sidalcea campestris</t>
  </si>
  <si>
    <t>00978999389</t>
  </si>
  <si>
    <t>00978999489</t>
  </si>
  <si>
    <t>0097960</t>
  </si>
  <si>
    <t>Sidalcea malviflora ssp. virgata</t>
  </si>
  <si>
    <t>00979999389</t>
  </si>
  <si>
    <t>00979999489</t>
  </si>
  <si>
    <t>00982999389</t>
  </si>
  <si>
    <t>Triteleia hyacinthina</t>
  </si>
  <si>
    <t>00982999489</t>
  </si>
  <si>
    <t>0098460</t>
  </si>
  <si>
    <t>Wyethia angustifolia</t>
  </si>
  <si>
    <t>00984999389</t>
  </si>
  <si>
    <t>00984999489</t>
  </si>
  <si>
    <t>010110151</t>
  </si>
  <si>
    <t>01011015102lb</t>
  </si>
  <si>
    <t>010110152</t>
  </si>
  <si>
    <t>01011015202lb</t>
  </si>
  <si>
    <t>010110153</t>
  </si>
  <si>
    <t>01011015302lb</t>
  </si>
  <si>
    <t>010110154</t>
  </si>
  <si>
    <t>01011015402lb</t>
  </si>
  <si>
    <t>010119751</t>
  </si>
  <si>
    <t>01011975102lb</t>
  </si>
  <si>
    <t>010119752</t>
  </si>
  <si>
    <t>01011975202</t>
  </si>
  <si>
    <t>01011975202lb</t>
  </si>
  <si>
    <t>010119753</t>
  </si>
  <si>
    <t>01011975302</t>
  </si>
  <si>
    <t>01011975302lb</t>
  </si>
  <si>
    <t>010119754</t>
  </si>
  <si>
    <t>01011975402</t>
  </si>
  <si>
    <t>01011975402lb</t>
  </si>
  <si>
    <t>010119755</t>
  </si>
  <si>
    <t>01011975502</t>
  </si>
  <si>
    <t>010119774</t>
  </si>
  <si>
    <t>010679700202</t>
  </si>
  <si>
    <t>Cotinus coggygria Golden Spirit®</t>
  </si>
  <si>
    <t>0109260</t>
  </si>
  <si>
    <t>010929700202</t>
  </si>
  <si>
    <t>011120151</t>
  </si>
  <si>
    <t>011120152</t>
  </si>
  <si>
    <t>011120153</t>
  </si>
  <si>
    <t>011120154</t>
  </si>
  <si>
    <t>011120174</t>
  </si>
  <si>
    <t>011289751</t>
  </si>
  <si>
    <t>011289752</t>
  </si>
  <si>
    <t>011289753</t>
  </si>
  <si>
    <t>011289754</t>
  </si>
  <si>
    <t>011289774</t>
  </si>
  <si>
    <t>0116060</t>
  </si>
  <si>
    <t>Gunnera tinctoria</t>
  </si>
  <si>
    <t>011660151</t>
  </si>
  <si>
    <t>Albizia julibrissin 'Summer Chocolate'</t>
  </si>
  <si>
    <t>011660152</t>
  </si>
  <si>
    <t>011660153</t>
  </si>
  <si>
    <t>011660154</t>
  </si>
  <si>
    <t>011660155</t>
  </si>
  <si>
    <t>011660174</t>
  </si>
  <si>
    <t>01167999489</t>
  </si>
  <si>
    <t>Viola adunca</t>
  </si>
  <si>
    <t>0116860</t>
  </si>
  <si>
    <t>Asarum caudatum f. album</t>
  </si>
  <si>
    <t>01226999389</t>
  </si>
  <si>
    <t>Toxicoscordion (Zigadenus) venenosus</t>
  </si>
  <si>
    <t>01226999489</t>
  </si>
  <si>
    <t>01259999389</t>
  </si>
  <si>
    <t>Carex stipata</t>
  </si>
  <si>
    <t>01259999489</t>
  </si>
  <si>
    <t>01260999389</t>
  </si>
  <si>
    <t>Carex unilateralis</t>
  </si>
  <si>
    <t>01260999489</t>
  </si>
  <si>
    <t>01261999489</t>
  </si>
  <si>
    <t>Dodecatheon pulchellum</t>
  </si>
  <si>
    <t>01263999389</t>
  </si>
  <si>
    <t>Festuca californica</t>
  </si>
  <si>
    <t>01263999489</t>
  </si>
  <si>
    <t>01264999389</t>
  </si>
  <si>
    <t>Perideridia oregana</t>
  </si>
  <si>
    <t>01264999489</t>
  </si>
  <si>
    <t>01265999389</t>
  </si>
  <si>
    <t>Clarkia rhomboidea</t>
  </si>
  <si>
    <t>01265999489</t>
  </si>
  <si>
    <t>01266999389</t>
  </si>
  <si>
    <t>Plectritis congesta</t>
  </si>
  <si>
    <t>01266999489</t>
  </si>
  <si>
    <t>01267999389</t>
  </si>
  <si>
    <t>Plagiobothrys figuratus/P. scouleri</t>
  </si>
  <si>
    <t>01267999489</t>
  </si>
  <si>
    <t>0127560</t>
  </si>
  <si>
    <t>Begonia grandis 'Heron's Pirouette'</t>
  </si>
  <si>
    <t>0128660</t>
  </si>
  <si>
    <t>Balsamorhiza deltoidea</t>
  </si>
  <si>
    <t>01286999389</t>
  </si>
  <si>
    <t>01286999489</t>
  </si>
  <si>
    <t>01287999389</t>
  </si>
  <si>
    <t>Sanicula bipinnatifida</t>
  </si>
  <si>
    <t>01287999489</t>
  </si>
  <si>
    <t>01289000050</t>
  </si>
  <si>
    <t>Calochortus tolmiei</t>
  </si>
  <si>
    <t>01289999389</t>
  </si>
  <si>
    <t>01289999489</t>
  </si>
  <si>
    <t>01290999489</t>
  </si>
  <si>
    <t>Lilium columbianum</t>
  </si>
  <si>
    <t>01291999489</t>
  </si>
  <si>
    <t>Silene hookeri</t>
  </si>
  <si>
    <t>01292999389</t>
  </si>
  <si>
    <t>Sisyrinchium idahoense</t>
  </si>
  <si>
    <t>01292999489</t>
  </si>
  <si>
    <t>01293999389</t>
  </si>
  <si>
    <t>Viola praemorsa (nuttallii)</t>
  </si>
  <si>
    <t>01293999489</t>
  </si>
  <si>
    <t>0129460</t>
  </si>
  <si>
    <t>Asclepias fascicularis</t>
  </si>
  <si>
    <t>01294999489</t>
  </si>
  <si>
    <t>01297999389</t>
  </si>
  <si>
    <t>Carex densa</t>
  </si>
  <si>
    <t>01297999489</t>
  </si>
  <si>
    <t>0130060</t>
  </si>
  <si>
    <t>01327999389</t>
  </si>
  <si>
    <t>Sidalcea nelsoniana</t>
  </si>
  <si>
    <t>01327999489</t>
  </si>
  <si>
    <t>013350051</t>
  </si>
  <si>
    <t>013350052</t>
  </si>
  <si>
    <t>013350072</t>
  </si>
  <si>
    <t>013350074</t>
  </si>
  <si>
    <t>013509751</t>
  </si>
  <si>
    <t>013509752</t>
  </si>
  <si>
    <t>01350975280</t>
  </si>
  <si>
    <t>013509753</t>
  </si>
  <si>
    <t>01350975380</t>
  </si>
  <si>
    <t>013509754</t>
  </si>
  <si>
    <t>01350975480</t>
  </si>
  <si>
    <t>013509755</t>
  </si>
  <si>
    <t>01350975580</t>
  </si>
  <si>
    <t>013509756</t>
  </si>
  <si>
    <t>013519751</t>
  </si>
  <si>
    <t>013519752</t>
  </si>
  <si>
    <t>013519753</t>
  </si>
  <si>
    <t>013519754</t>
  </si>
  <si>
    <t>013519755</t>
  </si>
  <si>
    <t>013519756</t>
  </si>
  <si>
    <t>013519774</t>
  </si>
  <si>
    <t>013529751</t>
  </si>
  <si>
    <t>Fagus sylvatica 'Rohanii'</t>
  </si>
  <si>
    <t>013529752</t>
  </si>
  <si>
    <t>013529753</t>
  </si>
  <si>
    <t>013529754</t>
  </si>
  <si>
    <t>013529755</t>
  </si>
  <si>
    <t>013529774</t>
  </si>
  <si>
    <t>013559751</t>
  </si>
  <si>
    <t>013559752</t>
  </si>
  <si>
    <t>013559753</t>
  </si>
  <si>
    <t>013559774</t>
  </si>
  <si>
    <t>01356000050</t>
  </si>
  <si>
    <t>Camassia leichtlinii var. suks</t>
  </si>
  <si>
    <t>01356999389</t>
  </si>
  <si>
    <t>01356999489</t>
  </si>
  <si>
    <t>013839751</t>
  </si>
  <si>
    <t>013839752</t>
  </si>
  <si>
    <t>013839753</t>
  </si>
  <si>
    <t>013839754</t>
  </si>
  <si>
    <t>013839755</t>
  </si>
  <si>
    <t>013839756</t>
  </si>
  <si>
    <t>013839757</t>
  </si>
  <si>
    <t>013839774</t>
  </si>
  <si>
    <t>013899751</t>
  </si>
  <si>
    <t>Acer campestre 'Carnival'</t>
  </si>
  <si>
    <t>013899752</t>
  </si>
  <si>
    <t>013899753</t>
  </si>
  <si>
    <t>013899754</t>
  </si>
  <si>
    <t>013899755</t>
  </si>
  <si>
    <t>01403000050</t>
  </si>
  <si>
    <t>Allium amplectens</t>
  </si>
  <si>
    <t>01403999389</t>
  </si>
  <si>
    <t>01403999489</t>
  </si>
  <si>
    <t>01404999489</t>
  </si>
  <si>
    <t>Artemisia douglasiana</t>
  </si>
  <si>
    <t>01405999389</t>
  </si>
  <si>
    <t>Carex scoparia</t>
  </si>
  <si>
    <t>01405999489</t>
  </si>
  <si>
    <t>01408999389</t>
  </si>
  <si>
    <t>Epilobium densiflorum</t>
  </si>
  <si>
    <t>01408999489</t>
  </si>
  <si>
    <t>01409999389</t>
  </si>
  <si>
    <t>Juncus ensifolius</t>
  </si>
  <si>
    <t>01409999489</t>
  </si>
  <si>
    <t>01410999389</t>
  </si>
  <si>
    <t>Lotus micranthus</t>
  </si>
  <si>
    <t>01410999489</t>
  </si>
  <si>
    <t>01411999389</t>
  </si>
  <si>
    <t>Lotus pinnatus</t>
  </si>
  <si>
    <t>01411999489</t>
  </si>
  <si>
    <t>01412999389</t>
  </si>
  <si>
    <t>Lotus purshianus</t>
  </si>
  <si>
    <t>01412999489</t>
  </si>
  <si>
    <t>Luzula comosa (campestris)</t>
  </si>
  <si>
    <t>01414999389</t>
  </si>
  <si>
    <t>01414999489</t>
  </si>
  <si>
    <t>01416999389</t>
  </si>
  <si>
    <t>Mimulus guttatus</t>
  </si>
  <si>
    <t>01416999489</t>
  </si>
  <si>
    <t>01419999389</t>
  </si>
  <si>
    <t>Ranunculus orthorhynchus</t>
  </si>
  <si>
    <t>01419999489</t>
  </si>
  <si>
    <t>01420999389</t>
  </si>
  <si>
    <t>Ranunculus uncinatus</t>
  </si>
  <si>
    <t>01420999489</t>
  </si>
  <si>
    <t>01421999489</t>
  </si>
  <si>
    <t>Solidago lepida var. salebrosa</t>
  </si>
  <si>
    <t>01422999389</t>
  </si>
  <si>
    <t>Trifolium willdenowii</t>
  </si>
  <si>
    <t>01422999489</t>
  </si>
  <si>
    <t>01428999389</t>
  </si>
  <si>
    <t>Upland Prairie Flowers 1</t>
  </si>
  <si>
    <t>01428999689</t>
  </si>
  <si>
    <t>HALF LB</t>
  </si>
  <si>
    <t>01429999389</t>
  </si>
  <si>
    <t>Upland Prairie Flowers 2</t>
  </si>
  <si>
    <t>01429999689</t>
  </si>
  <si>
    <t>01430999389</t>
  </si>
  <si>
    <t>Upland Prairie Flowers 3</t>
  </si>
  <si>
    <t>01430999689</t>
  </si>
  <si>
    <t>01432999389</t>
  </si>
  <si>
    <t>Custom Seed Mix</t>
  </si>
  <si>
    <t>01434999389</t>
  </si>
  <si>
    <t>Disturbed Ground Mix Forbs</t>
  </si>
  <si>
    <t>01434999689</t>
  </si>
  <si>
    <t>01437999389</t>
  </si>
  <si>
    <t>Annual Color Mix</t>
  </si>
  <si>
    <t>01437999689</t>
  </si>
  <si>
    <t>Wisteria macrostachya 'Blue Moon'</t>
  </si>
  <si>
    <t>01488999389</t>
  </si>
  <si>
    <t>Achnatherum lemmonii</t>
  </si>
  <si>
    <t>01488999489</t>
  </si>
  <si>
    <t>01489000050</t>
  </si>
  <si>
    <t>Allium acuminatum</t>
  </si>
  <si>
    <t>01490999389</t>
  </si>
  <si>
    <t>Juncus occidentalis (tenuis)</t>
  </si>
  <si>
    <t>01490999489</t>
  </si>
  <si>
    <t>01491999389</t>
  </si>
  <si>
    <t>Lupinus rivularis</t>
  </si>
  <si>
    <t>01491999489</t>
  </si>
  <si>
    <t>015070151</t>
  </si>
  <si>
    <t>Magnolia 'Blushing Belle'</t>
  </si>
  <si>
    <t>015070152</t>
  </si>
  <si>
    <t>015070153</t>
  </si>
  <si>
    <t>015070154</t>
  </si>
  <si>
    <t>015070174</t>
  </si>
  <si>
    <t>01513999389</t>
  </si>
  <si>
    <t xml:space="preserve">Wetland Prairie/Bioswale 1 Forbs Only  </t>
  </si>
  <si>
    <t>01513999689</t>
  </si>
  <si>
    <t>01514999389</t>
  </si>
  <si>
    <t xml:space="preserve">Wetland Prairie/Bioswale 2 Forbs Only  </t>
  </si>
  <si>
    <t>01514999689</t>
  </si>
  <si>
    <t>01515999389</t>
  </si>
  <si>
    <t xml:space="preserve">Wetland Prairie/Bioswale 1 </t>
  </si>
  <si>
    <t>01515999689</t>
  </si>
  <si>
    <t>01516999389</t>
  </si>
  <si>
    <t>Wetland Prairie/Bioswale 2</t>
  </si>
  <si>
    <t>01516999689</t>
  </si>
  <si>
    <t>01519999389</t>
  </si>
  <si>
    <t>Tough and Tenacious Forb Mix</t>
  </si>
  <si>
    <t>01519999689</t>
  </si>
  <si>
    <t>01521999389</t>
  </si>
  <si>
    <t>Diverse Prairie Mix</t>
  </si>
  <si>
    <t>01521999689</t>
  </si>
  <si>
    <t>015381251</t>
  </si>
  <si>
    <t>015381252</t>
  </si>
  <si>
    <t>015381253</t>
  </si>
  <si>
    <t>015381272</t>
  </si>
  <si>
    <t>015381274</t>
  </si>
  <si>
    <t>01540999389</t>
  </si>
  <si>
    <t>Green Roof Seed Mix</t>
  </si>
  <si>
    <t>01540999689</t>
  </si>
  <si>
    <t>015610151</t>
  </si>
  <si>
    <t>015610152</t>
  </si>
  <si>
    <t>015610153</t>
  </si>
  <si>
    <t>015610154</t>
  </si>
  <si>
    <t>015610155</t>
  </si>
  <si>
    <t>015610174</t>
  </si>
  <si>
    <t>0156460</t>
  </si>
  <si>
    <t>01566999389</t>
  </si>
  <si>
    <t>Leptosiphon (Linanthus) bicolor</t>
  </si>
  <si>
    <t>01566999489</t>
  </si>
  <si>
    <t>015699751</t>
  </si>
  <si>
    <t>015699752</t>
  </si>
  <si>
    <t>01569975202</t>
  </si>
  <si>
    <t>015699753</t>
  </si>
  <si>
    <t>01569975302</t>
  </si>
  <si>
    <t>015699754</t>
  </si>
  <si>
    <t>01569975402</t>
  </si>
  <si>
    <t>015699755</t>
  </si>
  <si>
    <t>01569975502</t>
  </si>
  <si>
    <t>015699756</t>
  </si>
  <si>
    <t>Nyssa sylvatica 'Wildfire'</t>
  </si>
  <si>
    <t>015700151</t>
  </si>
  <si>
    <t>015700152</t>
  </si>
  <si>
    <t>015700153</t>
  </si>
  <si>
    <t>015700154</t>
  </si>
  <si>
    <t>015700174</t>
  </si>
  <si>
    <t>01573999389</t>
  </si>
  <si>
    <t>01573999489</t>
  </si>
  <si>
    <t>01604999389</t>
  </si>
  <si>
    <t>Heuchera chlorantha</t>
  </si>
  <si>
    <t>01604999489</t>
  </si>
  <si>
    <t>016170051</t>
  </si>
  <si>
    <t>016170052</t>
  </si>
  <si>
    <t>016170053</t>
  </si>
  <si>
    <t>016170072</t>
  </si>
  <si>
    <t>016170074</t>
  </si>
  <si>
    <t>01618999389</t>
  </si>
  <si>
    <t>Lupinus latifolius</t>
  </si>
  <si>
    <t>01618999489</t>
  </si>
  <si>
    <t>01619999389</t>
  </si>
  <si>
    <t>Plagiobothrys nothofulvus</t>
  </si>
  <si>
    <t>01619999489</t>
  </si>
  <si>
    <t>01621999389</t>
  </si>
  <si>
    <t>Thalictrum fendleri var. polycarpum</t>
  </si>
  <si>
    <t>01621999489</t>
  </si>
  <si>
    <t>01622999389</t>
  </si>
  <si>
    <t>Thermopsis gracilis</t>
  </si>
  <si>
    <t>01622999489</t>
  </si>
  <si>
    <t>016260051</t>
  </si>
  <si>
    <t>Symphoricarpos albus</t>
  </si>
  <si>
    <t>016260052</t>
  </si>
  <si>
    <t>016260072</t>
  </si>
  <si>
    <t>016260074</t>
  </si>
  <si>
    <t>01637999389</t>
  </si>
  <si>
    <t>Carex pachystachya</t>
  </si>
  <si>
    <t>01637999489</t>
  </si>
  <si>
    <t>01649999389</t>
  </si>
  <si>
    <t>Custom Seed Mix 5</t>
  </si>
  <si>
    <t>016950151</t>
  </si>
  <si>
    <t>LOW GRAFT WHIP</t>
  </si>
  <si>
    <t>016950152</t>
  </si>
  <si>
    <t>016950153</t>
  </si>
  <si>
    <t>016950174</t>
  </si>
  <si>
    <t>016950191</t>
  </si>
  <si>
    <t>1-2' HG</t>
  </si>
  <si>
    <t>01695019102lb</t>
  </si>
  <si>
    <t>016959751</t>
  </si>
  <si>
    <t>016959752</t>
  </si>
  <si>
    <t>016959774</t>
  </si>
  <si>
    <t>01695979102lb</t>
  </si>
  <si>
    <t>01699999389</t>
  </si>
  <si>
    <t>Grindelia integrifolia</t>
  </si>
  <si>
    <t>01699999489</t>
  </si>
  <si>
    <t>01700999389</t>
  </si>
  <si>
    <t>Saxifraga oregana</t>
  </si>
  <si>
    <t>01700999489</t>
  </si>
  <si>
    <t>01701999389</t>
  </si>
  <si>
    <t>Disturbed Ground Mix w/Grasses</t>
  </si>
  <si>
    <t>01701999689</t>
  </si>
  <si>
    <t>017139751</t>
  </si>
  <si>
    <t>Fagus sylvatica 'Dawyck Purple'</t>
  </si>
  <si>
    <t>017139752</t>
  </si>
  <si>
    <t>017139753</t>
  </si>
  <si>
    <t>017139754</t>
  </si>
  <si>
    <t>017139755</t>
  </si>
  <si>
    <t>017139756</t>
  </si>
  <si>
    <t>017139774</t>
  </si>
  <si>
    <t>01716999389</t>
  </si>
  <si>
    <t>Custom Seed Mix 2</t>
  </si>
  <si>
    <t>01717999389</t>
  </si>
  <si>
    <t>Custom Seed Mix 3</t>
  </si>
  <si>
    <t>017189751</t>
  </si>
  <si>
    <t>01718975102lb</t>
  </si>
  <si>
    <t>017189752</t>
  </si>
  <si>
    <t>01718975202</t>
  </si>
  <si>
    <t>01718975202lb</t>
  </si>
  <si>
    <t>017189753</t>
  </si>
  <si>
    <t>01718975302lb</t>
  </si>
  <si>
    <t>017189754</t>
  </si>
  <si>
    <t>01718975402lb</t>
  </si>
  <si>
    <t>017189774</t>
  </si>
  <si>
    <t>01719015102lb</t>
  </si>
  <si>
    <t>01719015202lb</t>
  </si>
  <si>
    <t>01719015302lb</t>
  </si>
  <si>
    <t>01719015402lb</t>
  </si>
  <si>
    <t>017199751</t>
  </si>
  <si>
    <t>017199752</t>
  </si>
  <si>
    <t>01719975202lb</t>
  </si>
  <si>
    <t>017199753</t>
  </si>
  <si>
    <t>01719975302lb</t>
  </si>
  <si>
    <t>017199754</t>
  </si>
  <si>
    <t>01719975402lb</t>
  </si>
  <si>
    <t>01719975502lb</t>
  </si>
  <si>
    <t>01719975602lb</t>
  </si>
  <si>
    <t>Carpinus betulus 'Frans Fontaine'</t>
  </si>
  <si>
    <t>017219751</t>
  </si>
  <si>
    <t>017219752</t>
  </si>
  <si>
    <t>017219753</t>
  </si>
  <si>
    <t>017219754</t>
  </si>
  <si>
    <t>017219755</t>
  </si>
  <si>
    <t>017219756</t>
  </si>
  <si>
    <t>017239751</t>
  </si>
  <si>
    <t>Fagus sylvatica 'Dawyck Gold'</t>
  </si>
  <si>
    <t>017239752</t>
  </si>
  <si>
    <t>017239753</t>
  </si>
  <si>
    <t>017239754</t>
  </si>
  <si>
    <t>017239755</t>
  </si>
  <si>
    <t>017239756</t>
  </si>
  <si>
    <t>017239774</t>
  </si>
  <si>
    <t>Ginkgo biloba 'Tubeleaf'</t>
  </si>
  <si>
    <t>Quercus Kindred Spirit®</t>
  </si>
  <si>
    <t>01730999389</t>
  </si>
  <si>
    <t>Elymus glaucus</t>
  </si>
  <si>
    <t>01730999489</t>
  </si>
  <si>
    <t>01746999389</t>
  </si>
  <si>
    <t>BLM Mix Sun</t>
  </si>
  <si>
    <t>01747999389</t>
  </si>
  <si>
    <t>BLM Mix Shade</t>
  </si>
  <si>
    <t>017480151</t>
  </si>
  <si>
    <t>Acer tegmentosum 'Joe Witt'</t>
  </si>
  <si>
    <t>017480152</t>
  </si>
  <si>
    <t>017480153</t>
  </si>
  <si>
    <t>017480154</t>
  </si>
  <si>
    <t>Acer palmatum 'Moonfire'</t>
  </si>
  <si>
    <t>01758975120</t>
  </si>
  <si>
    <t>Viburnum dentatum</t>
  </si>
  <si>
    <t>01758975220</t>
  </si>
  <si>
    <t>01758977420</t>
  </si>
  <si>
    <t>01795999389</t>
  </si>
  <si>
    <t>Bromus sitchensis</t>
  </si>
  <si>
    <t>01795999489</t>
  </si>
  <si>
    <t>01796999389</t>
  </si>
  <si>
    <t>Heracleum maximum (lanatum)</t>
  </si>
  <si>
    <t>01796999489</t>
  </si>
  <si>
    <t>01798999389</t>
  </si>
  <si>
    <t>Microsteris (Phlox) gracilis</t>
  </si>
  <si>
    <t>01798999489</t>
  </si>
  <si>
    <t>01799999389</t>
  </si>
  <si>
    <t>Custom Seed Mix 4</t>
  </si>
  <si>
    <t>01800999389</t>
  </si>
  <si>
    <t>Oak Woodland Mix</t>
  </si>
  <si>
    <t>01800999689</t>
  </si>
  <si>
    <t>01801999389</t>
  </si>
  <si>
    <t>Butterfly Mix Tall + Grass</t>
  </si>
  <si>
    <t>01801999689</t>
  </si>
  <si>
    <t>01802999389</t>
  </si>
  <si>
    <t>Butterfly Mix Short</t>
  </si>
  <si>
    <t>01802999689</t>
  </si>
  <si>
    <t>01803999389</t>
  </si>
  <si>
    <t>Butterfly Mix Short + Grass</t>
  </si>
  <si>
    <t>01803999689</t>
  </si>
  <si>
    <t>018280151</t>
  </si>
  <si>
    <t>01828015102lb</t>
  </si>
  <si>
    <t>018280152</t>
  </si>
  <si>
    <t>01828015202lb</t>
  </si>
  <si>
    <t>018280153</t>
  </si>
  <si>
    <t>01828015302lb</t>
  </si>
  <si>
    <t>01828015402lb</t>
  </si>
  <si>
    <t>018289751</t>
  </si>
  <si>
    <t>018289752</t>
  </si>
  <si>
    <t>018289753</t>
  </si>
  <si>
    <t>018289754</t>
  </si>
  <si>
    <t>018289774</t>
  </si>
  <si>
    <t>018950151</t>
  </si>
  <si>
    <t>Acer pseudoplatanus 'Esk Sunset'</t>
  </si>
  <si>
    <t>WHIP Shipping restrictions apply</t>
  </si>
  <si>
    <t>018950152</t>
  </si>
  <si>
    <t>018950153</t>
  </si>
  <si>
    <t>018950174</t>
  </si>
  <si>
    <t>02036600010</t>
  </si>
  <si>
    <t>Betula utilis var. jacquemontii</t>
  </si>
  <si>
    <t>020869751</t>
  </si>
  <si>
    <t>Carpinus betulus 'Pinoccheo'</t>
  </si>
  <si>
    <t>020869752</t>
  </si>
  <si>
    <t>020869753</t>
  </si>
  <si>
    <t>020869754</t>
  </si>
  <si>
    <t>020869755</t>
  </si>
  <si>
    <t>020869756</t>
  </si>
  <si>
    <t>020869758</t>
  </si>
  <si>
    <t>021159751</t>
  </si>
  <si>
    <t>Cercis canadensis 'Hearts of Gold'</t>
  </si>
  <si>
    <t>021159752</t>
  </si>
  <si>
    <t>021159753</t>
  </si>
  <si>
    <t>02115975380</t>
  </si>
  <si>
    <t>021159754</t>
  </si>
  <si>
    <t>02115975480</t>
  </si>
  <si>
    <t>021159755</t>
  </si>
  <si>
    <t>02115975580</t>
  </si>
  <si>
    <t>021159756</t>
  </si>
  <si>
    <t>021799751</t>
  </si>
  <si>
    <t>Cornus kousa 'Summer Fun'</t>
  </si>
  <si>
    <t>021799752</t>
  </si>
  <si>
    <t>021799753</t>
  </si>
  <si>
    <t>02179975302</t>
  </si>
  <si>
    <t>021799754</t>
  </si>
  <si>
    <t>02179975402</t>
  </si>
  <si>
    <t>021799755</t>
  </si>
  <si>
    <t>021799756</t>
  </si>
  <si>
    <t>021799757</t>
  </si>
  <si>
    <t>Cornus kousa 'Summer Gold'</t>
  </si>
  <si>
    <t>021809751</t>
  </si>
  <si>
    <t>021809752</t>
  </si>
  <si>
    <t>02180975202</t>
  </si>
  <si>
    <t>021809753</t>
  </si>
  <si>
    <t>02180975302</t>
  </si>
  <si>
    <t>021809754</t>
  </si>
  <si>
    <t>02180975402</t>
  </si>
  <si>
    <t>021809755</t>
  </si>
  <si>
    <t>02180975502</t>
  </si>
  <si>
    <t>02180975602</t>
  </si>
  <si>
    <t>021809774</t>
  </si>
  <si>
    <t>Corylus avellana</t>
  </si>
  <si>
    <t>02188999389</t>
  </si>
  <si>
    <t>02212999389</t>
  </si>
  <si>
    <t>Butterfly Mix Tall</t>
  </si>
  <si>
    <t>02212999689</t>
  </si>
  <si>
    <t>022140151</t>
  </si>
  <si>
    <t>022140152</t>
  </si>
  <si>
    <t>022140153</t>
  </si>
  <si>
    <t>022140174</t>
  </si>
  <si>
    <t>0226360</t>
  </si>
  <si>
    <t>022830151</t>
  </si>
  <si>
    <t>Ginkgo biloba 'Spring Grove'</t>
  </si>
  <si>
    <t>022830152</t>
  </si>
  <si>
    <t>022830172</t>
  </si>
  <si>
    <t>022830174</t>
  </si>
  <si>
    <t>02417999389</t>
  </si>
  <si>
    <t>02417999489</t>
  </si>
  <si>
    <t>025130151</t>
  </si>
  <si>
    <t>Magnolia 'Genie'</t>
  </si>
  <si>
    <t>025130152</t>
  </si>
  <si>
    <t>025130153</t>
  </si>
  <si>
    <t>025130154</t>
  </si>
  <si>
    <t>025130174</t>
  </si>
  <si>
    <t>0252801</t>
  </si>
  <si>
    <t>Mahonia x media 'Arthur Menzies'</t>
  </si>
  <si>
    <t>02822004052</t>
  </si>
  <si>
    <t>Rodgersia podophylla 'Bronze Form'</t>
  </si>
  <si>
    <t>02823004052</t>
  </si>
  <si>
    <t>Rodgersia podophylla 'Rotlaub'</t>
  </si>
  <si>
    <t>02824999389</t>
  </si>
  <si>
    <t>Rorippa curvisiliqua</t>
  </si>
  <si>
    <t>02824999489</t>
  </si>
  <si>
    <t>02909004052</t>
  </si>
  <si>
    <t>029249751</t>
  </si>
  <si>
    <t>Taxodium distichum 'Falling Waters'</t>
  </si>
  <si>
    <t>029249752</t>
  </si>
  <si>
    <t>029249753</t>
  </si>
  <si>
    <t>029249754</t>
  </si>
  <si>
    <t>02941999389</t>
  </si>
  <si>
    <t>Trifolium variegatum</t>
  </si>
  <si>
    <t>02941999489</t>
  </si>
  <si>
    <t>031580051</t>
  </si>
  <si>
    <t>031580052</t>
  </si>
  <si>
    <t>031580053</t>
  </si>
  <si>
    <t>031580054</t>
  </si>
  <si>
    <t>031580074</t>
  </si>
  <si>
    <t>033629751</t>
  </si>
  <si>
    <t>Cercis canadensis The Rising Sun™</t>
  </si>
  <si>
    <t>03362975180</t>
  </si>
  <si>
    <t>03362975181</t>
  </si>
  <si>
    <t>033629752</t>
  </si>
  <si>
    <t>03362975202</t>
  </si>
  <si>
    <t>03362975280</t>
  </si>
  <si>
    <t>03362975281</t>
  </si>
  <si>
    <t>033629753</t>
  </si>
  <si>
    <t>03362975380</t>
  </si>
  <si>
    <t>03362975381</t>
  </si>
  <si>
    <t>033629754</t>
  </si>
  <si>
    <t>03362975402</t>
  </si>
  <si>
    <t>03362975480</t>
  </si>
  <si>
    <t>033629755</t>
  </si>
  <si>
    <t>033629774</t>
  </si>
  <si>
    <t>033680151</t>
  </si>
  <si>
    <t>03368015102lb</t>
  </si>
  <si>
    <t>033680152</t>
  </si>
  <si>
    <t>03368015202lb</t>
  </si>
  <si>
    <t>033680153</t>
  </si>
  <si>
    <t>03368015302lb</t>
  </si>
  <si>
    <t>033680154</t>
  </si>
  <si>
    <t>033710151</t>
  </si>
  <si>
    <t>033710152</t>
  </si>
  <si>
    <t>03371015202lb</t>
  </si>
  <si>
    <t>033710153</t>
  </si>
  <si>
    <t>03371015302lb</t>
  </si>
  <si>
    <t>033710154</t>
  </si>
  <si>
    <t>03371015402lb</t>
  </si>
  <si>
    <t>033710155</t>
  </si>
  <si>
    <t>03377600010</t>
  </si>
  <si>
    <t>034569751</t>
  </si>
  <si>
    <t>Cercis texensis 'Merlot'</t>
  </si>
  <si>
    <t>034569752</t>
  </si>
  <si>
    <t>03456975280</t>
  </si>
  <si>
    <t>034569753</t>
  </si>
  <si>
    <t>03456975380</t>
  </si>
  <si>
    <t>034569754</t>
  </si>
  <si>
    <t>03456975480</t>
  </si>
  <si>
    <t>034569755</t>
  </si>
  <si>
    <t>03456975580</t>
  </si>
  <si>
    <t>034579751</t>
  </si>
  <si>
    <t>Cercis canadensis 'Ruby Falls'</t>
  </si>
  <si>
    <t>03457975180</t>
  </si>
  <si>
    <t>03457975181</t>
  </si>
  <si>
    <t>034579752</t>
  </si>
  <si>
    <t>03457975280</t>
  </si>
  <si>
    <t>03457975281</t>
  </si>
  <si>
    <t>034579753</t>
  </si>
  <si>
    <t>03457975380</t>
  </si>
  <si>
    <t>03457975381</t>
  </si>
  <si>
    <t>034579754</t>
  </si>
  <si>
    <t>03457975480</t>
  </si>
  <si>
    <t>034579755</t>
  </si>
  <si>
    <t>03457975580</t>
  </si>
  <si>
    <t>034579756</t>
  </si>
  <si>
    <t>034631251</t>
  </si>
  <si>
    <t>Quercus hypoleucoides</t>
  </si>
  <si>
    <t>034631274</t>
  </si>
  <si>
    <t>034699751</t>
  </si>
  <si>
    <t>Cercis canadensis Burgundy Hearts®</t>
  </si>
  <si>
    <t>03469975180</t>
  </si>
  <si>
    <t>034699752</t>
  </si>
  <si>
    <t>03469975280</t>
  </si>
  <si>
    <t>03469975281</t>
  </si>
  <si>
    <t>034699753</t>
  </si>
  <si>
    <t>03469975380</t>
  </si>
  <si>
    <t>03469975381</t>
  </si>
  <si>
    <t>034699754</t>
  </si>
  <si>
    <t>03469975480</t>
  </si>
  <si>
    <t>03469975481</t>
  </si>
  <si>
    <t>034699755</t>
  </si>
  <si>
    <t>03469975580</t>
  </si>
  <si>
    <t>03469975581</t>
  </si>
  <si>
    <t>034699756</t>
  </si>
  <si>
    <t>03532999389</t>
  </si>
  <si>
    <t>Osmorhiza occidentalis</t>
  </si>
  <si>
    <t>03532999489</t>
  </si>
  <si>
    <t>03559999389</t>
  </si>
  <si>
    <t>Montia linearis</t>
  </si>
  <si>
    <t>03559999489</t>
  </si>
  <si>
    <t>03560999389</t>
  </si>
  <si>
    <t>Barbarea orthoceras</t>
  </si>
  <si>
    <t>03560999489</t>
  </si>
  <si>
    <t>03563999389</t>
  </si>
  <si>
    <t>Lupinus polycarpus (micranthus)</t>
  </si>
  <si>
    <t>03563999489</t>
  </si>
  <si>
    <t>03564999389</t>
  </si>
  <si>
    <t>Rumex salicifolius</t>
  </si>
  <si>
    <t>03564999489</t>
  </si>
  <si>
    <t>Quercus Triple Crown®</t>
  </si>
  <si>
    <t>Quercus Forest Knight®</t>
  </si>
  <si>
    <t>036009751</t>
  </si>
  <si>
    <t>Cornus kousa Mandarin Jewel®</t>
  </si>
  <si>
    <t>036009752</t>
  </si>
  <si>
    <t>036009753</t>
  </si>
  <si>
    <t>0371560</t>
  </si>
  <si>
    <t>0371760</t>
  </si>
  <si>
    <t>0371797202</t>
  </si>
  <si>
    <t>0371860</t>
  </si>
  <si>
    <t>0371897202</t>
  </si>
  <si>
    <t>037379751</t>
  </si>
  <si>
    <t>Cornus Rosy Teacups®</t>
  </si>
  <si>
    <t>037379752</t>
  </si>
  <si>
    <t>037379753</t>
  </si>
  <si>
    <t>03737975302</t>
  </si>
  <si>
    <t>03737975402</t>
  </si>
  <si>
    <t>03737975502</t>
  </si>
  <si>
    <t>037420151</t>
  </si>
  <si>
    <t>037420152</t>
  </si>
  <si>
    <t>037420153</t>
  </si>
  <si>
    <t>037420154</t>
  </si>
  <si>
    <t>037420174</t>
  </si>
  <si>
    <t>039000151</t>
  </si>
  <si>
    <t>Magnolia Black Tulip®</t>
  </si>
  <si>
    <t>039000152</t>
  </si>
  <si>
    <t>039000153</t>
  </si>
  <si>
    <t>039000154</t>
  </si>
  <si>
    <t>039000174</t>
  </si>
  <si>
    <t>0390299</t>
  </si>
  <si>
    <t>~Fee for Service</t>
  </si>
  <si>
    <t>039070151</t>
  </si>
  <si>
    <t>039070152</t>
  </si>
  <si>
    <t>039070174</t>
  </si>
  <si>
    <t>0392400</t>
  </si>
  <si>
    <t>~Restoration Fee for Service</t>
  </si>
  <si>
    <t>0398060</t>
  </si>
  <si>
    <t>0398460</t>
  </si>
  <si>
    <t>Magnolia virginiana 'Green Shadow'</t>
  </si>
  <si>
    <t>039960151</t>
  </si>
  <si>
    <t>Nyssa sylvatica Green Gable™</t>
  </si>
  <si>
    <t>039960152</t>
  </si>
  <si>
    <t>039960153</t>
  </si>
  <si>
    <t>039960154</t>
  </si>
  <si>
    <t>039960174</t>
  </si>
  <si>
    <t>039969753</t>
  </si>
  <si>
    <t>039969754</t>
  </si>
  <si>
    <t>039969755</t>
  </si>
  <si>
    <t>0400760</t>
  </si>
  <si>
    <t>Parrotia persica Golden BellTower™</t>
  </si>
  <si>
    <t>04040600010</t>
  </si>
  <si>
    <t>Corylus avellana 'Red Dragon'</t>
  </si>
  <si>
    <t>0404097202</t>
  </si>
  <si>
    <t>04053999389</t>
  </si>
  <si>
    <t>Amsinckia menziesii var. intermedia</t>
  </si>
  <si>
    <t>04053999489</t>
  </si>
  <si>
    <t>04054999389</t>
  </si>
  <si>
    <t>Downingia elegans</t>
  </si>
  <si>
    <t>04054999489</t>
  </si>
  <si>
    <t>Quercus macrocarpa (ND source)</t>
  </si>
  <si>
    <t>040581202</t>
  </si>
  <si>
    <t>040581203</t>
  </si>
  <si>
    <t>040581204</t>
  </si>
  <si>
    <t>040581251</t>
  </si>
  <si>
    <t>040581252</t>
  </si>
  <si>
    <t>040581272</t>
  </si>
  <si>
    <t>040581274</t>
  </si>
  <si>
    <t>040591251</t>
  </si>
  <si>
    <t>Quercus macrocarpa (Northeast US)</t>
  </si>
  <si>
    <t>040591252</t>
  </si>
  <si>
    <t>040591253</t>
  </si>
  <si>
    <t>040591272</t>
  </si>
  <si>
    <t xml:space="preserve"> </t>
  </si>
  <si>
    <t>040591274</t>
  </si>
  <si>
    <t>04059975120</t>
  </si>
  <si>
    <t>04059975220</t>
  </si>
  <si>
    <t>04059975320</t>
  </si>
  <si>
    <t>04059975420</t>
  </si>
  <si>
    <t>04059975520</t>
  </si>
  <si>
    <t>04059977420</t>
  </si>
  <si>
    <t>04081999389</t>
  </si>
  <si>
    <t>Vernal Pool Mix</t>
  </si>
  <si>
    <t>04081999689</t>
  </si>
  <si>
    <t>0408301</t>
  </si>
  <si>
    <t>Magnolia laevifolia 'Free Spirit'</t>
  </si>
  <si>
    <t>0408360</t>
  </si>
  <si>
    <t>040840151</t>
  </si>
  <si>
    <t>040840152</t>
  </si>
  <si>
    <t>040840153</t>
  </si>
  <si>
    <t>040840154</t>
  </si>
  <si>
    <t>040840155</t>
  </si>
  <si>
    <t>040840174</t>
  </si>
  <si>
    <t>0408460</t>
  </si>
  <si>
    <t>0408501</t>
  </si>
  <si>
    <t>0408560</t>
  </si>
  <si>
    <t>040960151</t>
  </si>
  <si>
    <t>Magnolia Felix®</t>
  </si>
  <si>
    <t>040960152</t>
  </si>
  <si>
    <t>040960174</t>
  </si>
  <si>
    <t>04107015102lb</t>
  </si>
  <si>
    <t>Acer shirasawanum Moonrise™</t>
  </si>
  <si>
    <t>04107015202lb</t>
  </si>
  <si>
    <t>04107015302lb</t>
  </si>
  <si>
    <t>04107015402lb</t>
  </si>
  <si>
    <t>041079751</t>
  </si>
  <si>
    <t>041079752</t>
  </si>
  <si>
    <t>041079753</t>
  </si>
  <si>
    <t>04107975302</t>
  </si>
  <si>
    <t>04107975302lb</t>
  </si>
  <si>
    <t>041079754</t>
  </si>
  <si>
    <t>04107975402</t>
  </si>
  <si>
    <t>04107975402lb</t>
  </si>
  <si>
    <t>041079774</t>
  </si>
  <si>
    <t>0414906</t>
  </si>
  <si>
    <t>0414960</t>
  </si>
  <si>
    <t>Cornus elliptica Empress of China®</t>
  </si>
  <si>
    <t>0424960</t>
  </si>
  <si>
    <t>0429760</t>
  </si>
  <si>
    <t>043099751</t>
  </si>
  <si>
    <t>Taxodium ascendens National Road™</t>
  </si>
  <si>
    <t>043099752</t>
  </si>
  <si>
    <t>043099753</t>
  </si>
  <si>
    <t>043129752</t>
  </si>
  <si>
    <t>Taxodium distichum  Apache Chief®</t>
  </si>
  <si>
    <t>043540151</t>
  </si>
  <si>
    <t>Nyssa sylvatica Tupelo Tower™</t>
  </si>
  <si>
    <t>043540152</t>
  </si>
  <si>
    <t>043540153</t>
  </si>
  <si>
    <t>043540154</t>
  </si>
  <si>
    <t>043690151</t>
  </si>
  <si>
    <t>Styrax japonicus 'Evening Light'</t>
  </si>
  <si>
    <t>043690152</t>
  </si>
  <si>
    <t>043690174</t>
  </si>
  <si>
    <t>043940151</t>
  </si>
  <si>
    <t>Magnolia Honey Tulip™</t>
  </si>
  <si>
    <t>043940152</t>
  </si>
  <si>
    <t>043940174</t>
  </si>
  <si>
    <t>043950151</t>
  </si>
  <si>
    <t>Magnolia Burgundy Star™</t>
  </si>
  <si>
    <t>043950152</t>
  </si>
  <si>
    <t>043950174</t>
  </si>
  <si>
    <t>044490051</t>
  </si>
  <si>
    <t>044490052</t>
  </si>
  <si>
    <t>044490053</t>
  </si>
  <si>
    <t>044490072</t>
  </si>
  <si>
    <t>044490074</t>
  </si>
  <si>
    <t>Asimina triloba Shenandoah™</t>
  </si>
  <si>
    <t>Asimina triloba Susquehanna™</t>
  </si>
  <si>
    <t>Asimina triloba 'Potomac'™</t>
  </si>
  <si>
    <t>04483999389</t>
  </si>
  <si>
    <t>Phacelia heterophylla</t>
  </si>
  <si>
    <t>04483999489</t>
  </si>
  <si>
    <t>04484999389</t>
  </si>
  <si>
    <t>Plagiobothrys figuratus</t>
  </si>
  <si>
    <t>04484999489</t>
  </si>
  <si>
    <t>0450012</t>
  </si>
  <si>
    <t>045039751</t>
  </si>
  <si>
    <t>Restrictions apply</t>
  </si>
  <si>
    <t>045039752</t>
  </si>
  <si>
    <t>045039753</t>
  </si>
  <si>
    <t>Restrictions apply - TRUCK ONLY</t>
  </si>
  <si>
    <t>045039754</t>
  </si>
  <si>
    <t>045039755</t>
  </si>
  <si>
    <t>045049751</t>
  </si>
  <si>
    <t>045049752</t>
  </si>
  <si>
    <t>045049753</t>
  </si>
  <si>
    <t>045049754</t>
  </si>
  <si>
    <t>045270151</t>
  </si>
  <si>
    <t>04527015102lb</t>
  </si>
  <si>
    <t>045270152</t>
  </si>
  <si>
    <t>04527015202lb</t>
  </si>
  <si>
    <t>045270153</t>
  </si>
  <si>
    <t>04527015302lb</t>
  </si>
  <si>
    <t>04529015302lb</t>
  </si>
  <si>
    <t>Acer palmatum 'Japanese Sunrise'</t>
  </si>
  <si>
    <t>045310151</t>
  </si>
  <si>
    <t>045310152</t>
  </si>
  <si>
    <t>045310174</t>
  </si>
  <si>
    <t>045760151</t>
  </si>
  <si>
    <t>045760152</t>
  </si>
  <si>
    <t>045760174</t>
  </si>
  <si>
    <t>0459201</t>
  </si>
  <si>
    <t>Magnolia Fairy Magnolia® Cream</t>
  </si>
  <si>
    <t>0459301</t>
  </si>
  <si>
    <t>Magnolia Fairy Magnolia® White</t>
  </si>
  <si>
    <t>04598009389</t>
  </si>
  <si>
    <t>USFWS Tough &amp; Tenacious Forb Mix</t>
  </si>
  <si>
    <t>04599009389</t>
  </si>
  <si>
    <t>USFWS Annual Color Mix</t>
  </si>
  <si>
    <t>04600009389</t>
  </si>
  <si>
    <t>USFWS Vernal Pool Mix</t>
  </si>
  <si>
    <t>04601009389</t>
  </si>
  <si>
    <t>USFWS Wet Prairie Diversity Mix</t>
  </si>
  <si>
    <t>04602009389</t>
  </si>
  <si>
    <t>USFWS Upland Diversity Mix</t>
  </si>
  <si>
    <t>04603999389</t>
  </si>
  <si>
    <t>Veronica peregrina ssp. xalapensis</t>
  </si>
  <si>
    <t>04603999489</t>
  </si>
  <si>
    <t>04604999389</t>
  </si>
  <si>
    <t>Burn Pile Mix</t>
  </si>
  <si>
    <t>04604999689</t>
  </si>
  <si>
    <t>04605999389</t>
  </si>
  <si>
    <t>Pollinator Hedgerow Mix</t>
  </si>
  <si>
    <t>04605999689</t>
  </si>
  <si>
    <t>046300151</t>
  </si>
  <si>
    <t>046300152</t>
  </si>
  <si>
    <t>046300153</t>
  </si>
  <si>
    <t>046410151</t>
  </si>
  <si>
    <t>046410152</t>
  </si>
  <si>
    <t>046410153</t>
  </si>
  <si>
    <t>046599751</t>
  </si>
  <si>
    <t>04659975102</t>
  </si>
  <si>
    <t>046599752</t>
  </si>
  <si>
    <t>04659975202</t>
  </si>
  <si>
    <t>046599753</t>
  </si>
  <si>
    <t>04659975302</t>
  </si>
  <si>
    <t>046599754</t>
  </si>
  <si>
    <t>046630151</t>
  </si>
  <si>
    <t>046630152</t>
  </si>
  <si>
    <t>046630153</t>
  </si>
  <si>
    <t>046630174</t>
  </si>
  <si>
    <t>047230151</t>
  </si>
  <si>
    <t>047230152</t>
  </si>
  <si>
    <t>047230153</t>
  </si>
  <si>
    <t>047230174</t>
  </si>
  <si>
    <t>047530151</t>
  </si>
  <si>
    <t>047530152</t>
  </si>
  <si>
    <t>047530174</t>
  </si>
  <si>
    <t>047560151</t>
  </si>
  <si>
    <t>Magnolia 'Cleopatra'</t>
  </si>
  <si>
    <t>047560152</t>
  </si>
  <si>
    <t>047560153</t>
  </si>
  <si>
    <t>047560174</t>
  </si>
  <si>
    <t>047570151</t>
  </si>
  <si>
    <t>047570152</t>
  </si>
  <si>
    <t>047570174</t>
  </si>
  <si>
    <t>047600151</t>
  </si>
  <si>
    <t>047600152</t>
  </si>
  <si>
    <t>047600153</t>
  </si>
  <si>
    <t>047600154</t>
  </si>
  <si>
    <t>04774999389</t>
  </si>
  <si>
    <t>Madia glomerata</t>
  </si>
  <si>
    <t>04774999489</t>
  </si>
  <si>
    <t>047759751</t>
  </si>
  <si>
    <t>Cercis canadensis 'Vanilla Twist'</t>
  </si>
  <si>
    <t>047759752</t>
  </si>
  <si>
    <t>047759753</t>
  </si>
  <si>
    <t>047759754</t>
  </si>
  <si>
    <t>047759755</t>
  </si>
  <si>
    <t>047880151</t>
  </si>
  <si>
    <t>Magnolia 'Cameo'</t>
  </si>
  <si>
    <t>047880152</t>
  </si>
  <si>
    <t>047880174</t>
  </si>
  <si>
    <t>048040151</t>
  </si>
  <si>
    <t>048040152</t>
  </si>
  <si>
    <t>048040153</t>
  </si>
  <si>
    <t>Corylus 'Dorris'</t>
  </si>
  <si>
    <t>Corylus 'Felix'</t>
  </si>
  <si>
    <t>Corylus 'McDonald'</t>
  </si>
  <si>
    <t>Corylus 'Wepster'</t>
  </si>
  <si>
    <t>04851000090</t>
  </si>
  <si>
    <t>Cut flowers</t>
  </si>
  <si>
    <t>04851002990</t>
  </si>
  <si>
    <t>SMALL</t>
  </si>
  <si>
    <t>048519993</t>
  </si>
  <si>
    <t>0485260</t>
  </si>
  <si>
    <t>Cercis canadensis Black Pearl™</t>
  </si>
  <si>
    <t>048729751</t>
  </si>
  <si>
    <t>Cornus kousa Scarlet Fire™ 'Rutpink'</t>
  </si>
  <si>
    <t>048931202</t>
  </si>
  <si>
    <t>Quercus bicolor (ND source)</t>
  </si>
  <si>
    <t>048931203</t>
  </si>
  <si>
    <t>048931204</t>
  </si>
  <si>
    <t>quantity to list</t>
  </si>
  <si>
    <t>Notes to reivew
Noteto put into Avail</t>
  </si>
  <si>
    <t>SORT</t>
  </si>
  <si>
    <t>vlok to p1 + vlok to roy</t>
  </si>
  <si>
    <t>vlok to p2 + vlok to roy</t>
  </si>
  <si>
    <t>is P1 good?</t>
  </si>
  <si>
    <t>is P2 good?</t>
  </si>
  <si>
    <t>Qty Avail &lt; Whsl Bdl</t>
  </si>
  <si>
    <t>5-6' TR TRUCK ONLY</t>
  </si>
  <si>
    <t>2-3' LT TR</t>
  </si>
  <si>
    <t>000050151</t>
  </si>
  <si>
    <t>000050152</t>
  </si>
  <si>
    <t>000050153</t>
  </si>
  <si>
    <t>000050154</t>
  </si>
  <si>
    <t>000050174</t>
  </si>
  <si>
    <t>00006975120</t>
  </si>
  <si>
    <t>00006975220</t>
  </si>
  <si>
    <t>00006975320</t>
  </si>
  <si>
    <t>00006975420</t>
  </si>
  <si>
    <t>00006975520</t>
  </si>
  <si>
    <t>00006975620</t>
  </si>
  <si>
    <t>00006975720</t>
  </si>
  <si>
    <t>000070151</t>
  </si>
  <si>
    <t>000070152</t>
  </si>
  <si>
    <t>000070153</t>
  </si>
  <si>
    <t>000070154</t>
  </si>
  <si>
    <t>00008005181</t>
  </si>
  <si>
    <t>00008005281</t>
  </si>
  <si>
    <t>00008005381</t>
  </si>
  <si>
    <t>000080072</t>
  </si>
  <si>
    <t>do not sell this size</t>
  </si>
  <si>
    <t>00008007281</t>
  </si>
  <si>
    <t>00008007481</t>
  </si>
  <si>
    <t>00017975120</t>
  </si>
  <si>
    <t>00017975220</t>
  </si>
  <si>
    <t>00017975378</t>
  </si>
  <si>
    <t>00017975478</t>
  </si>
  <si>
    <t>00017975520</t>
  </si>
  <si>
    <t>00017975620</t>
  </si>
  <si>
    <t>00017975720</t>
  </si>
  <si>
    <t>000200055</t>
  </si>
  <si>
    <t>000221002</t>
  </si>
  <si>
    <t>000370051</t>
  </si>
  <si>
    <t>000370052</t>
  </si>
  <si>
    <t>000370074</t>
  </si>
  <si>
    <t>000390070</t>
  </si>
  <si>
    <t>00041970019</t>
  </si>
  <si>
    <t>000441251</t>
  </si>
  <si>
    <t>000441252</t>
  </si>
  <si>
    <t>000441274</t>
  </si>
  <si>
    <t>0005660</t>
  </si>
  <si>
    <t>000600001</t>
  </si>
  <si>
    <t>00077600088</t>
  </si>
  <si>
    <t>BAND</t>
  </si>
  <si>
    <t>001009700202</t>
  </si>
  <si>
    <t>00116975220</t>
  </si>
  <si>
    <t>00116975320</t>
  </si>
  <si>
    <t>00116975420</t>
  </si>
  <si>
    <t>00116975520</t>
  </si>
  <si>
    <t>001170351</t>
  </si>
  <si>
    <t>001170352</t>
  </si>
  <si>
    <t>001170353</t>
  </si>
  <si>
    <t>00117975320</t>
  </si>
  <si>
    <t>00117975420</t>
  </si>
  <si>
    <t>001380051</t>
  </si>
  <si>
    <t>001380052</t>
  </si>
  <si>
    <t>001380053</t>
  </si>
  <si>
    <t>001380054</t>
  </si>
  <si>
    <t>001670055</t>
  </si>
  <si>
    <t>00167975520</t>
  </si>
  <si>
    <t>0019203</t>
  </si>
  <si>
    <t>002310072</t>
  </si>
  <si>
    <t>002490351</t>
  </si>
  <si>
    <t>002490352</t>
  </si>
  <si>
    <t>002490353</t>
  </si>
  <si>
    <t>002490354</t>
  </si>
  <si>
    <t>002500002</t>
  </si>
  <si>
    <t>002500003</t>
  </si>
  <si>
    <t>002500004</t>
  </si>
  <si>
    <t>002500005</t>
  </si>
  <si>
    <t>002539751</t>
  </si>
  <si>
    <t>002539752</t>
  </si>
  <si>
    <t>002539753</t>
  </si>
  <si>
    <t>00257010093</t>
  </si>
  <si>
    <t>002660351</t>
  </si>
  <si>
    <t>002660352</t>
  </si>
  <si>
    <t>002660353</t>
  </si>
  <si>
    <t>002660354</t>
  </si>
  <si>
    <t>003200072</t>
  </si>
  <si>
    <t>003251251</t>
  </si>
  <si>
    <t>003251252</t>
  </si>
  <si>
    <t>003251253</t>
  </si>
  <si>
    <t>003251274</t>
  </si>
  <si>
    <t>003540053</t>
  </si>
  <si>
    <t>Shipping restirctions apply</t>
  </si>
  <si>
    <t>003540054</t>
  </si>
  <si>
    <t>00371970220</t>
  </si>
  <si>
    <t>00371970320</t>
  </si>
  <si>
    <t>00371970420</t>
  </si>
  <si>
    <t>00371970620</t>
  </si>
  <si>
    <t>00391975220</t>
  </si>
  <si>
    <t>00391975320</t>
  </si>
  <si>
    <t>00391975420</t>
  </si>
  <si>
    <t>00391975520</t>
  </si>
  <si>
    <t>00391975620</t>
  </si>
  <si>
    <t>00482035102lb</t>
  </si>
  <si>
    <t>00482035502lb</t>
  </si>
  <si>
    <t>00482975102lb</t>
  </si>
  <si>
    <t>004829755</t>
  </si>
  <si>
    <t>WHIP TRUCK ONLY</t>
  </si>
  <si>
    <t>00580010093</t>
  </si>
  <si>
    <t>00631035102lb</t>
  </si>
  <si>
    <t>00631975302lb</t>
  </si>
  <si>
    <t>00631975402lb</t>
  </si>
  <si>
    <t>00726035202lb</t>
  </si>
  <si>
    <t>00726035302lb</t>
  </si>
  <si>
    <t>00726035402lb</t>
  </si>
  <si>
    <t>00726035502lb</t>
  </si>
  <si>
    <t>0076112</t>
  </si>
  <si>
    <t>Quercus gambelii</t>
  </si>
  <si>
    <t>00789035102lb</t>
  </si>
  <si>
    <t>00832975102lb</t>
  </si>
  <si>
    <t>008700351</t>
  </si>
  <si>
    <t>008760351</t>
  </si>
  <si>
    <t>008760352</t>
  </si>
  <si>
    <t>008760353</t>
  </si>
  <si>
    <t>008760354</t>
  </si>
  <si>
    <t>008780351</t>
  </si>
  <si>
    <t>008780352</t>
  </si>
  <si>
    <t>008780353</t>
  </si>
  <si>
    <t>008780354</t>
  </si>
  <si>
    <t>008900352</t>
  </si>
  <si>
    <t>008900353</t>
  </si>
  <si>
    <t>0090197202</t>
  </si>
  <si>
    <t>Cotinus coggygria 'Royal Purple'</t>
  </si>
  <si>
    <t>009210155</t>
  </si>
  <si>
    <t>00921035302lb</t>
  </si>
  <si>
    <t>00921035402lb</t>
  </si>
  <si>
    <t>00921035502lb</t>
  </si>
  <si>
    <t>00921035602lb</t>
  </si>
  <si>
    <t>SEED</t>
  </si>
  <si>
    <t>00964000050</t>
  </si>
  <si>
    <t>01011035102lb</t>
  </si>
  <si>
    <t>01011035202lb</t>
  </si>
  <si>
    <t>01011035302lb</t>
  </si>
  <si>
    <t>01011035402lb</t>
  </si>
  <si>
    <t>011120351</t>
  </si>
  <si>
    <t>011120352</t>
  </si>
  <si>
    <t>011120353</t>
  </si>
  <si>
    <t>011120354</t>
  </si>
  <si>
    <t>011120355</t>
  </si>
  <si>
    <t>011280151</t>
  </si>
  <si>
    <t>011280152</t>
  </si>
  <si>
    <t>011280153</t>
  </si>
  <si>
    <t>011280154</t>
  </si>
  <si>
    <t>01128035102lb</t>
  </si>
  <si>
    <t>01128035202lb</t>
  </si>
  <si>
    <t>01128035302lb</t>
  </si>
  <si>
    <t>01128035402lb</t>
  </si>
  <si>
    <t>013500353</t>
  </si>
  <si>
    <t>013500354</t>
  </si>
  <si>
    <t>013500355</t>
  </si>
  <si>
    <t>013500356</t>
  </si>
  <si>
    <t>01421999389</t>
  </si>
  <si>
    <t>0149160</t>
  </si>
  <si>
    <t>01524000050</t>
  </si>
  <si>
    <t>Delphinium oreganum</t>
  </si>
  <si>
    <t>017190151</t>
  </si>
  <si>
    <t>017190152</t>
  </si>
  <si>
    <t>017190153</t>
  </si>
  <si>
    <t>01719035202lb</t>
  </si>
  <si>
    <t>01719035302lb</t>
  </si>
  <si>
    <t>01719035402lb</t>
  </si>
  <si>
    <t>017259751</t>
  </si>
  <si>
    <t>017259752</t>
  </si>
  <si>
    <t>017259753</t>
  </si>
  <si>
    <t>017280151</t>
  </si>
  <si>
    <t>017280152</t>
  </si>
  <si>
    <t>017280153</t>
  </si>
  <si>
    <t>017280154</t>
  </si>
  <si>
    <t>01748600004</t>
  </si>
  <si>
    <t>01753035102lb</t>
  </si>
  <si>
    <t>01753035202lb</t>
  </si>
  <si>
    <t>01753035302lb</t>
  </si>
  <si>
    <t>01753035402lb</t>
  </si>
  <si>
    <t>01828035302lb</t>
  </si>
  <si>
    <t>01828035402lb</t>
  </si>
  <si>
    <t>01828035502lb</t>
  </si>
  <si>
    <t>01828035602lb</t>
  </si>
  <si>
    <t>018951251</t>
  </si>
  <si>
    <t>018951252</t>
  </si>
  <si>
    <t>018951253</t>
  </si>
  <si>
    <t>018951274</t>
  </si>
  <si>
    <t>02036975120</t>
  </si>
  <si>
    <t>02036975220</t>
  </si>
  <si>
    <t>02036975320</t>
  </si>
  <si>
    <t>02036975420</t>
  </si>
  <si>
    <t>0207206</t>
  </si>
  <si>
    <t>Calycanthus 'Hartlage Wine'</t>
  </si>
  <si>
    <t>Comptonia peregrina</t>
  </si>
  <si>
    <t>02180975202lb</t>
  </si>
  <si>
    <t>02180975302lb</t>
  </si>
  <si>
    <t>02180975402lb</t>
  </si>
  <si>
    <t>0226301</t>
  </si>
  <si>
    <t>022839751</t>
  </si>
  <si>
    <t>022839752</t>
  </si>
  <si>
    <t>022839774</t>
  </si>
  <si>
    <t>027870152</t>
  </si>
  <si>
    <t>027870153</t>
  </si>
  <si>
    <t>027870154</t>
  </si>
  <si>
    <t>030240151</t>
  </si>
  <si>
    <t>030240152</t>
  </si>
  <si>
    <t>030240153</t>
  </si>
  <si>
    <t>030240154</t>
  </si>
  <si>
    <t>031580055</t>
  </si>
  <si>
    <t>033520151</t>
  </si>
  <si>
    <t>033520152</t>
  </si>
  <si>
    <t>033520153</t>
  </si>
  <si>
    <t>033530151</t>
  </si>
  <si>
    <t>033530152</t>
  </si>
  <si>
    <t>033530153</t>
  </si>
  <si>
    <t>033530154</t>
  </si>
  <si>
    <t>033560151</t>
  </si>
  <si>
    <t>033560152</t>
  </si>
  <si>
    <t>033560153</t>
  </si>
  <si>
    <t>033620351</t>
  </si>
  <si>
    <t>033620352</t>
  </si>
  <si>
    <t>033620353</t>
  </si>
  <si>
    <t>033620354</t>
  </si>
  <si>
    <t>033620355</t>
  </si>
  <si>
    <t>03371015502lb</t>
  </si>
  <si>
    <t>03377975119</t>
  </si>
  <si>
    <t>03377975219</t>
  </si>
  <si>
    <t>03377975319</t>
  </si>
  <si>
    <t>03377975419</t>
  </si>
  <si>
    <t>035900151</t>
  </si>
  <si>
    <t>035900152</t>
  </si>
  <si>
    <t>035900153</t>
  </si>
  <si>
    <t>035910151</t>
  </si>
  <si>
    <t>035910152</t>
  </si>
  <si>
    <t>035910153</t>
  </si>
  <si>
    <t>035910154</t>
  </si>
  <si>
    <t>035910174</t>
  </si>
  <si>
    <t>037379754</t>
  </si>
  <si>
    <t>03737975602</t>
  </si>
  <si>
    <t>037420351</t>
  </si>
  <si>
    <t>037420352</t>
  </si>
  <si>
    <t>037420353</t>
  </si>
  <si>
    <t>037420354</t>
  </si>
  <si>
    <t>037420355</t>
  </si>
  <si>
    <t>039000351</t>
  </si>
  <si>
    <t>039000352</t>
  </si>
  <si>
    <t>039000353</t>
  </si>
  <si>
    <t>039000354</t>
  </si>
  <si>
    <t>039000355</t>
  </si>
  <si>
    <t>039070153</t>
  </si>
  <si>
    <t>039070154</t>
  </si>
  <si>
    <t>040070151</t>
  </si>
  <si>
    <t>040070152</t>
  </si>
  <si>
    <t>040070153</t>
  </si>
  <si>
    <t>040079751</t>
  </si>
  <si>
    <t>040079752</t>
  </si>
  <si>
    <t>040079753</t>
  </si>
  <si>
    <t>040409719</t>
  </si>
  <si>
    <t>04107035102lb</t>
  </si>
  <si>
    <t>04107035202lb</t>
  </si>
  <si>
    <t>04107035302lb</t>
  </si>
  <si>
    <t>04107035402lb</t>
  </si>
  <si>
    <t>0424260</t>
  </si>
  <si>
    <t>043129751</t>
  </si>
  <si>
    <t>043129753</t>
  </si>
  <si>
    <t>043940153</t>
  </si>
  <si>
    <t>043950153</t>
  </si>
  <si>
    <t>044580151</t>
  </si>
  <si>
    <t>044580152</t>
  </si>
  <si>
    <t>044580174</t>
  </si>
  <si>
    <t>044580351</t>
  </si>
  <si>
    <t>044580352</t>
  </si>
  <si>
    <t>044580353</t>
  </si>
  <si>
    <t>044590351</t>
  </si>
  <si>
    <t>044590352</t>
  </si>
  <si>
    <t>044590353</t>
  </si>
  <si>
    <t>044620351</t>
  </si>
  <si>
    <t>044620352</t>
  </si>
  <si>
    <t>044620353</t>
  </si>
  <si>
    <t>045009752</t>
  </si>
  <si>
    <t>045009753</t>
  </si>
  <si>
    <t>045009754</t>
  </si>
  <si>
    <t>045009755</t>
  </si>
  <si>
    <t>045009756</t>
  </si>
  <si>
    <t xml:space="preserve">Restrictions apply </t>
  </si>
  <si>
    <t>045270154</t>
  </si>
  <si>
    <t>045730151</t>
  </si>
  <si>
    <t>045730152</t>
  </si>
  <si>
    <t>045730153</t>
  </si>
  <si>
    <t>045730154</t>
  </si>
  <si>
    <t>045730155</t>
  </si>
  <si>
    <t>045760153</t>
  </si>
  <si>
    <t>0460660</t>
  </si>
  <si>
    <t>Symphoricarpos Magical® Temptation</t>
  </si>
  <si>
    <t>046180151</t>
  </si>
  <si>
    <t>Quercus Jack Maze</t>
  </si>
  <si>
    <t>046180152</t>
  </si>
  <si>
    <t>046180153</t>
  </si>
  <si>
    <t>046180174</t>
  </si>
  <si>
    <t>046180351</t>
  </si>
  <si>
    <t>046180352</t>
  </si>
  <si>
    <t>046180353</t>
  </si>
  <si>
    <t>046300154</t>
  </si>
  <si>
    <t>046300352</t>
  </si>
  <si>
    <t>046300353</t>
  </si>
  <si>
    <t>046300354</t>
  </si>
  <si>
    <t>046310151</t>
  </si>
  <si>
    <t>046310152</t>
  </si>
  <si>
    <t>046310153</t>
  </si>
  <si>
    <t>046310174</t>
  </si>
  <si>
    <t>046320151</t>
  </si>
  <si>
    <t>046320152</t>
  </si>
  <si>
    <t>046320153</t>
  </si>
  <si>
    <t>046320174</t>
  </si>
  <si>
    <t>046320352</t>
  </si>
  <si>
    <t>046320353</t>
  </si>
  <si>
    <t>046320354</t>
  </si>
  <si>
    <t>046330151</t>
  </si>
  <si>
    <t>Quercus undulata  Prickly Pete</t>
  </si>
  <si>
    <t>046330152</t>
  </si>
  <si>
    <t>046330153</t>
  </si>
  <si>
    <t>046390151</t>
  </si>
  <si>
    <t>046390152</t>
  </si>
  <si>
    <t>046390153</t>
  </si>
  <si>
    <t>046390174</t>
  </si>
  <si>
    <t>046400151</t>
  </si>
  <si>
    <t>046400152</t>
  </si>
  <si>
    <t>046400153</t>
  </si>
  <si>
    <t>046400174</t>
  </si>
  <si>
    <t>046410154</t>
  </si>
  <si>
    <t>046410174</t>
  </si>
  <si>
    <t>046410351</t>
  </si>
  <si>
    <t>046410352</t>
  </si>
  <si>
    <t>046410353</t>
  </si>
  <si>
    <t>046410354</t>
  </si>
  <si>
    <t>046639751</t>
  </si>
  <si>
    <t>046639752</t>
  </si>
  <si>
    <t>046639753</t>
  </si>
  <si>
    <t>046639754</t>
  </si>
  <si>
    <t>047239751</t>
  </si>
  <si>
    <t>047239752</t>
  </si>
  <si>
    <t>047239753</t>
  </si>
  <si>
    <t>047239754</t>
  </si>
  <si>
    <t>047239755</t>
  </si>
  <si>
    <t>047530153</t>
  </si>
  <si>
    <t>047530154</t>
  </si>
  <si>
    <t>047530351</t>
  </si>
  <si>
    <t>047530352</t>
  </si>
  <si>
    <t>047530353</t>
  </si>
  <si>
    <t>047530354</t>
  </si>
  <si>
    <t>047560351</t>
  </si>
  <si>
    <t>047560352</t>
  </si>
  <si>
    <t>047560353</t>
  </si>
  <si>
    <t>047560354</t>
  </si>
  <si>
    <t>047560355</t>
  </si>
  <si>
    <t>047600352</t>
  </si>
  <si>
    <t>047600353</t>
  </si>
  <si>
    <t>047600354</t>
  </si>
  <si>
    <t>047600355</t>
  </si>
  <si>
    <t>047600356</t>
  </si>
  <si>
    <t>047880153</t>
  </si>
  <si>
    <t>047880351</t>
  </si>
  <si>
    <t>047880352</t>
  </si>
  <si>
    <t>047880353</t>
  </si>
  <si>
    <t>047880354</t>
  </si>
  <si>
    <t>047880355</t>
  </si>
  <si>
    <t>048040154</t>
  </si>
  <si>
    <t>048040351</t>
  </si>
  <si>
    <t>048040352</t>
  </si>
  <si>
    <t>048040353</t>
  </si>
  <si>
    <t>048040354</t>
  </si>
  <si>
    <t>048090151</t>
  </si>
  <si>
    <t>048090152</t>
  </si>
  <si>
    <t>048090153</t>
  </si>
  <si>
    <t>048100151</t>
  </si>
  <si>
    <t>048100152</t>
  </si>
  <si>
    <t>048100153</t>
  </si>
  <si>
    <t>048110151</t>
  </si>
  <si>
    <t>048110152</t>
  </si>
  <si>
    <t>048110153</t>
  </si>
  <si>
    <t>0484297202</t>
  </si>
  <si>
    <t>0484397202</t>
  </si>
  <si>
    <t>0484597202</t>
  </si>
  <si>
    <t>0484697202</t>
  </si>
  <si>
    <t>0484797202</t>
  </si>
  <si>
    <t>0484997202</t>
  </si>
  <si>
    <t>048520151</t>
  </si>
  <si>
    <t>Corylus avellana 'Burgundy Lace'</t>
  </si>
  <si>
    <t>048520152</t>
  </si>
  <si>
    <t>048520153</t>
  </si>
  <si>
    <t>048520154</t>
  </si>
  <si>
    <t>048520174</t>
  </si>
  <si>
    <t>048530151</t>
  </si>
  <si>
    <t>048530152</t>
  </si>
  <si>
    <t>048530153</t>
  </si>
  <si>
    <t>048540051</t>
  </si>
  <si>
    <t>Carpinus caroliniana Wisconsin Red™</t>
  </si>
  <si>
    <t>048540052</t>
  </si>
  <si>
    <t>048540072</t>
  </si>
  <si>
    <t>048540074</t>
  </si>
  <si>
    <t>048659751</t>
  </si>
  <si>
    <t>048659752</t>
  </si>
  <si>
    <t>048659753</t>
  </si>
  <si>
    <t>048659754</t>
  </si>
  <si>
    <t>048659755</t>
  </si>
  <si>
    <t>048729752</t>
  </si>
  <si>
    <t>048729753</t>
  </si>
  <si>
    <t>048729774</t>
  </si>
  <si>
    <t>049170151</t>
  </si>
  <si>
    <t>049170152</t>
  </si>
  <si>
    <t>049170153</t>
  </si>
  <si>
    <t>0491960</t>
  </si>
  <si>
    <t>04923000017</t>
  </si>
  <si>
    <t>Green Pods</t>
  </si>
  <si>
    <t>LARGE</t>
  </si>
  <si>
    <t>x</t>
  </si>
  <si>
    <t>3-4' LT TR</t>
  </si>
  <si>
    <t>#3 5-6' TRUCK ONLY</t>
  </si>
  <si>
    <t>#3 2-3' TRUCK ONLY</t>
  </si>
  <si>
    <t>XP 2-3'</t>
  </si>
  <si>
    <t>#3 5-6' LT BRCH TRUCK ONLY</t>
  </si>
  <si>
    <t>2-3' WHIP</t>
  </si>
  <si>
    <t>#3 2-3' LT BRCH TRUCK ONLY</t>
  </si>
  <si>
    <t>#1 2-3' WHIP</t>
  </si>
  <si>
    <t>5-6' TRUCK ONLY</t>
  </si>
  <si>
    <t>5-6' TR</t>
  </si>
  <si>
    <t>Corylus 'Wepster' PP 13/998,648</t>
  </si>
  <si>
    <t>Magnolia Honey Tulip™ PPAF 13/998,945</t>
  </si>
  <si>
    <t>2-3' Restrictions apply</t>
  </si>
  <si>
    <t>3-4' Restrictions apply</t>
  </si>
  <si>
    <t>00371970520</t>
  </si>
  <si>
    <t>LP21ci 2-3'</t>
  </si>
  <si>
    <t>LP21ci 3-4'</t>
  </si>
  <si>
    <t>00009970419</t>
  </si>
  <si>
    <t>00009970519</t>
  </si>
  <si>
    <t>3/8" LT TR</t>
  </si>
  <si>
    <t>006410153</t>
  </si>
  <si>
    <t>Acer palmatum 'Chishio Improved'</t>
  </si>
  <si>
    <t>00832035502lb</t>
  </si>
  <si>
    <t>00832975602lb</t>
  </si>
  <si>
    <t>01011035502lb</t>
  </si>
  <si>
    <t>00788975502lb</t>
  </si>
  <si>
    <t>017180153</t>
  </si>
  <si>
    <t>00725035502lb</t>
  </si>
  <si>
    <t>00790035502lb</t>
  </si>
  <si>
    <t>00790035602lb</t>
  </si>
  <si>
    <t>#3 6-7' LT BRCH TRUCK ONLY</t>
  </si>
  <si>
    <t>03371035402lb</t>
  </si>
  <si>
    <t>03371035502lb</t>
  </si>
  <si>
    <t>01719035502lb</t>
  </si>
  <si>
    <t>009219753</t>
  </si>
  <si>
    <t>0494860</t>
  </si>
  <si>
    <t>Acer palmatum dwarf - pre-bonsai</t>
  </si>
  <si>
    <t>049489700202</t>
  </si>
  <si>
    <t>000081251</t>
  </si>
  <si>
    <t>LP21ci 1-2'</t>
  </si>
  <si>
    <t>Acer palmatum var. dissectum 'Viridis'</t>
  </si>
  <si>
    <t>#1 2-3' WHIP Shipping restrictions</t>
  </si>
  <si>
    <t>LP21ci 1/8"</t>
  </si>
  <si>
    <t>LP21ci 3/16"</t>
  </si>
  <si>
    <t>LP21ci 6-12"</t>
  </si>
  <si>
    <t>004800174</t>
  </si>
  <si>
    <t>004800151</t>
  </si>
  <si>
    <t>4-5' TRUCK ONLY</t>
  </si>
  <si>
    <t>006400151</t>
  </si>
  <si>
    <t>037530174</t>
  </si>
  <si>
    <t>Aesculus x neglecta 'Erythroblastos'</t>
  </si>
  <si>
    <t>011669751</t>
  </si>
  <si>
    <t>011669752</t>
  </si>
  <si>
    <t>0019231</t>
  </si>
  <si>
    <t>LP40ci</t>
  </si>
  <si>
    <t>044610352</t>
  </si>
  <si>
    <t>Asimina triloba 'Allegheny'™</t>
  </si>
  <si>
    <t>044610353</t>
  </si>
  <si>
    <t>044580354</t>
  </si>
  <si>
    <t>044590151</t>
  </si>
  <si>
    <t>00511975119</t>
  </si>
  <si>
    <t>00511975219</t>
  </si>
  <si>
    <t>00511975319</t>
  </si>
  <si>
    <t>00511975419</t>
  </si>
  <si>
    <t>4-5' LT TR</t>
  </si>
  <si>
    <t>00770975419</t>
  </si>
  <si>
    <t>00770975519</t>
  </si>
  <si>
    <t>02036975520</t>
  </si>
  <si>
    <t>0445260</t>
  </si>
  <si>
    <t>Callicarpa Magical® Lilac</t>
  </si>
  <si>
    <t>000141202</t>
  </si>
  <si>
    <t>000141203</t>
  </si>
  <si>
    <t>000141204</t>
  </si>
  <si>
    <t>000149751201</t>
  </si>
  <si>
    <t>1-2' 2 YR TR HEDGE</t>
  </si>
  <si>
    <t>000149752201</t>
  </si>
  <si>
    <t>2-3' 2 YR TR HEDGE TRUCK ONLY</t>
  </si>
  <si>
    <t>000149753201</t>
  </si>
  <si>
    <t>3-4' 2 YR TR HEDGE TRUCK ONLY</t>
  </si>
  <si>
    <t>000780174</t>
  </si>
  <si>
    <t>00078035202</t>
  </si>
  <si>
    <t>020860152</t>
  </si>
  <si>
    <t>020860153</t>
  </si>
  <si>
    <t>031410152</t>
  </si>
  <si>
    <t>031410153</t>
  </si>
  <si>
    <t>008500152</t>
  </si>
  <si>
    <t>008500153</t>
  </si>
  <si>
    <t>008500352</t>
  </si>
  <si>
    <t>008500353</t>
  </si>
  <si>
    <t>Cercis canadensis Black Pearl™ PP 28,627</t>
  </si>
  <si>
    <t>047769751</t>
  </si>
  <si>
    <t>Cercis canadensis var. texensis 'Pink Pom Poms' PP 27,630</t>
  </si>
  <si>
    <t>047769752</t>
  </si>
  <si>
    <t>034560152</t>
  </si>
  <si>
    <t>034560353</t>
  </si>
  <si>
    <t>005783174</t>
  </si>
  <si>
    <t>LP40ci 6-12"</t>
  </si>
  <si>
    <t>00391975120</t>
  </si>
  <si>
    <t>001573174</t>
  </si>
  <si>
    <t>00157975420h</t>
  </si>
  <si>
    <t>0215431</t>
  </si>
  <si>
    <t>047600155</t>
  </si>
  <si>
    <t>#1 5-6'</t>
  </si>
  <si>
    <t>049039751</t>
  </si>
  <si>
    <t>Cornus f. Ragin' Red™ PPAF</t>
  </si>
  <si>
    <t>021790352</t>
  </si>
  <si>
    <t>048689751</t>
  </si>
  <si>
    <t>Cornus kousa Blue Ray™ 'JN6'  PPAF</t>
  </si>
  <si>
    <t>048689752</t>
  </si>
  <si>
    <t>00022970319</t>
  </si>
  <si>
    <t>00022970419</t>
  </si>
  <si>
    <t>0012831</t>
  </si>
  <si>
    <t>0484397203</t>
  </si>
  <si>
    <t>04843972p1t</t>
  </si>
  <si>
    <t>2 - 1TR</t>
  </si>
  <si>
    <t>0484297203</t>
  </si>
  <si>
    <t>04842972p1t</t>
  </si>
  <si>
    <t>04846972p1t</t>
  </si>
  <si>
    <t>0484797203</t>
  </si>
  <si>
    <t>0497160</t>
  </si>
  <si>
    <t>Daphne odora x bholua Perfume Princess®</t>
  </si>
  <si>
    <t>002513151</t>
  </si>
  <si>
    <t>LP40ci 1-2'</t>
  </si>
  <si>
    <t>002513152</t>
  </si>
  <si>
    <t>LP40ci 2-3'</t>
  </si>
  <si>
    <t>002240051</t>
  </si>
  <si>
    <t>Davidia involucrata var. vilmoriniana</t>
  </si>
  <si>
    <t>002240052</t>
  </si>
  <si>
    <t>0039031</t>
  </si>
  <si>
    <t>Enkianthus perulatus</t>
  </si>
  <si>
    <t>0011712</t>
  </si>
  <si>
    <t>LP21ci</t>
  </si>
  <si>
    <t>1-2' TR 1YR</t>
  </si>
  <si>
    <t>000329753201</t>
  </si>
  <si>
    <t>000329753204</t>
  </si>
  <si>
    <t>000329754204</t>
  </si>
  <si>
    <t>000729752201</t>
  </si>
  <si>
    <t>000729753201</t>
  </si>
  <si>
    <t>000729754204</t>
  </si>
  <si>
    <t>01695979102</t>
  </si>
  <si>
    <t>1-2' HG BRCH</t>
  </si>
  <si>
    <t>017259754</t>
  </si>
  <si>
    <t>033659752</t>
  </si>
  <si>
    <t>Ilex verticilata Magical® Show Time</t>
  </si>
  <si>
    <t>0460860</t>
  </si>
  <si>
    <t>Ilex verticilata Magical® Winter Jewel</t>
  </si>
  <si>
    <t>0460831</t>
  </si>
  <si>
    <t>0348860</t>
  </si>
  <si>
    <t>Ilex verticillata 'Golden Verboom'</t>
  </si>
  <si>
    <t>0348960</t>
  </si>
  <si>
    <t>Ilex verticillata 'Golden Verboom' Male</t>
  </si>
  <si>
    <t>0057431</t>
  </si>
  <si>
    <t>0415560</t>
  </si>
  <si>
    <t xml:space="preserve">Ilex verticillata Magical® Berry </t>
  </si>
  <si>
    <t>0415660</t>
  </si>
  <si>
    <t xml:space="preserve">Ilex verticillata Magical® Dwarf Orange </t>
  </si>
  <si>
    <t>00133600088</t>
  </si>
  <si>
    <t>008900354</t>
  </si>
  <si>
    <t>047530355</t>
  </si>
  <si>
    <t>008700352</t>
  </si>
  <si>
    <t>Magnolia 'Frank's Masterpiece'</t>
  </si>
  <si>
    <t>045760154</t>
  </si>
  <si>
    <t>047960152</t>
  </si>
  <si>
    <t>047960153</t>
  </si>
  <si>
    <t>008610152</t>
  </si>
  <si>
    <t>Magnolia 'Wada's Memory'</t>
  </si>
  <si>
    <t>008610153</t>
  </si>
  <si>
    <t>Magnolia Felix® PP 10/335,927</t>
  </si>
  <si>
    <t>040960153</t>
  </si>
  <si>
    <t>043940154</t>
  </si>
  <si>
    <t>043940352</t>
  </si>
  <si>
    <t>008570152</t>
  </si>
  <si>
    <t>LP21ci 4-6"</t>
  </si>
  <si>
    <t>039843110</t>
  </si>
  <si>
    <t>LP40ci TC</t>
  </si>
  <si>
    <t>000440152</t>
  </si>
  <si>
    <t>000440153</t>
  </si>
  <si>
    <t>0004531</t>
  </si>
  <si>
    <t>000459700203</t>
  </si>
  <si>
    <t>040070154</t>
  </si>
  <si>
    <t>043480153</t>
  </si>
  <si>
    <t xml:space="preserve">Prunus 'First Lady' </t>
  </si>
  <si>
    <t>016710154</t>
  </si>
  <si>
    <t>Prunus mume 'Rosebud'</t>
  </si>
  <si>
    <t>033569752</t>
  </si>
  <si>
    <t>035919753</t>
  </si>
  <si>
    <t>035919754</t>
  </si>
  <si>
    <t>000059753</t>
  </si>
  <si>
    <t>017289753</t>
  </si>
  <si>
    <t>035900154</t>
  </si>
  <si>
    <t>04893975220</t>
  </si>
  <si>
    <t>007610151</t>
  </si>
  <si>
    <t>000511274</t>
  </si>
  <si>
    <t>Quercus imbricaria</t>
  </si>
  <si>
    <t>000511251</t>
  </si>
  <si>
    <t>049401274</t>
  </si>
  <si>
    <t>Quercus michauxii</t>
  </si>
  <si>
    <t>049401251</t>
  </si>
  <si>
    <t>00587975320</t>
  </si>
  <si>
    <t>00587975420</t>
  </si>
  <si>
    <t>00587975520</t>
  </si>
  <si>
    <t>012991251</t>
  </si>
  <si>
    <t>Quercus nuttallii</t>
  </si>
  <si>
    <t>013151274</t>
  </si>
  <si>
    <t>Quercus suber</t>
  </si>
  <si>
    <t>043930174</t>
  </si>
  <si>
    <t>Quercus undulata</t>
  </si>
  <si>
    <t xml:space="preserve">Quercus undulata 'Toll Gate Canyon'   </t>
  </si>
  <si>
    <t>LP21ci BAND</t>
  </si>
  <si>
    <t>0081912</t>
  </si>
  <si>
    <t>Stewartia malacodendron</t>
  </si>
  <si>
    <t>0016512</t>
  </si>
  <si>
    <t>0005612</t>
  </si>
  <si>
    <t>0461260</t>
  </si>
  <si>
    <t>0371501</t>
  </si>
  <si>
    <t>015640154</t>
  </si>
  <si>
    <t>001580153</t>
  </si>
  <si>
    <t>0034031</t>
  </si>
  <si>
    <t>0146031</t>
  </si>
  <si>
    <t>x 200 5-6'</t>
  </si>
  <si>
    <t>x 4-6"</t>
  </si>
  <si>
    <t>000059752</t>
  </si>
  <si>
    <t>000059754</t>
  </si>
  <si>
    <t>000060056</t>
  </si>
  <si>
    <t xml:space="preserve">TRUCK ONLY </t>
  </si>
  <si>
    <t>000081252</t>
  </si>
  <si>
    <t>000081274</t>
  </si>
  <si>
    <t>00008975620</t>
  </si>
  <si>
    <t>00009970319</t>
  </si>
  <si>
    <t>00009970619</t>
  </si>
  <si>
    <t>2 YR TR HEDGE</t>
  </si>
  <si>
    <t>000149754201</t>
  </si>
  <si>
    <t>00017970219</t>
  </si>
  <si>
    <t>00017970319</t>
  </si>
  <si>
    <t>00017970419</t>
  </si>
  <si>
    <t>00017970519</t>
  </si>
  <si>
    <t>000226004</t>
  </si>
  <si>
    <t>00022970219</t>
  </si>
  <si>
    <t>000273102</t>
  </si>
  <si>
    <t>000273103</t>
  </si>
  <si>
    <t>000273104</t>
  </si>
  <si>
    <t>000273105</t>
  </si>
  <si>
    <t>000329751201</t>
  </si>
  <si>
    <t>000329751204</t>
  </si>
  <si>
    <t>3 YR TR HEDGE</t>
  </si>
  <si>
    <t>000329752201</t>
  </si>
  <si>
    <t>000329752204</t>
  </si>
  <si>
    <t>000329754201</t>
  </si>
  <si>
    <t>000329755201</t>
  </si>
  <si>
    <t>000329755204</t>
  </si>
  <si>
    <t>000440151</t>
  </si>
  <si>
    <t>HEAVY</t>
  </si>
  <si>
    <t>00050120481</t>
  </si>
  <si>
    <t>000511252</t>
  </si>
  <si>
    <t>000521281</t>
  </si>
  <si>
    <t>00055125181</t>
  </si>
  <si>
    <t>000729751201</t>
  </si>
  <si>
    <t>000729753204</t>
  </si>
  <si>
    <t>000729754201</t>
  </si>
  <si>
    <t>000729755201</t>
  </si>
  <si>
    <t>000729755204</t>
  </si>
  <si>
    <t>000780151</t>
  </si>
  <si>
    <t>00078035102</t>
  </si>
  <si>
    <t>00078035302</t>
  </si>
  <si>
    <t>00091120204</t>
  </si>
  <si>
    <t>00091120304</t>
  </si>
  <si>
    <t>00091120404</t>
  </si>
  <si>
    <t>00091120504</t>
  </si>
  <si>
    <t>1YR</t>
  </si>
  <si>
    <t>001190152</t>
  </si>
  <si>
    <t>001190153</t>
  </si>
  <si>
    <t>001190352</t>
  </si>
  <si>
    <t>001190353</t>
  </si>
  <si>
    <t>0012797203</t>
  </si>
  <si>
    <t>0012897203</t>
  </si>
  <si>
    <t>001380074</t>
  </si>
  <si>
    <t>Magnolia x soulangeana</t>
  </si>
  <si>
    <t>SHIP SEPT ONLY</t>
  </si>
  <si>
    <t>001573151</t>
  </si>
  <si>
    <t>001580151</t>
  </si>
  <si>
    <t>001580152</t>
  </si>
  <si>
    <t>001580154</t>
  </si>
  <si>
    <t>00192310081</t>
  </si>
  <si>
    <t>002229774</t>
  </si>
  <si>
    <t>002239774</t>
  </si>
  <si>
    <t>002240053</t>
  </si>
  <si>
    <t>002513153</t>
  </si>
  <si>
    <t>002513154</t>
  </si>
  <si>
    <t>002513174</t>
  </si>
  <si>
    <t>002539774</t>
  </si>
  <si>
    <t>1YR LIGHT</t>
  </si>
  <si>
    <t>00286975384</t>
  </si>
  <si>
    <t>-TR-CRK'D TOP</t>
  </si>
  <si>
    <t>003149774</t>
  </si>
  <si>
    <t>003250055</t>
  </si>
  <si>
    <t>003250056</t>
  </si>
  <si>
    <t>003483110</t>
  </si>
  <si>
    <t>0037697203</t>
  </si>
  <si>
    <t>0041097203</t>
  </si>
  <si>
    <t>004190651</t>
  </si>
  <si>
    <t>004190674</t>
  </si>
  <si>
    <t>004800152</t>
  </si>
  <si>
    <t>00482975602lb</t>
  </si>
  <si>
    <t>004940351</t>
  </si>
  <si>
    <t>004940352</t>
  </si>
  <si>
    <t>004940353</t>
  </si>
  <si>
    <t>004940354</t>
  </si>
  <si>
    <t>00511005319</t>
  </si>
  <si>
    <t>005300351</t>
  </si>
  <si>
    <t>005300352</t>
  </si>
  <si>
    <t>00576127481</t>
  </si>
  <si>
    <t>rootstock</t>
  </si>
  <si>
    <t>005783151</t>
  </si>
  <si>
    <t>005800172</t>
  </si>
  <si>
    <t>005850151</t>
  </si>
  <si>
    <t>005850152</t>
  </si>
  <si>
    <t>005850153</t>
  </si>
  <si>
    <t>00587975120</t>
  </si>
  <si>
    <t>00587975220</t>
  </si>
  <si>
    <t>00608310004</t>
  </si>
  <si>
    <t>0061131</t>
  </si>
  <si>
    <t>00631035502lb</t>
  </si>
  <si>
    <t>006400152</t>
  </si>
  <si>
    <t>006400174</t>
  </si>
  <si>
    <t>006410151</t>
  </si>
  <si>
    <t>006410152</t>
  </si>
  <si>
    <t>00659310004</t>
  </si>
  <si>
    <t>00725035302lb</t>
  </si>
  <si>
    <t>00725035402lb</t>
  </si>
  <si>
    <t>007260151</t>
  </si>
  <si>
    <t>007260152</t>
  </si>
  <si>
    <t>007260153</t>
  </si>
  <si>
    <t>007260174</t>
  </si>
  <si>
    <t>007610152</t>
  </si>
  <si>
    <t>007610174</t>
  </si>
  <si>
    <t>00788035502lb</t>
  </si>
  <si>
    <t>00788975602lb</t>
  </si>
  <si>
    <t>00789035502lb</t>
  </si>
  <si>
    <t>00790035402lb</t>
  </si>
  <si>
    <t>00832035602lb</t>
  </si>
  <si>
    <t>008500351</t>
  </si>
  <si>
    <t>008500354</t>
  </si>
  <si>
    <t>008570151</t>
  </si>
  <si>
    <t>008570153</t>
  </si>
  <si>
    <t>008570154</t>
  </si>
  <si>
    <t>00858310004</t>
  </si>
  <si>
    <t>008610151</t>
  </si>
  <si>
    <t>008610174</t>
  </si>
  <si>
    <t>008700353</t>
  </si>
  <si>
    <t>008780355</t>
  </si>
  <si>
    <t>008900155</t>
  </si>
  <si>
    <t>008900351</t>
  </si>
  <si>
    <t>0090397203</t>
  </si>
  <si>
    <t>00910310004</t>
  </si>
  <si>
    <t>00921035202lb</t>
  </si>
  <si>
    <t>009219751</t>
  </si>
  <si>
    <t>009219752</t>
  </si>
  <si>
    <t>009249751</t>
  </si>
  <si>
    <t>009249752</t>
  </si>
  <si>
    <t>009249774</t>
  </si>
  <si>
    <t>0109297203</t>
  </si>
  <si>
    <t>012991252</t>
  </si>
  <si>
    <t>012991274</t>
  </si>
  <si>
    <t>013151272</t>
  </si>
  <si>
    <t>015640151</t>
  </si>
  <si>
    <t>015640152</t>
  </si>
  <si>
    <t>015640153</t>
  </si>
  <si>
    <t>016710151</t>
  </si>
  <si>
    <t>016710152</t>
  </si>
  <si>
    <t>016710153</t>
  </si>
  <si>
    <t>017180151</t>
  </si>
  <si>
    <t>017180152</t>
  </si>
  <si>
    <t>01718035202lb</t>
  </si>
  <si>
    <t>01718035302lb</t>
  </si>
  <si>
    <t>01718035402lb</t>
  </si>
  <si>
    <t>017210151</t>
  </si>
  <si>
    <t>017210152</t>
  </si>
  <si>
    <t>017210153</t>
  </si>
  <si>
    <t>017210174</t>
  </si>
  <si>
    <t>017289752</t>
  </si>
  <si>
    <t>017289754</t>
  </si>
  <si>
    <t>017480155</t>
  </si>
  <si>
    <t>01828035202lb</t>
  </si>
  <si>
    <t>020860151</t>
  </si>
  <si>
    <t>020860174</t>
  </si>
  <si>
    <t>021790351</t>
  </si>
  <si>
    <t>021790353</t>
  </si>
  <si>
    <t>025130353</t>
  </si>
  <si>
    <t>027870151</t>
  </si>
  <si>
    <t>031410151</t>
  </si>
  <si>
    <t>031410154</t>
  </si>
  <si>
    <t>031410155</t>
  </si>
  <si>
    <t>033560154</t>
  </si>
  <si>
    <t>033569751</t>
  </si>
  <si>
    <t>033569753</t>
  </si>
  <si>
    <t>033620152</t>
  </si>
  <si>
    <t>033620153</t>
  </si>
  <si>
    <t>033659751</t>
  </si>
  <si>
    <t>033659753</t>
  </si>
  <si>
    <t>03371035302lb</t>
  </si>
  <si>
    <t>033840151</t>
  </si>
  <si>
    <t>033840152</t>
  </si>
  <si>
    <t>034560153</t>
  </si>
  <si>
    <t>034560352</t>
  </si>
  <si>
    <t>034570152</t>
  </si>
  <si>
    <t>034570153</t>
  </si>
  <si>
    <t>034570351</t>
  </si>
  <si>
    <t>034570352</t>
  </si>
  <si>
    <t>034570353</t>
  </si>
  <si>
    <t>034570354</t>
  </si>
  <si>
    <t>035919752</t>
  </si>
  <si>
    <t>035919755</t>
  </si>
  <si>
    <t>LT TR TRUCK ONLY</t>
  </si>
  <si>
    <t>036009774</t>
  </si>
  <si>
    <t>0371897203</t>
  </si>
  <si>
    <t>037379755</t>
  </si>
  <si>
    <t>037379756</t>
  </si>
  <si>
    <t>037379774</t>
  </si>
  <si>
    <t>037530151</t>
  </si>
  <si>
    <t>039000155</t>
  </si>
  <si>
    <t>040070155</t>
  </si>
  <si>
    <t>040070174</t>
  </si>
  <si>
    <t>040079754</t>
  </si>
  <si>
    <t>04058120381</t>
  </si>
  <si>
    <t>040960154</t>
  </si>
  <si>
    <t>04107035502lb</t>
  </si>
  <si>
    <t>04242015110</t>
  </si>
  <si>
    <t>04242015210</t>
  </si>
  <si>
    <t>04242015310</t>
  </si>
  <si>
    <t>04242015410</t>
  </si>
  <si>
    <t>04242015510</t>
  </si>
  <si>
    <t>04242017410</t>
  </si>
  <si>
    <t>0429731</t>
  </si>
  <si>
    <t>043480151</t>
  </si>
  <si>
    <t>043480152</t>
  </si>
  <si>
    <t>043540051</t>
  </si>
  <si>
    <t>043540052</t>
  </si>
  <si>
    <t>043930151</t>
  </si>
  <si>
    <t>043930152</t>
  </si>
  <si>
    <t>043940155</t>
  </si>
  <si>
    <t>043940351</t>
  </si>
  <si>
    <t>043940353</t>
  </si>
  <si>
    <t>043940354</t>
  </si>
  <si>
    <t>043950154</t>
  </si>
  <si>
    <t>044590152</t>
  </si>
  <si>
    <t>044590174</t>
  </si>
  <si>
    <t>044600352</t>
  </si>
  <si>
    <t>Asimina triloba Rappahannock®</t>
  </si>
  <si>
    <t>044600353</t>
  </si>
  <si>
    <t>044610354</t>
  </si>
  <si>
    <t>044630352</t>
  </si>
  <si>
    <t xml:space="preserve">Asimina triloba 'Wabash'™ </t>
  </si>
  <si>
    <t>044630353</t>
  </si>
  <si>
    <t>045039774</t>
  </si>
  <si>
    <t>045049774</t>
  </si>
  <si>
    <t>045730351</t>
  </si>
  <si>
    <t>045730352</t>
  </si>
  <si>
    <t>045730353</t>
  </si>
  <si>
    <t>045730354</t>
  </si>
  <si>
    <t>045730355</t>
  </si>
  <si>
    <t>045760155</t>
  </si>
  <si>
    <t>0461231</t>
  </si>
  <si>
    <t>046300351</t>
  </si>
  <si>
    <t>Quercus undulata 'Rimrock'</t>
  </si>
  <si>
    <t>046320351</t>
  </si>
  <si>
    <t>046320355</t>
  </si>
  <si>
    <t xml:space="preserve">Quercus undulata 'Phantom Holly' </t>
  </si>
  <si>
    <t>Quercus undulata 'Tinnie'</t>
  </si>
  <si>
    <t>046599774</t>
  </si>
  <si>
    <t>046630172</t>
  </si>
  <si>
    <t>047530356</t>
  </si>
  <si>
    <t>047570153</t>
  </si>
  <si>
    <t xml:space="preserve">Shipping restrictions apply </t>
  </si>
  <si>
    <t>Cercis canadensis var. texensis 'Pink Pom Poms'</t>
  </si>
  <si>
    <t>047769753</t>
  </si>
  <si>
    <t>047769754</t>
  </si>
  <si>
    <t>047769755</t>
  </si>
  <si>
    <t>047920151</t>
  </si>
  <si>
    <t>047920152</t>
  </si>
  <si>
    <t>047920153</t>
  </si>
  <si>
    <t>047920174</t>
  </si>
  <si>
    <t>047960151</t>
  </si>
  <si>
    <t>Magnolia 'Tinker Belle'</t>
  </si>
  <si>
    <t>047960154</t>
  </si>
  <si>
    <t>047960174</t>
  </si>
  <si>
    <t>048130151</t>
  </si>
  <si>
    <t>Quercus x 'King Canute'</t>
  </si>
  <si>
    <t>048130152</t>
  </si>
  <si>
    <t>048130153</t>
  </si>
  <si>
    <t>048130174</t>
  </si>
  <si>
    <t>04848972p1t</t>
  </si>
  <si>
    <t>Quercus x 'San Lorenzo'</t>
  </si>
  <si>
    <t xml:space="preserve">Cornus kousa Blue Ray™ 'JN6' </t>
  </si>
  <si>
    <t>048689753</t>
  </si>
  <si>
    <t>048689774</t>
  </si>
  <si>
    <t>04893975120</t>
  </si>
  <si>
    <t>04893975320</t>
  </si>
  <si>
    <t>04893975420</t>
  </si>
  <si>
    <t>Cornus f. Ragin' Red™</t>
  </si>
  <si>
    <t>049039752</t>
  </si>
  <si>
    <t>049039753</t>
  </si>
  <si>
    <t>049039774</t>
  </si>
  <si>
    <t>04958999389</t>
  </si>
  <si>
    <t>04959999389</t>
  </si>
  <si>
    <t>04965999389</t>
  </si>
  <si>
    <t>USFW Stinger Mix WP</t>
  </si>
  <si>
    <t>04966999389</t>
  </si>
  <si>
    <t>USFW Stinger Mix UP</t>
  </si>
  <si>
    <t>04969999389</t>
  </si>
  <si>
    <t>Butterfly Nectar Mix</t>
  </si>
  <si>
    <t>04970999389</t>
  </si>
  <si>
    <t xml:space="preserve">Microseris laciniata </t>
  </si>
  <si>
    <t>04970999489</t>
  </si>
  <si>
    <t>6-7' TR TRUCK ONLY</t>
  </si>
  <si>
    <t>#1 1-2' WHIP</t>
  </si>
  <si>
    <t>#3 1-2' LT BRCH TRUCK ONLY</t>
  </si>
  <si>
    <t>1-2' LT BRCH</t>
  </si>
  <si>
    <t>6-12" WHIP</t>
  </si>
  <si>
    <t>1-2' WHIP</t>
  </si>
  <si>
    <t>6-12" TR</t>
  </si>
  <si>
    <t>#1 1-2' WHIP Shipping restrictions</t>
  </si>
  <si>
    <t>#3 1-2'</t>
  </si>
  <si>
    <t>#2 1-2'</t>
  </si>
  <si>
    <t>Asimina triloba Rappahannock® PP 14,453</t>
  </si>
  <si>
    <t>5-6' LT TR</t>
  </si>
  <si>
    <t>6-7' LT TR</t>
  </si>
  <si>
    <t>6-12" LT TR</t>
  </si>
  <si>
    <t>6-7' TR</t>
  </si>
  <si>
    <t>#3 1-2' BRCH</t>
  </si>
  <si>
    <t>Cornus elliptica Empress of China® PP 14,537</t>
  </si>
  <si>
    <t>Cornus kousa Scarlet Fire™ 'Rutpink' PP 28,311</t>
  </si>
  <si>
    <t>SP 1/16"</t>
  </si>
  <si>
    <t>SP 3/16"</t>
  </si>
  <si>
    <t>MP 1/4"</t>
  </si>
  <si>
    <t>LP40ci 1/8"</t>
  </si>
  <si>
    <t>LP40ci 3/16"</t>
  </si>
  <si>
    <t>3/8" Shipping restrictions apply</t>
  </si>
  <si>
    <t>#3 1-2' TRUCK ONLY</t>
  </si>
  <si>
    <t>5-6' 3 YR TR HEDGE TRUCK ONLY</t>
  </si>
  <si>
    <t>4-5' 2 YR TR HEDGE TRUCK ONLY</t>
  </si>
  <si>
    <t>5-6' 2 YR TR HEDGE TRUCK ONLY</t>
  </si>
  <si>
    <t>6-12" LOW GRAFT WHIP</t>
  </si>
  <si>
    <t>1-2' LOW GRAFT WHIP</t>
  </si>
  <si>
    <t>2-3' LOW GRAFT WHIP</t>
  </si>
  <si>
    <t>4-6" Shipping restrictions apply</t>
  </si>
  <si>
    <t>1-2' 1YR LIGHT</t>
  </si>
  <si>
    <t>3-4' 1YR LIGHT</t>
  </si>
  <si>
    <t>#1 5-6' TRUCK ONLY</t>
  </si>
  <si>
    <t>Magnolia acu.v. sub. 'Miss Honeybee'</t>
  </si>
  <si>
    <t>Magnolia virginiana Moonglow® PP 12,065</t>
  </si>
  <si>
    <t>MP RC</t>
  </si>
  <si>
    <t>Magnolia virginiana var. australis 'Northern Belle'</t>
  </si>
  <si>
    <t>MP LT TR</t>
  </si>
  <si>
    <t>4-5' Restrictions apply - TRUCK O</t>
  </si>
  <si>
    <t>3 YR TR HEAVY TRUCK ONLY</t>
  </si>
  <si>
    <t>6-7' TRUCK ONLY</t>
  </si>
  <si>
    <t>XP 6-12"</t>
  </si>
  <si>
    <t>XP 1-2'</t>
  </si>
  <si>
    <t>1 FAN</t>
  </si>
  <si>
    <t>000059751</t>
  </si>
  <si>
    <t xml:space="preserve">LT TR </t>
  </si>
  <si>
    <t>000070174</t>
  </si>
  <si>
    <t>000081253</t>
  </si>
  <si>
    <t>000081272</t>
  </si>
  <si>
    <t>000091001</t>
  </si>
  <si>
    <t>00009970219</t>
  </si>
  <si>
    <t>000120002</t>
  </si>
  <si>
    <t>00014977420</t>
  </si>
  <si>
    <t>00017977420</t>
  </si>
  <si>
    <t>000221003</t>
  </si>
  <si>
    <t>00022975119</t>
  </si>
  <si>
    <t>00024005119</t>
  </si>
  <si>
    <t>00024005219</t>
  </si>
  <si>
    <t>000273101</t>
  </si>
  <si>
    <t>000329756201</t>
  </si>
  <si>
    <t>000329756204</t>
  </si>
  <si>
    <t>000330001</t>
  </si>
  <si>
    <t>000370053</t>
  </si>
  <si>
    <t>000441272</t>
  </si>
  <si>
    <t>00044975119</t>
  </si>
  <si>
    <t>00044975219</t>
  </si>
  <si>
    <t>00044977419</t>
  </si>
  <si>
    <t xml:space="preserve">HEAVY  TRUCK ONLY </t>
  </si>
  <si>
    <t>000511272</t>
  </si>
  <si>
    <t>000581272</t>
  </si>
  <si>
    <t>000729756201</t>
  </si>
  <si>
    <t>000729756204</t>
  </si>
  <si>
    <t>000969774</t>
  </si>
  <si>
    <t>00101975119</t>
  </si>
  <si>
    <t>00101975219</t>
  </si>
  <si>
    <t>00101975319</t>
  </si>
  <si>
    <t>00101977419</t>
  </si>
  <si>
    <t>00105975620</t>
  </si>
  <si>
    <t>001170354</t>
  </si>
  <si>
    <t>001190151</t>
  </si>
  <si>
    <t>001580155</t>
  </si>
  <si>
    <t>002240074</t>
  </si>
  <si>
    <t>002579755</t>
  </si>
  <si>
    <t>002580172</t>
  </si>
  <si>
    <t>003251272</t>
  </si>
  <si>
    <t>003539719</t>
  </si>
  <si>
    <t>003710001</t>
  </si>
  <si>
    <t>004190672</t>
  </si>
  <si>
    <t>00419975120</t>
  </si>
  <si>
    <t>004820174</t>
  </si>
  <si>
    <t>00511975519</t>
  </si>
  <si>
    <t>00576975620</t>
  </si>
  <si>
    <t>005850174</t>
  </si>
  <si>
    <t>00587975620</t>
  </si>
  <si>
    <t>005986019</t>
  </si>
  <si>
    <t>006029774</t>
  </si>
  <si>
    <t>006310174</t>
  </si>
  <si>
    <t>006410154</t>
  </si>
  <si>
    <t>00725035602lb</t>
  </si>
  <si>
    <t>007260351</t>
  </si>
  <si>
    <t>00726035102lb</t>
  </si>
  <si>
    <t>007260352</t>
  </si>
  <si>
    <t>007260353</t>
  </si>
  <si>
    <t>007260354</t>
  </si>
  <si>
    <t>007260355</t>
  </si>
  <si>
    <t>007269774</t>
  </si>
  <si>
    <t>00770975619</t>
  </si>
  <si>
    <t>007880174</t>
  </si>
  <si>
    <t>007900154</t>
  </si>
  <si>
    <t>007900174</t>
  </si>
  <si>
    <t>008320174</t>
  </si>
  <si>
    <t>008500154</t>
  </si>
  <si>
    <t>008500155</t>
  </si>
  <si>
    <t>008500355</t>
  </si>
  <si>
    <t>008509774</t>
  </si>
  <si>
    <t>008760172</t>
  </si>
  <si>
    <t>008900355</t>
  </si>
  <si>
    <t>009210174</t>
  </si>
  <si>
    <t>010110174</t>
  </si>
  <si>
    <t>011120172</t>
  </si>
  <si>
    <t>011280174</t>
  </si>
  <si>
    <t>013151251</t>
  </si>
  <si>
    <t>013509774</t>
  </si>
  <si>
    <t>013899774</t>
  </si>
  <si>
    <t>014600019</t>
  </si>
  <si>
    <t>015070172</t>
  </si>
  <si>
    <t>015640155</t>
  </si>
  <si>
    <t>016710155</t>
  </si>
  <si>
    <t>016710156</t>
  </si>
  <si>
    <t>017180174</t>
  </si>
  <si>
    <t>017190154</t>
  </si>
  <si>
    <t>017190174</t>
  </si>
  <si>
    <t>017210154</t>
  </si>
  <si>
    <t>017259755</t>
  </si>
  <si>
    <t>017280174</t>
  </si>
  <si>
    <t>017289751</t>
  </si>
  <si>
    <t>017289755</t>
  </si>
  <si>
    <t>LT TR  TRUCK ONLY</t>
  </si>
  <si>
    <t>018950154</t>
  </si>
  <si>
    <t>0189512</t>
  </si>
  <si>
    <t>02036975620</t>
  </si>
  <si>
    <t>020860154</t>
  </si>
  <si>
    <t>021790374</t>
  </si>
  <si>
    <t>021799774</t>
  </si>
  <si>
    <t>025130352</t>
  </si>
  <si>
    <t>025130354</t>
  </si>
  <si>
    <t>027870174</t>
  </si>
  <si>
    <t>033530174</t>
  </si>
  <si>
    <t>033569774</t>
  </si>
  <si>
    <t>033620151</t>
  </si>
  <si>
    <t>033620154</t>
  </si>
  <si>
    <t>03371035602lb</t>
  </si>
  <si>
    <t>03377977419</t>
  </si>
  <si>
    <t>033840153</t>
  </si>
  <si>
    <t>033840154</t>
  </si>
  <si>
    <t>033840174</t>
  </si>
  <si>
    <t>034560151</t>
  </si>
  <si>
    <t>034560154</t>
  </si>
  <si>
    <t>034560155</t>
  </si>
  <si>
    <t>034560156</t>
  </si>
  <si>
    <t>034570151</t>
  </si>
  <si>
    <t>034570154</t>
  </si>
  <si>
    <t>034570155</t>
  </si>
  <si>
    <t>034699774</t>
  </si>
  <si>
    <t>035900174</t>
  </si>
  <si>
    <t>035919751</t>
  </si>
  <si>
    <t>037420155</t>
  </si>
  <si>
    <t>037420172</t>
  </si>
  <si>
    <t>040581201</t>
  </si>
  <si>
    <t>043480154</t>
  </si>
  <si>
    <t>043540053</t>
  </si>
  <si>
    <t>043940355</t>
  </si>
  <si>
    <t>044580355</t>
  </si>
  <si>
    <t>044580356</t>
  </si>
  <si>
    <t>044590374</t>
  </si>
  <si>
    <t>044600351</t>
  </si>
  <si>
    <t>044600374</t>
  </si>
  <si>
    <t>044610351</t>
  </si>
  <si>
    <t>044620374</t>
  </si>
  <si>
    <t>044630251</t>
  </si>
  <si>
    <t>#2</t>
  </si>
  <si>
    <t>044630252</t>
  </si>
  <si>
    <t>044630274</t>
  </si>
  <si>
    <t>044630351</t>
  </si>
  <si>
    <t>044630374</t>
  </si>
  <si>
    <t>045270174</t>
  </si>
  <si>
    <t>045760172</t>
  </si>
  <si>
    <t>046180154</t>
  </si>
  <si>
    <t>046180354</t>
  </si>
  <si>
    <t>046180355</t>
  </si>
  <si>
    <t>046300174</t>
  </si>
  <si>
    <t>do not sell thsis size</t>
  </si>
  <si>
    <t>046300251</t>
  </si>
  <si>
    <t>046300252</t>
  </si>
  <si>
    <t>046300253</t>
  </si>
  <si>
    <t>046300254</t>
  </si>
  <si>
    <t>046300255</t>
  </si>
  <si>
    <t>046300274</t>
  </si>
  <si>
    <t>046300355</t>
  </si>
  <si>
    <t>046300374</t>
  </si>
  <si>
    <t>046320154</t>
  </si>
  <si>
    <t>047230172</t>
  </si>
  <si>
    <t>047600156</t>
  </si>
  <si>
    <t>047769774</t>
  </si>
  <si>
    <t>048040155</t>
  </si>
  <si>
    <t>048040355</t>
  </si>
  <si>
    <t>048090172</t>
  </si>
  <si>
    <t>048090174</t>
  </si>
  <si>
    <t>048100174</t>
  </si>
  <si>
    <t>04847972p1t</t>
  </si>
  <si>
    <t>048689754</t>
  </si>
  <si>
    <t>04948000019</t>
  </si>
  <si>
    <t>SP = Small Plug, MP = Medium Plug, DP = Deep Plug, LP21ci = Large Plug 21 Cubic Inch, LP25ci = Large Plug 25 Cubic Inch, LP40ci = Large Plug 40 Cubic Inch
XP = Extra Large Plug, #1 = 1 Gallon*, #3 = 3 Gallon*, BRCH = Branched CIRC = Circumference, DIV = Division, HG = High graft, LT = Light, RC = Rooted cutting
SPR = Spread, TC = Tissue Culture, TR = Transplant                                  * #1 &amp; #3 are bare rooted for shipping</t>
  </si>
  <si>
    <r>
      <t>Bill To</t>
    </r>
    <r>
      <rPr>
        <b/>
        <sz val="12"/>
        <rFont val="Arial"/>
        <family val="2"/>
      </rPr>
      <t xml:space="preserve"> Company</t>
    </r>
  </si>
  <si>
    <t>5-6' LT BRCH TRUCK ONLY</t>
  </si>
  <si>
    <t>LP21ci 1/4"</t>
  </si>
  <si>
    <t>Carpinus cordata</t>
  </si>
  <si>
    <t>Cercis canadensis 'Ruby Falls' PP 22,097</t>
  </si>
  <si>
    <t>Cornus Venus® PP 16,309</t>
  </si>
  <si>
    <t>Cornus mas</t>
  </si>
  <si>
    <t>Magnolia Burgundy Star™ PP 20,346</t>
  </si>
  <si>
    <t>Nyssa sylvatica Green Gable™ PP 22,951</t>
  </si>
  <si>
    <t>Quercus Regal Prince® PP 12,673</t>
  </si>
  <si>
    <t>#1 6-12" LOW GRAFT WHIP</t>
  </si>
  <si>
    <t>#1 1-2' LOW GRAFT WHIP</t>
  </si>
  <si>
    <t>4-5' WHIP</t>
  </si>
  <si>
    <t>6-7' LT BRCH TRUCK ONLY</t>
  </si>
  <si>
    <t>Celtis occidentalis</t>
  </si>
  <si>
    <t>#3 5-6' LT BRCH</t>
  </si>
  <si>
    <t>LP21ci 3/8"</t>
  </si>
  <si>
    <t>1/2" Shipping restrictions apply</t>
  </si>
  <si>
    <t>2-3' Shipping restrictions apply</t>
  </si>
  <si>
    <t xml:space="preserve">Platanus wrightii </t>
  </si>
  <si>
    <t>4-5' TR TRUCK ONLY</t>
  </si>
  <si>
    <t>4-5' LT TR TRUCK ONLY</t>
  </si>
  <si>
    <t>10K+</t>
  </si>
  <si>
    <t>25K+</t>
  </si>
  <si>
    <t>50K+</t>
  </si>
  <si>
    <t>100K+</t>
  </si>
  <si>
    <r>
      <rPr>
        <sz val="28"/>
        <rFont val="Arial"/>
        <family val="2"/>
      </rPr>
      <t>November Availability 11/11/2019</t>
    </r>
    <r>
      <rPr>
        <sz val="26"/>
        <rFont val="Arial"/>
        <family val="2"/>
      </rPr>
      <t xml:space="preserve">
</t>
    </r>
    <r>
      <rPr>
        <sz val="16"/>
        <rFont val="Arial"/>
        <family val="2"/>
      </rPr>
      <t xml:space="preserve">The listed wholesale prices include additional royalty fees.
</t>
    </r>
  </si>
  <si>
    <t>#3 2-3' LT BRCH TRUCK PREF.</t>
  </si>
  <si>
    <t>#3 3-4' LT BRCH TRUCK PREF.</t>
  </si>
  <si>
    <t>#3 1-2' LT BRCH TRUCK PREF.</t>
  </si>
  <si>
    <t>4-5' TRUCK PREF.</t>
  </si>
  <si>
    <t>LP40ci 1/4"</t>
  </si>
  <si>
    <t>2-3' 2 YR TR HEDGE TRUCK PREF.</t>
  </si>
  <si>
    <t>3-4' 2 YR TR HEDGE TRUCK PREF.</t>
  </si>
  <si>
    <t>#3 2-3' TRUCK PREF.</t>
  </si>
  <si>
    <t>#1 4-5' TRUCK PREF.</t>
  </si>
  <si>
    <t>#3 1-2' TRUCK PREF.</t>
  </si>
  <si>
    <t>3-4' Shipping restrictions apply</t>
  </si>
  <si>
    <t>4-5' TR TRUCK PREF.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</si>
</sst>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m/d/yyyy\ ddd"/>
    <numFmt numFmtId="166" formatCode="&quot;$&quot;#,##0.00"/>
    <numFmt numFmtId="167" formatCode="#;#"/>
    <numFmt numFmtId="168" formatCode="&quot;Order Total:  &quot;\ &quot;$&quot;#,##0.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6"/>
      <name val="Arial"/>
      <family val="2"/>
    </font>
    <font>
      <sz val="28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b/>
      <sz val="12"/>
      <color theme="0"/>
      <name val="Arial"/>
      <family val="2"/>
    </font>
    <font>
      <sz val="11"/>
      <color theme="10"/>
      <name val="Arial"/>
      <family val="2"/>
    </font>
    <font>
      <sz val="12"/>
      <color theme="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sz val="16"/>
      <color rgb="FFFF0000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b/>
      <i/>
      <sz val="14"/>
      <name val="Arial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name val="MS Sans Serif"/>
      <charset val="1"/>
    </font>
  </fonts>
  <fills count="12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24">
    <xf numFmtId="0" fontId="0" fillId="0" borderId="0" xfId="0"/>
    <xf numFmtId="0" fontId="2" fillId="0" borderId="0" xfId="0" applyFont="1" applyBorder="1" applyAlignment="1" applyProtection="1">
      <alignment vertical="top"/>
      <protection locked="0"/>
    </xf>
    <xf numFmtId="0" fontId="3" fillId="2" borderId="6" xfId="0" applyNumberFormat="1" applyFont="1" applyFill="1" applyBorder="1" applyAlignment="1" applyProtection="1">
      <alignment horizontal="center" vertical="top" textRotation="90"/>
      <protection locked="0"/>
    </xf>
    <xf numFmtId="0" fontId="3" fillId="0" borderId="6" xfId="0" applyFont="1" applyFill="1" applyBorder="1" applyAlignment="1" applyProtection="1">
      <alignment horizontal="center" vertical="top" textRotation="90"/>
      <protection locked="0"/>
    </xf>
    <xf numFmtId="0" fontId="3" fillId="0" borderId="6" xfId="0" applyFont="1" applyFill="1" applyBorder="1" applyAlignment="1" applyProtection="1">
      <alignment horizontal="center" vertical="top" textRotation="90"/>
    </xf>
    <xf numFmtId="0" fontId="3" fillId="0" borderId="6" xfId="0" applyFont="1" applyBorder="1" applyAlignment="1" applyProtection="1">
      <alignment vertical="top" textRotation="90"/>
    </xf>
    <xf numFmtId="0" fontId="2" fillId="0" borderId="4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 textRotation="90"/>
    </xf>
    <xf numFmtId="0" fontId="8" fillId="5" borderId="4" xfId="0" applyFont="1" applyFill="1" applyBorder="1" applyAlignment="1" applyProtection="1">
      <alignment horizontal="center" vertical="top" wrapText="1"/>
      <protection hidden="1"/>
    </xf>
    <xf numFmtId="166" fontId="8" fillId="5" borderId="4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166" fontId="8" fillId="0" borderId="0" xfId="0" applyNumberFormat="1" applyFont="1" applyFill="1" applyBorder="1" applyAlignment="1" applyProtection="1">
      <alignment vertical="top"/>
      <protection hidden="1"/>
    </xf>
    <xf numFmtId="166" fontId="14" fillId="0" borderId="0" xfId="0" applyNumberFormat="1" applyFont="1" applyFill="1" applyBorder="1" applyAlignment="1" applyProtection="1">
      <alignment horizontal="right" vertical="top"/>
      <protection hidden="1"/>
    </xf>
    <xf numFmtId="0" fontId="8" fillId="5" borderId="4" xfId="0" applyFont="1" applyFill="1" applyBorder="1" applyAlignment="1" applyProtection="1">
      <alignment horizontal="left" vertical="top" indent="1" shrinkToFit="1"/>
      <protection hidden="1"/>
    </xf>
    <xf numFmtId="0" fontId="7" fillId="5" borderId="4" xfId="0" applyFont="1" applyFill="1" applyBorder="1" applyAlignment="1" applyProtection="1">
      <alignment horizontal="right" vertical="top" wrapText="1"/>
      <protection hidden="1"/>
    </xf>
    <xf numFmtId="166" fontId="8" fillId="5" borderId="4" xfId="0" applyNumberFormat="1" applyFont="1" applyFill="1" applyBorder="1" applyAlignment="1" applyProtection="1">
      <alignment horizontal="right" vertical="top" wrapText="1"/>
      <protection hidden="1"/>
    </xf>
    <xf numFmtId="166" fontId="7" fillId="5" borderId="4" xfId="0" applyNumberFormat="1" applyFont="1" applyFill="1" applyBorder="1" applyAlignment="1" applyProtection="1">
      <alignment horizontal="right" vertical="top" wrapText="1"/>
      <protection hidden="1"/>
    </xf>
    <xf numFmtId="166" fontId="14" fillId="0" borderId="1" xfId="0" applyNumberFormat="1" applyFont="1" applyFill="1" applyBorder="1" applyAlignment="1" applyProtection="1">
      <alignment vertical="top"/>
      <protection hidden="1"/>
    </xf>
    <xf numFmtId="0" fontId="21" fillId="0" borderId="1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horizontal="left" vertical="top" readingOrder="1"/>
      <protection hidden="1"/>
    </xf>
    <xf numFmtId="0" fontId="7" fillId="0" borderId="0" xfId="0" applyFont="1" applyFill="1" applyBorder="1" applyAlignment="1" applyProtection="1">
      <alignment horizontal="left" vertical="top" indent="1" shrinkToFi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horizontal="center" vertical="top"/>
      <protection hidden="1"/>
    </xf>
    <xf numFmtId="166" fontId="7" fillId="0" borderId="0" xfId="0" applyNumberFormat="1" applyFont="1" applyFill="1" applyBorder="1" applyAlignment="1" applyProtection="1">
      <alignment horizontal="right" vertical="top"/>
      <protection hidden="1"/>
    </xf>
    <xf numFmtId="0" fontId="15" fillId="0" borderId="0" xfId="0" applyFont="1" applyFill="1" applyBorder="1" applyAlignment="1" applyProtection="1">
      <alignment vertical="top"/>
      <protection hidden="1"/>
    </xf>
    <xf numFmtId="0" fontId="14" fillId="0" borderId="0" xfId="0" applyFont="1" applyFill="1" applyBorder="1" applyAlignment="1" applyProtection="1">
      <alignment horizontal="right" vertical="top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5" fillId="0" borderId="2" xfId="0" applyFont="1" applyFill="1" applyBorder="1" applyAlignment="1" applyProtection="1">
      <alignment horizontal="left" vertical="top" readingOrder="1"/>
      <protection hidden="1"/>
    </xf>
    <xf numFmtId="0" fontId="5" fillId="0" borderId="3" xfId="0" applyFont="1" applyFill="1" applyBorder="1" applyAlignment="1" applyProtection="1">
      <alignment horizontal="left" vertical="top" shrinkToFit="1" readingOrder="1"/>
      <protection hidden="1"/>
    </xf>
    <xf numFmtId="0" fontId="5" fillId="0" borderId="1" xfId="0" applyFont="1" applyFill="1" applyBorder="1" applyAlignment="1" applyProtection="1">
      <alignment horizontal="left" vertical="top" indent="1" shrinkToFit="1"/>
      <protection hidden="1"/>
    </xf>
    <xf numFmtId="0" fontId="21" fillId="0" borderId="1" xfId="0" applyFont="1" applyFill="1" applyBorder="1" applyAlignment="1" applyProtection="1">
      <alignment vertical="top" wrapText="1"/>
      <protection hidden="1"/>
    </xf>
    <xf numFmtId="0" fontId="14" fillId="0" borderId="1" xfId="0" applyFont="1" applyFill="1" applyBorder="1" applyAlignment="1" applyProtection="1">
      <alignment horizontal="center" vertical="top" shrinkToFit="1"/>
      <protection hidden="1"/>
    </xf>
    <xf numFmtId="166" fontId="14" fillId="0" borderId="1" xfId="0" applyNumberFormat="1" applyFont="1" applyFill="1" applyBorder="1" applyAlignment="1" applyProtection="1">
      <alignment horizontal="right" vertical="top" shrinkToFit="1"/>
      <protection hidden="1"/>
    </xf>
    <xf numFmtId="166" fontId="8" fillId="5" borderId="1" xfId="0" applyNumberFormat="1" applyFont="1" applyFill="1" applyBorder="1" applyAlignment="1" applyProtection="1">
      <alignment horizontal="right" vertical="top" wrapText="1"/>
      <protection hidden="1"/>
    </xf>
    <xf numFmtId="0" fontId="20" fillId="7" borderId="4" xfId="0" applyFont="1" applyFill="1" applyBorder="1" applyAlignment="1" applyProtection="1">
      <alignment horizontal="center" vertical="top" wrapText="1"/>
      <protection hidden="1"/>
    </xf>
    <xf numFmtId="166" fontId="14" fillId="7" borderId="0" xfId="0" applyNumberFormat="1" applyFont="1" applyFill="1" applyBorder="1" applyAlignment="1" applyProtection="1">
      <alignment horizontal="right" vertical="top" wrapText="1"/>
      <protection hidden="1"/>
    </xf>
    <xf numFmtId="166" fontId="13" fillId="7" borderId="0" xfId="0" applyNumberFormat="1" applyFont="1" applyFill="1" applyBorder="1" applyAlignment="1" applyProtection="1">
      <alignment horizontal="right" vertical="top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0" fontId="7" fillId="6" borderId="0" xfId="0" applyFont="1" applyFill="1" applyBorder="1" applyAlignment="1" applyProtection="1">
      <alignment vertical="top"/>
      <protection hidden="1"/>
    </xf>
    <xf numFmtId="0" fontId="8" fillId="6" borderId="0" xfId="0" applyFont="1" applyFill="1" applyBorder="1" applyAlignment="1" applyProtection="1">
      <alignment vertical="top" wrapText="1"/>
      <protection hidden="1"/>
    </xf>
    <xf numFmtId="0" fontId="7" fillId="6" borderId="0" xfId="0" applyFont="1" applyFill="1" applyBorder="1" applyAlignment="1" applyProtection="1">
      <alignment horizontal="left" vertical="top" readingOrder="1"/>
      <protection hidden="1"/>
    </xf>
    <xf numFmtId="0" fontId="7" fillId="6" borderId="0" xfId="0" applyFont="1" applyFill="1" applyBorder="1" applyAlignment="1" applyProtection="1">
      <alignment horizontal="left" vertical="top" indent="1" shrinkToFit="1"/>
      <protection hidden="1"/>
    </xf>
    <xf numFmtId="0" fontId="6" fillId="6" borderId="0" xfId="0" applyFont="1" applyFill="1" applyBorder="1" applyAlignment="1" applyProtection="1">
      <alignment vertical="top"/>
      <protection hidden="1"/>
    </xf>
    <xf numFmtId="166" fontId="8" fillId="6" borderId="0" xfId="0" applyNumberFormat="1" applyFont="1" applyFill="1" applyBorder="1" applyAlignment="1" applyProtection="1">
      <alignment vertical="top"/>
      <protection hidden="1"/>
    </xf>
    <xf numFmtId="0" fontId="7" fillId="6" borderId="0" xfId="0" applyFont="1" applyFill="1" applyBorder="1" applyAlignment="1" applyProtection="1">
      <alignment horizontal="center" vertical="top"/>
      <protection hidden="1"/>
    </xf>
    <xf numFmtId="166" fontId="7" fillId="6" borderId="0" xfId="0" applyNumberFormat="1" applyFont="1" applyFill="1" applyBorder="1" applyAlignment="1" applyProtection="1">
      <alignment horizontal="right" vertical="top"/>
      <protection hidden="1"/>
    </xf>
    <xf numFmtId="164" fontId="14" fillId="3" borderId="1" xfId="1" applyNumberFormat="1" applyFont="1" applyFill="1" applyBorder="1" applyAlignment="1" applyProtection="1">
      <alignment horizontal="center" vertical="top" shrinkToFit="1"/>
      <protection locked="0"/>
    </xf>
    <xf numFmtId="0" fontId="14" fillId="3" borderId="1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7" fillId="6" borderId="0" xfId="0" applyFont="1" applyFill="1" applyBorder="1" applyAlignment="1" applyProtection="1">
      <alignment vertical="center"/>
      <protection hidden="1"/>
    </xf>
    <xf numFmtId="0" fontId="22" fillId="4" borderId="4" xfId="0" applyFont="1" applyFill="1" applyBorder="1" applyAlignment="1" applyProtection="1">
      <alignment horizontal="center" vertical="top" wrapText="1"/>
      <protection hidden="1"/>
    </xf>
    <xf numFmtId="0" fontId="7" fillId="0" borderId="11" xfId="0" applyFont="1" applyFill="1" applyBorder="1" applyAlignment="1" applyProtection="1">
      <alignment horizontal="left" vertical="top" readingOrder="1"/>
      <protection locked="0"/>
    </xf>
    <xf numFmtId="0" fontId="7" fillId="0" borderId="10" xfId="0" applyFont="1" applyFill="1" applyBorder="1" applyAlignment="1" applyProtection="1">
      <alignment horizontal="left" vertical="top" indent="1" shrinkToFit="1"/>
      <protection locked="0"/>
    </xf>
    <xf numFmtId="0" fontId="11" fillId="0" borderId="3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 applyProtection="1">
      <alignment vertical="top" wrapText="1"/>
      <protection locked="0"/>
    </xf>
    <xf numFmtId="0" fontId="11" fillId="0" borderId="10" xfId="0" applyFont="1" applyFill="1" applyBorder="1" applyAlignment="1" applyProtection="1">
      <alignment horizontal="left" vertical="top"/>
      <protection locked="0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17" fillId="0" borderId="10" xfId="2" applyFont="1" applyFill="1" applyBorder="1" applyAlignment="1" applyProtection="1">
      <alignment vertical="top" wrapText="1"/>
      <protection locked="0"/>
    </xf>
    <xf numFmtId="0" fontId="17" fillId="0" borderId="3" xfId="2" applyFont="1" applyFill="1" applyBorder="1" applyAlignment="1" applyProtection="1">
      <alignment vertical="top" wrapText="1"/>
      <protection locked="0"/>
    </xf>
    <xf numFmtId="0" fontId="0" fillId="0" borderId="12" xfId="0" applyBorder="1" applyAlignment="1">
      <alignment vertical="top" shrinkToFit="1"/>
    </xf>
    <xf numFmtId="0" fontId="0" fillId="0" borderId="13" xfId="0" applyBorder="1" applyAlignment="1">
      <alignment vertical="top" shrinkToFit="1"/>
    </xf>
    <xf numFmtId="0" fontId="0" fillId="0" borderId="1" xfId="0" applyBorder="1" applyAlignment="1">
      <alignment vertical="top" shrinkToFit="1"/>
    </xf>
    <xf numFmtId="0" fontId="0" fillId="0" borderId="10" xfId="0" applyBorder="1" applyAlignment="1">
      <alignment vertical="top" shrinkToFit="1"/>
    </xf>
    <xf numFmtId="167" fontId="24" fillId="0" borderId="12" xfId="0" applyNumberFormat="1" applyFont="1" applyFill="1" applyBorder="1" applyAlignment="1" applyProtection="1">
      <alignment horizontal="right" vertical="center" shrinkToFit="1"/>
      <protection locked="0"/>
    </xf>
    <xf numFmtId="167" fontId="24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12" xfId="0" applyFont="1" applyFill="1" applyBorder="1" applyAlignment="1" applyProtection="1">
      <alignment horizontal="left" vertical="top"/>
      <protection locked="0"/>
    </xf>
    <xf numFmtId="1" fontId="3" fillId="2" borderId="6" xfId="0" applyNumberFormat="1" applyFont="1" applyFill="1" applyBorder="1" applyAlignment="1" applyProtection="1">
      <alignment horizontal="center" vertical="top" textRotation="90"/>
      <protection locked="0"/>
    </xf>
    <xf numFmtId="1" fontId="2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Alignment="1">
      <alignment vertical="center"/>
    </xf>
    <xf numFmtId="0" fontId="29" fillId="8" borderId="1" xfId="0" applyFont="1" applyFill="1" applyBorder="1" applyAlignment="1">
      <alignment vertical="center" wrapText="1"/>
    </xf>
    <xf numFmtId="166" fontId="30" fillId="9" borderId="1" xfId="0" applyNumberFormat="1" applyFont="1" applyFill="1" applyBorder="1" applyAlignment="1">
      <alignment vertical="center" wrapText="1"/>
    </xf>
    <xf numFmtId="166" fontId="30" fillId="10" borderId="0" xfId="0" applyNumberFormat="1" applyFont="1" applyFill="1" applyBorder="1" applyAlignment="1">
      <alignment vertical="center" wrapText="1"/>
    </xf>
    <xf numFmtId="0" fontId="0" fillId="11" borderId="0" xfId="0" applyFill="1" applyAlignment="1">
      <alignment horizontal="center"/>
    </xf>
    <xf numFmtId="166" fontId="31" fillId="4" borderId="0" xfId="1" applyNumberFormat="1" applyFont="1" applyFill="1" applyAlignment="1">
      <alignment wrapText="1"/>
    </xf>
    <xf numFmtId="0" fontId="32" fillId="4" borderId="0" xfId="0" applyFont="1" applyFill="1" applyAlignment="1">
      <alignment horizontal="center" wrapText="1"/>
    </xf>
    <xf numFmtId="0" fontId="31" fillId="4" borderId="0" xfId="0" applyFont="1" applyFill="1" applyAlignment="1">
      <alignment wrapText="1"/>
    </xf>
    <xf numFmtId="41" fontId="28" fillId="9" borderId="1" xfId="0" applyNumberFormat="1" applyFont="1" applyFill="1" applyBorder="1" applyAlignment="1">
      <alignment vertical="top"/>
    </xf>
    <xf numFmtId="166" fontId="0" fillId="4" borderId="0" xfId="1" applyNumberFormat="1" applyFont="1" applyFill="1"/>
    <xf numFmtId="0" fontId="0" fillId="4" borderId="0" xfId="0" applyFill="1"/>
    <xf numFmtId="0" fontId="0" fillId="10" borderId="0" xfId="0" applyFill="1"/>
    <xf numFmtId="0" fontId="28" fillId="10" borderId="1" xfId="0" applyFont="1" applyFill="1" applyBorder="1" applyAlignment="1">
      <alignment vertical="top"/>
    </xf>
    <xf numFmtId="0" fontId="27" fillId="10" borderId="1" xfId="0" applyFont="1" applyFill="1" applyBorder="1" applyAlignment="1">
      <alignment vertical="top" wrapText="1"/>
    </xf>
    <xf numFmtId="166" fontId="27" fillId="10" borderId="1" xfId="0" applyNumberFormat="1" applyFont="1" applyFill="1" applyBorder="1" applyAlignment="1">
      <alignment vertical="top"/>
    </xf>
    <xf numFmtId="0" fontId="26" fillId="10" borderId="1" xfId="0" applyFont="1" applyFill="1" applyBorder="1" applyAlignment="1">
      <alignment vertical="top"/>
    </xf>
    <xf numFmtId="0" fontId="28" fillId="4" borderId="1" xfId="0" applyFont="1" applyFill="1" applyBorder="1" applyAlignment="1">
      <alignment vertical="top"/>
    </xf>
    <xf numFmtId="0" fontId="28" fillId="9" borderId="1" xfId="0" applyFont="1" applyFill="1" applyBorder="1" applyAlignment="1">
      <alignment vertical="top"/>
    </xf>
    <xf numFmtId="0" fontId="33" fillId="0" borderId="14" xfId="0" applyNumberFormat="1" applyFont="1" applyFill="1" applyBorder="1" applyAlignment="1" applyProtection="1">
      <alignment horizontal="left" vertical="top" wrapText="1"/>
    </xf>
    <xf numFmtId="7" fontId="33" fillId="0" borderId="14" xfId="0" applyNumberFormat="1" applyFont="1" applyFill="1" applyBorder="1" applyAlignment="1" applyProtection="1">
      <alignment horizontal="right" vertical="top" wrapText="1"/>
    </xf>
    <xf numFmtId="0" fontId="33" fillId="0" borderId="14" xfId="0" applyNumberFormat="1" applyFont="1" applyFill="1" applyBorder="1" applyAlignment="1" applyProtection="1">
      <alignment horizontal="right" vertical="top" wrapText="1"/>
    </xf>
    <xf numFmtId="164" fontId="21" fillId="0" borderId="1" xfId="1" applyNumberFormat="1" applyFont="1" applyFill="1" applyBorder="1" applyAlignment="1" applyProtection="1">
      <alignment horizontal="right" vertical="top"/>
      <protection hidden="1"/>
    </xf>
    <xf numFmtId="41" fontId="2" fillId="0" borderId="0" xfId="0" applyNumberFormat="1" applyFont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165" fontId="5" fillId="0" borderId="1" xfId="0" applyNumberFormat="1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 applyProtection="1">
      <alignment vertical="top" wrapText="1"/>
      <protection locked="0"/>
    </xf>
    <xf numFmtId="0" fontId="11" fillId="0" borderId="1" xfId="0" applyFont="1" applyFill="1" applyBorder="1" applyAlignment="1" applyProtection="1">
      <alignment horizontal="left" vertical="top"/>
      <protection locked="0"/>
    </xf>
    <xf numFmtId="0" fontId="11" fillId="0" borderId="2" xfId="0" applyFont="1" applyFill="1" applyBorder="1" applyAlignment="1" applyProtection="1">
      <alignment horizontal="left" vertical="top"/>
      <protection locked="0"/>
    </xf>
    <xf numFmtId="167" fontId="16" fillId="0" borderId="1" xfId="0" applyNumberFormat="1" applyFont="1" applyFill="1" applyBorder="1" applyAlignment="1" applyProtection="1">
      <alignment horizontal="center" vertical="top" shrinkToFit="1"/>
      <protection locked="0"/>
    </xf>
    <xf numFmtId="166" fontId="14" fillId="0" borderId="0" xfId="0" applyNumberFormat="1" applyFont="1" applyFill="1" applyBorder="1" applyAlignment="1" applyProtection="1">
      <alignment horizontal="right" vertical="top" wrapText="1"/>
      <protection hidden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Fill="1" applyBorder="1" applyAlignment="1" applyProtection="1">
      <alignment horizontal="right" vertical="top" wrapText="1"/>
      <protection hidden="1"/>
    </xf>
    <xf numFmtId="49" fontId="11" fillId="0" borderId="2" xfId="0" applyNumberFormat="1" applyFont="1" applyFill="1" applyBorder="1" applyAlignment="1" applyProtection="1">
      <alignment vertical="top" wrapText="1"/>
      <protection locked="0"/>
    </xf>
    <xf numFmtId="49" fontId="11" fillId="0" borderId="10" xfId="0" applyNumberFormat="1" applyFont="1" applyFill="1" applyBorder="1" applyAlignment="1" applyProtection="1">
      <alignment vertical="top" wrapText="1"/>
      <protection locked="0"/>
    </xf>
    <xf numFmtId="49" fontId="11" fillId="0" borderId="3" xfId="0" applyNumberFormat="1" applyFont="1" applyFill="1" applyBorder="1" applyAlignment="1" applyProtection="1">
      <alignment vertical="top" wrapText="1"/>
      <protection locked="0"/>
    </xf>
    <xf numFmtId="0" fontId="8" fillId="5" borderId="4" xfId="0" applyFont="1" applyFill="1" applyBorder="1" applyAlignment="1" applyProtection="1">
      <alignment horizontal="left" vertical="top" shrinkToFit="1"/>
      <protection hidden="1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11" fillId="0" borderId="3" xfId="0" applyFont="1" applyFill="1" applyBorder="1" applyAlignment="1" applyProtection="1">
      <alignment vertical="top" wrapText="1"/>
      <protection locked="0"/>
    </xf>
    <xf numFmtId="49" fontId="11" fillId="0" borderId="1" xfId="0" applyNumberFormat="1" applyFont="1" applyFill="1" applyBorder="1" applyAlignment="1" applyProtection="1">
      <alignment vertical="top" wrapText="1"/>
      <protection locked="0"/>
    </xf>
    <xf numFmtId="0" fontId="4" fillId="0" borderId="0" xfId="2" applyFont="1" applyFill="1" applyBorder="1" applyAlignment="1" applyProtection="1">
      <alignment vertical="top" wrapText="1"/>
      <protection locked="0"/>
    </xf>
    <xf numFmtId="168" fontId="19" fillId="7" borderId="5" xfId="0" applyNumberFormat="1" applyFont="1" applyFill="1" applyBorder="1" applyAlignment="1" applyProtection="1">
      <alignment horizontal="right"/>
      <protection hidden="1"/>
    </xf>
    <xf numFmtId="0" fontId="22" fillId="4" borderId="0" xfId="0" applyFont="1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protection hidden="1"/>
    </xf>
    <xf numFmtId="0" fontId="0" fillId="4" borderId="5" xfId="0" applyFill="1" applyBorder="1" applyAlignment="1" applyProtection="1">
      <protection hidden="1"/>
    </xf>
    <xf numFmtId="0" fontId="5" fillId="0" borderId="0" xfId="0" applyFont="1" applyFill="1" applyBorder="1" applyAlignment="1" applyProtection="1">
      <alignment vertical="top" wrapText="1"/>
      <protection hidden="1"/>
    </xf>
    <xf numFmtId="0" fontId="5" fillId="0" borderId="7" xfId="0" applyFont="1" applyFill="1" applyBorder="1" applyAlignment="1" applyProtection="1">
      <alignment horizontal="center" vertical="top" wrapText="1"/>
      <protection hidden="1"/>
    </xf>
    <xf numFmtId="0" fontId="5" fillId="0" borderId="8" xfId="0" applyFont="1" applyFill="1" applyBorder="1" applyAlignment="1" applyProtection="1">
      <alignment horizontal="center" vertical="top" wrapText="1"/>
      <protection hidden="1"/>
    </xf>
    <xf numFmtId="0" fontId="5" fillId="0" borderId="9" xfId="0" applyFont="1" applyFill="1" applyBorder="1" applyAlignment="1" applyProtection="1">
      <alignment horizontal="center" vertical="top" wrapText="1"/>
      <protection hidden="1"/>
    </xf>
    <xf numFmtId="0" fontId="5" fillId="0" borderId="1" xfId="0" applyFont="1" applyFill="1" applyBorder="1" applyAlignment="1" applyProtection="1">
      <alignment horizontal="left" vertical="top" wrapText="1" shrinkToFit="1"/>
      <protection locked="0"/>
    </xf>
  </cellXfs>
  <cellStyles count="7">
    <cellStyle name="Comma" xfId="1" builtinId="3"/>
    <cellStyle name="Currency" xfId="1" builtinId="4"/>
    <cellStyle name="Currency [0]" xfId="1" builtinId="7"/>
    <cellStyle name="Hyperlink" xfId="2" builtinId="8"/>
    <cellStyle name="Normal" xfId="0" builtinId="0"/>
    <cellStyle name="Normal 2" xfId="3"/>
    <cellStyle name="Percent" xfId="1" builtinId="5"/>
  </cellStyles>
  <dxfs count="5">
    <dxf>
      <font>
        <b/>
        <i val="0"/>
        <color theme="1"/>
      </font>
    </dxf>
    <dxf>
      <font>
        <color theme="0"/>
      </font>
      <fill>
        <patternFill>
          <bgColor theme="1"/>
        </patternFill>
      </fill>
    </dxf>
    <dxf>
      <font>
        <b/>
        <i val="0"/>
      </font>
    </dxf>
    <dxf>
      <fill>
        <patternFill>
          <bgColor theme="6" tint="0.79998168889431442"/>
        </patternFill>
      </fill>
    </dxf>
    <dxf>
      <font>
        <b/>
        <i val="0"/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7E4F2"/>
      <rgbColor rgb="00A0A0A0"/>
    </indexedColors>
    <mruColors>
      <color rgb="FFFFFFCC"/>
      <color rgb="FFFFFF99"/>
      <color rgb="FF003300"/>
      <color rgb="FF006600"/>
      <color rgb="FFFFFF66"/>
      <color rgb="FFFCB5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J$7" lockText="1" noThreeD="1"/>
</file>

<file path=xl/ctrlProps/ctrlProp2.xml><?xml version="1.0" encoding="utf-8"?>
<formControlPr xmlns="http://schemas.microsoft.com/office/spreadsheetml/2009/9/main" objectType="CheckBox" fmlaLink="$J$10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0</xdr:rowOff>
    </xdr:from>
    <xdr:to>
      <xdr:col>8</xdr:col>
      <xdr:colOff>1854200</xdr:colOff>
      <xdr:row>1</xdr:row>
      <xdr:rowOff>87690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0"/>
          <a:ext cx="9025505" cy="225462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6</xdr:row>
          <xdr:rowOff>9525</xdr:rowOff>
        </xdr:from>
        <xdr:to>
          <xdr:col>13</xdr:col>
          <xdr:colOff>390525</xdr:colOff>
          <xdr:row>9</xdr:row>
          <xdr:rowOff>28575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9</xdr:row>
          <xdr:rowOff>47625</xdr:rowOff>
        </xdr:from>
        <xdr:to>
          <xdr:col>13</xdr:col>
          <xdr:colOff>323850</xdr:colOff>
          <xdr:row>11</xdr:row>
          <xdr:rowOff>38100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K1013"/>
  <sheetViews>
    <sheetView showGridLines="0" zoomScaleNormal="100" workbookViewId="0">
      <pane ySplit="1" topLeftCell="A2" activePane="bottomLeft" state="frozen"/>
      <selection pane="bottomLeft" activeCell="C2" sqref="C2"/>
    </sheetView>
  </sheetViews>
  <sheetFormatPr defaultColWidth="5.42578125" defaultRowHeight="15" customHeight="1" outlineLevelRow="1" outlineLevelCol="1" x14ac:dyDescent="0.2"/>
  <cols>
    <col min="1" max="1" width="22.85546875" style="1" bestFit="1" customWidth="1" outlineLevel="1"/>
    <col min="2" max="2" width="8.85546875" style="1" bestFit="1" customWidth="1" outlineLevel="1"/>
    <col min="3" max="3" width="7.85546875" style="68" bestFit="1" customWidth="1" outlineLevel="1"/>
    <col min="4" max="5" width="7.85546875" style="1" bestFit="1" customWidth="1" outlineLevel="1"/>
    <col min="6" max="6" width="34.5703125" style="1" bestFit="1" customWidth="1" outlineLevel="1"/>
    <col min="7" max="7" width="17.5703125" style="1" customWidth="1" outlineLevel="1"/>
    <col min="8" max="8" width="7.85546875" style="7" bestFit="1" customWidth="1"/>
    <col min="9" max="10" width="7" style="7" bestFit="1" customWidth="1"/>
    <col min="11" max="16384" width="5.42578125" style="1"/>
  </cols>
  <sheetData>
    <row r="1" spans="1:11" ht="74.25" customHeight="1" thickBot="1" x14ac:dyDescent="0.25">
      <c r="A1" s="2" t="s">
        <v>54</v>
      </c>
      <c r="B1" s="3" t="s">
        <v>3</v>
      </c>
      <c r="C1" s="67" t="s">
        <v>4</v>
      </c>
      <c r="D1" s="2" t="s">
        <v>5</v>
      </c>
      <c r="E1" s="2" t="s">
        <v>6</v>
      </c>
      <c r="F1" s="2" t="s">
        <v>55</v>
      </c>
      <c r="G1" s="2" t="s">
        <v>121</v>
      </c>
      <c r="H1" s="4" t="s">
        <v>56</v>
      </c>
      <c r="I1" s="5" t="s">
        <v>57</v>
      </c>
      <c r="J1" s="8" t="s">
        <v>58</v>
      </c>
    </row>
    <row r="2" spans="1:11" ht="15" customHeight="1" x14ac:dyDescent="0.2">
      <c r="A2" s="82" t="s">
        <v>60</v>
      </c>
      <c r="B2" s="83">
        <v>1.35</v>
      </c>
      <c r="C2" s="81">
        <v>50</v>
      </c>
      <c r="D2" s="83">
        <v>1.35</v>
      </c>
      <c r="E2" s="81">
        <v>50</v>
      </c>
      <c r="F2" s="84" t="s">
        <v>7</v>
      </c>
      <c r="G2" s="77">
        <v>4150</v>
      </c>
      <c r="H2" s="6" t="e">
        <f>AND(#REF!=#REF!,#REF!=#REF!,#REF!=#REF!,#REF!=#REF!,#REF!=#REF!,#REF!=#REF!)</f>
        <v>#REF!</v>
      </c>
      <c r="I2" s="6" t="b">
        <f>OR(ISBLANK(#REF!),ISBLANK(#REF!),ISBLANK(#REF!),ISBLANK(#REF!),ISBLANK(#REF!),ISBLANK(#REF!))</f>
        <v>0</v>
      </c>
      <c r="J2" s="7" t="b">
        <f t="shared" ref="J2:J33" si="0">C2=0</f>
        <v>0</v>
      </c>
      <c r="K2" s="91">
        <f t="shared" ref="K2:K65" si="1">G2/E2</f>
        <v>83</v>
      </c>
    </row>
    <row r="3" spans="1:11" ht="15" customHeight="1" x14ac:dyDescent="0.2">
      <c r="A3" s="82" t="s">
        <v>3117</v>
      </c>
      <c r="B3" s="83">
        <v>2.75</v>
      </c>
      <c r="C3" s="81">
        <v>25</v>
      </c>
      <c r="D3" s="83">
        <v>2.75</v>
      </c>
      <c r="E3" s="81">
        <v>25</v>
      </c>
      <c r="F3" s="84" t="s">
        <v>323</v>
      </c>
      <c r="G3" s="77">
        <v>975</v>
      </c>
      <c r="H3" s="6" t="e">
        <f>AND(A2=#REF!,B2=#REF!,C2=#REF!,D2=#REF!,E2=#REF!,F2=#REF!)</f>
        <v>#REF!</v>
      </c>
      <c r="I3" s="6" t="b">
        <f>OR(ISBLANK(A2),ISBLANK(B2),ISBLANK(C2),ISBLANK(D2),ISBLANK(E2),ISBLANK(F2))</f>
        <v>0</v>
      </c>
      <c r="J3" s="7" t="b">
        <f t="shared" si="0"/>
        <v>0</v>
      </c>
      <c r="K3" s="91">
        <f t="shared" si="1"/>
        <v>39</v>
      </c>
    </row>
    <row r="4" spans="1:11" ht="15" customHeight="1" x14ac:dyDescent="0.2">
      <c r="A4" s="82" t="s">
        <v>64</v>
      </c>
      <c r="B4" s="83">
        <v>2.1</v>
      </c>
      <c r="C4" s="81">
        <v>50</v>
      </c>
      <c r="D4" s="83">
        <v>2.1</v>
      </c>
      <c r="E4" s="81">
        <v>50</v>
      </c>
      <c r="F4" s="84" t="s">
        <v>323</v>
      </c>
      <c r="G4" s="77">
        <v>5500</v>
      </c>
      <c r="H4" s="6" t="b">
        <f>AND(A3=A2,B3=B2,C3=C2,D3=D2,E3=E2,F3=F2)</f>
        <v>0</v>
      </c>
      <c r="I4" s="6" t="b">
        <f>OR(ISBLANK(A3),ISBLANK(B3),ISBLANK(C3),ISBLANK(D3),ISBLANK(E3),ISBLANK(F3))</f>
        <v>0</v>
      </c>
      <c r="J4" s="7" t="b">
        <f t="shared" si="0"/>
        <v>0</v>
      </c>
      <c r="K4" s="91">
        <f t="shared" si="1"/>
        <v>110</v>
      </c>
    </row>
    <row r="5" spans="1:11" ht="15" customHeight="1" x14ac:dyDescent="0.2">
      <c r="A5" s="82" t="s">
        <v>62</v>
      </c>
      <c r="B5" s="83">
        <v>2.75</v>
      </c>
      <c r="C5" s="81">
        <v>25</v>
      </c>
      <c r="D5" s="83">
        <v>2.75</v>
      </c>
      <c r="E5" s="81">
        <v>25</v>
      </c>
      <c r="F5" s="84" t="s">
        <v>323</v>
      </c>
      <c r="G5" s="77">
        <v>2225</v>
      </c>
      <c r="H5" s="6" t="e">
        <f>AND(#REF!=#REF!,#REF!=#REF!,#REF!=#REF!,#REF!=#REF!,#REF!=#REF!,#REF!=#REF!)</f>
        <v>#REF!</v>
      </c>
      <c r="I5" s="6" t="b">
        <f>OR(ISBLANK(#REF!),ISBLANK(#REF!),ISBLANK(#REF!),ISBLANK(#REF!),ISBLANK(#REF!),ISBLANK(#REF!))</f>
        <v>0</v>
      </c>
      <c r="J5" s="7" t="b">
        <f t="shared" si="0"/>
        <v>0</v>
      </c>
      <c r="K5" s="91">
        <f t="shared" si="1"/>
        <v>89</v>
      </c>
    </row>
    <row r="6" spans="1:11" ht="15" customHeight="1" x14ac:dyDescent="0.2">
      <c r="A6" s="82" t="s">
        <v>80</v>
      </c>
      <c r="B6" s="83">
        <v>3.9</v>
      </c>
      <c r="C6" s="81">
        <v>25</v>
      </c>
      <c r="D6" s="83">
        <v>3.9</v>
      </c>
      <c r="E6" s="81">
        <v>25</v>
      </c>
      <c r="F6" s="84" t="s">
        <v>323</v>
      </c>
      <c r="G6" s="77">
        <v>1050</v>
      </c>
      <c r="H6" s="6" t="e">
        <f>AND(A5=#REF!,B5=#REF!,C5=#REF!,D5=#REF!,E5=#REF!,F5=#REF!)</f>
        <v>#REF!</v>
      </c>
      <c r="I6" s="6" t="b">
        <f t="shared" ref="I6:I15" si="2">OR(ISBLANK(A5),ISBLANK(B5),ISBLANK(C5),ISBLANK(D5),ISBLANK(E5),ISBLANK(F5))</f>
        <v>0</v>
      </c>
      <c r="J6" s="7" t="b">
        <f t="shared" si="0"/>
        <v>0</v>
      </c>
      <c r="K6" s="91">
        <f t="shared" si="1"/>
        <v>42</v>
      </c>
    </row>
    <row r="7" spans="1:11" ht="15" customHeight="1" x14ac:dyDescent="0.2">
      <c r="A7" s="82" t="s">
        <v>3504</v>
      </c>
      <c r="B7" s="83">
        <v>11.95</v>
      </c>
      <c r="C7" s="81">
        <v>10</v>
      </c>
      <c r="D7" s="83">
        <v>11.95</v>
      </c>
      <c r="E7" s="81">
        <v>10</v>
      </c>
      <c r="F7" s="84" t="s">
        <v>122</v>
      </c>
      <c r="G7" s="77">
        <v>60</v>
      </c>
      <c r="H7" s="6" t="b">
        <f t="shared" ref="H7:H15" si="3">AND(A6=A5,B6=B5,C6=C5,D6=D5,E6=E5,F6=F5)</f>
        <v>0</v>
      </c>
      <c r="I7" s="6" t="b">
        <f t="shared" si="2"/>
        <v>0</v>
      </c>
      <c r="J7" s="7" t="b">
        <f t="shared" si="0"/>
        <v>0</v>
      </c>
      <c r="K7" s="91">
        <f t="shared" si="1"/>
        <v>6</v>
      </c>
    </row>
    <row r="8" spans="1:11" ht="15" customHeight="1" x14ac:dyDescent="0.2">
      <c r="A8" s="82" t="s">
        <v>2991</v>
      </c>
      <c r="B8" s="83">
        <v>13.65</v>
      </c>
      <c r="C8" s="81">
        <v>10</v>
      </c>
      <c r="D8" s="83">
        <v>13.65</v>
      </c>
      <c r="E8" s="81">
        <v>10</v>
      </c>
      <c r="F8" s="84" t="s">
        <v>122</v>
      </c>
      <c r="G8" s="77">
        <v>170</v>
      </c>
      <c r="H8" s="6" t="b">
        <f t="shared" si="3"/>
        <v>0</v>
      </c>
      <c r="I8" s="6" t="b">
        <f t="shared" si="2"/>
        <v>0</v>
      </c>
      <c r="J8" s="7" t="b">
        <f t="shared" si="0"/>
        <v>0</v>
      </c>
      <c r="K8" s="91">
        <f t="shared" si="1"/>
        <v>17</v>
      </c>
    </row>
    <row r="9" spans="1:11" ht="15" customHeight="1" x14ac:dyDescent="0.2">
      <c r="A9" s="82" t="s">
        <v>123</v>
      </c>
      <c r="B9" s="83">
        <v>15.95</v>
      </c>
      <c r="C9" s="81">
        <v>10</v>
      </c>
      <c r="D9" s="83">
        <v>15.95</v>
      </c>
      <c r="E9" s="81">
        <v>10</v>
      </c>
      <c r="F9" s="84" t="s">
        <v>122</v>
      </c>
      <c r="G9" s="77">
        <v>400</v>
      </c>
      <c r="H9" s="6" t="b">
        <f t="shared" si="3"/>
        <v>0</v>
      </c>
      <c r="I9" s="6" t="b">
        <f t="shared" si="2"/>
        <v>0</v>
      </c>
      <c r="J9" s="7" t="b">
        <f t="shared" si="0"/>
        <v>0</v>
      </c>
      <c r="K9" s="91">
        <f t="shared" si="1"/>
        <v>40</v>
      </c>
    </row>
    <row r="10" spans="1:11" ht="15" customHeight="1" x14ac:dyDescent="0.2">
      <c r="A10" s="82" t="s">
        <v>3117</v>
      </c>
      <c r="B10" s="83">
        <v>7.9</v>
      </c>
      <c r="C10" s="81">
        <v>25</v>
      </c>
      <c r="D10" s="83">
        <v>7.9</v>
      </c>
      <c r="E10" s="81">
        <v>25</v>
      </c>
      <c r="F10" s="84" t="s">
        <v>28</v>
      </c>
      <c r="G10" s="77">
        <v>1525</v>
      </c>
      <c r="H10" s="6" t="b">
        <f t="shared" si="3"/>
        <v>0</v>
      </c>
      <c r="I10" s="6" t="b">
        <f t="shared" si="2"/>
        <v>0</v>
      </c>
      <c r="J10" s="7" t="b">
        <f t="shared" si="0"/>
        <v>0</v>
      </c>
      <c r="K10" s="91">
        <f t="shared" si="1"/>
        <v>61</v>
      </c>
    </row>
    <row r="11" spans="1:11" ht="15" customHeight="1" x14ac:dyDescent="0.2">
      <c r="A11" s="82" t="s">
        <v>62</v>
      </c>
      <c r="B11" s="83">
        <v>4.55</v>
      </c>
      <c r="C11" s="81">
        <v>25</v>
      </c>
      <c r="D11" s="83">
        <v>4.55</v>
      </c>
      <c r="E11" s="81">
        <v>25</v>
      </c>
      <c r="F11" s="84" t="s">
        <v>28</v>
      </c>
      <c r="G11" s="77">
        <v>7125</v>
      </c>
      <c r="H11" s="6" t="b">
        <f t="shared" si="3"/>
        <v>0</v>
      </c>
      <c r="I11" s="6" t="b">
        <f t="shared" si="2"/>
        <v>0</v>
      </c>
      <c r="J11" s="7" t="b">
        <f t="shared" si="0"/>
        <v>0</v>
      </c>
      <c r="K11" s="91">
        <f t="shared" si="1"/>
        <v>285</v>
      </c>
    </row>
    <row r="12" spans="1:11" ht="15" customHeight="1" x14ac:dyDescent="0.2">
      <c r="A12" s="82" t="s">
        <v>63</v>
      </c>
      <c r="B12" s="83">
        <v>5.5</v>
      </c>
      <c r="C12" s="81">
        <v>25</v>
      </c>
      <c r="D12" s="83">
        <v>5.5</v>
      </c>
      <c r="E12" s="81">
        <v>25</v>
      </c>
      <c r="F12" s="84" t="s">
        <v>28</v>
      </c>
      <c r="G12" s="77">
        <v>4475</v>
      </c>
      <c r="H12" s="6" t="b">
        <f t="shared" si="3"/>
        <v>0</v>
      </c>
      <c r="I12" s="6" t="b">
        <f t="shared" si="2"/>
        <v>0</v>
      </c>
      <c r="J12" s="7" t="b">
        <f t="shared" si="0"/>
        <v>0</v>
      </c>
      <c r="K12" s="91">
        <f t="shared" si="1"/>
        <v>179</v>
      </c>
    </row>
    <row r="13" spans="1:11" ht="15" customHeight="1" x14ac:dyDescent="0.2">
      <c r="A13" s="82" t="s">
        <v>80</v>
      </c>
      <c r="B13" s="83">
        <v>4.5999999999999996</v>
      </c>
      <c r="C13" s="81">
        <v>25</v>
      </c>
      <c r="D13" s="83">
        <v>4.5999999999999996</v>
      </c>
      <c r="E13" s="81">
        <v>25</v>
      </c>
      <c r="F13" s="84" t="s">
        <v>28</v>
      </c>
      <c r="G13" s="77">
        <v>300</v>
      </c>
      <c r="H13" s="6" t="b">
        <f t="shared" si="3"/>
        <v>0</v>
      </c>
      <c r="I13" s="6" t="b">
        <f t="shared" si="2"/>
        <v>0</v>
      </c>
      <c r="J13" s="7" t="b">
        <f t="shared" si="0"/>
        <v>0</v>
      </c>
      <c r="K13" s="91">
        <f t="shared" si="1"/>
        <v>12</v>
      </c>
    </row>
    <row r="14" spans="1:11" ht="15" customHeight="1" x14ac:dyDescent="0.2">
      <c r="A14" s="82" t="s">
        <v>65</v>
      </c>
      <c r="B14" s="83">
        <v>6.05</v>
      </c>
      <c r="C14" s="81">
        <v>25</v>
      </c>
      <c r="D14" s="83">
        <v>6.05</v>
      </c>
      <c r="E14" s="81">
        <v>25</v>
      </c>
      <c r="F14" s="84" t="s">
        <v>28</v>
      </c>
      <c r="G14" s="77">
        <v>1300</v>
      </c>
      <c r="H14" s="6" t="b">
        <f t="shared" si="3"/>
        <v>0</v>
      </c>
      <c r="I14" s="6" t="b">
        <f t="shared" si="2"/>
        <v>0</v>
      </c>
      <c r="J14" s="7" t="b">
        <f t="shared" si="0"/>
        <v>0</v>
      </c>
      <c r="K14" s="91">
        <f t="shared" si="1"/>
        <v>52</v>
      </c>
    </row>
    <row r="15" spans="1:11" ht="15" customHeight="1" x14ac:dyDescent="0.2">
      <c r="A15" s="82" t="s">
        <v>66</v>
      </c>
      <c r="B15" s="83">
        <v>8.85</v>
      </c>
      <c r="C15" s="81">
        <v>10</v>
      </c>
      <c r="D15" s="83">
        <v>8.85</v>
      </c>
      <c r="E15" s="81">
        <v>10</v>
      </c>
      <c r="F15" s="84" t="s">
        <v>28</v>
      </c>
      <c r="G15" s="77">
        <v>850</v>
      </c>
      <c r="H15" s="6" t="b">
        <f t="shared" si="3"/>
        <v>0</v>
      </c>
      <c r="I15" s="6" t="b">
        <f t="shared" si="2"/>
        <v>0</v>
      </c>
      <c r="J15" s="7" t="b">
        <f t="shared" si="0"/>
        <v>0</v>
      </c>
      <c r="K15" s="91">
        <f t="shared" si="1"/>
        <v>85</v>
      </c>
    </row>
    <row r="16" spans="1:11" ht="15" customHeight="1" x14ac:dyDescent="0.2">
      <c r="A16" s="82" t="s">
        <v>3734</v>
      </c>
      <c r="B16" s="83">
        <v>11.9</v>
      </c>
      <c r="C16" s="81">
        <v>10</v>
      </c>
      <c r="D16" s="83">
        <v>11.9</v>
      </c>
      <c r="E16" s="81">
        <v>10</v>
      </c>
      <c r="F16" s="84" t="s">
        <v>28</v>
      </c>
      <c r="G16" s="77">
        <v>190</v>
      </c>
      <c r="H16" s="6" t="e">
        <f>AND(#REF!=#REF!,#REF!=#REF!,#REF!=#REF!,#REF!=#REF!,#REF!=#REF!,#REF!=#REF!)</f>
        <v>#REF!</v>
      </c>
      <c r="I16" s="6" t="b">
        <f>OR(ISBLANK(#REF!),ISBLANK(#REF!),ISBLANK(#REF!),ISBLANK(#REF!),ISBLANK(#REF!),ISBLANK(#REF!))</f>
        <v>0</v>
      </c>
      <c r="J16" s="7" t="b">
        <f t="shared" si="0"/>
        <v>0</v>
      </c>
      <c r="K16" s="91">
        <f t="shared" si="1"/>
        <v>19</v>
      </c>
    </row>
    <row r="17" spans="1:11" ht="15" customHeight="1" x14ac:dyDescent="0.2">
      <c r="A17" s="82" t="s">
        <v>85</v>
      </c>
      <c r="B17" s="83">
        <v>0.8</v>
      </c>
      <c r="C17" s="81">
        <v>50</v>
      </c>
      <c r="D17" s="83">
        <v>0.8</v>
      </c>
      <c r="E17" s="81">
        <v>50</v>
      </c>
      <c r="F17" s="84" t="s">
        <v>8</v>
      </c>
      <c r="G17" s="77" t="s">
        <v>3736</v>
      </c>
      <c r="H17" s="6" t="e">
        <f>AND(#REF!=#REF!,#REF!=#REF!,#REF!=#REF!,#REF!=#REF!,#REF!=#REF!,#REF!=#REF!)</f>
        <v>#REF!</v>
      </c>
      <c r="I17" s="6" t="b">
        <f>OR(ISBLANK(#REF!),ISBLANK(#REF!),ISBLANK(#REF!),ISBLANK(#REF!),ISBLANK(#REF!),ISBLANK(#REF!))</f>
        <v>0</v>
      </c>
      <c r="J17" s="7" t="b">
        <f t="shared" si="0"/>
        <v>0</v>
      </c>
      <c r="K17" s="91" t="e">
        <f t="shared" si="1"/>
        <v>#VALUE!</v>
      </c>
    </row>
    <row r="18" spans="1:11" ht="15" customHeight="1" x14ac:dyDescent="0.2">
      <c r="A18" s="82" t="s">
        <v>71</v>
      </c>
      <c r="B18" s="83">
        <v>0.85</v>
      </c>
      <c r="C18" s="81">
        <v>50</v>
      </c>
      <c r="D18" s="83">
        <v>0.85</v>
      </c>
      <c r="E18" s="81">
        <v>50</v>
      </c>
      <c r="F18" s="84" t="s">
        <v>8</v>
      </c>
      <c r="G18" s="77" t="s">
        <v>3739</v>
      </c>
      <c r="H18" s="6" t="e">
        <f>AND(#REF!=#REF!,#REF!=#REF!,#REF!=#REF!,#REF!=#REF!,#REF!=#REF!,#REF!=#REF!)</f>
        <v>#REF!</v>
      </c>
      <c r="I18" s="6" t="b">
        <f>OR(ISBLANK(#REF!),ISBLANK(#REF!),ISBLANK(#REF!),ISBLANK(#REF!),ISBLANK(#REF!),ISBLANK(#REF!))</f>
        <v>0</v>
      </c>
      <c r="J18" s="7" t="b">
        <f t="shared" si="0"/>
        <v>0</v>
      </c>
      <c r="K18" s="91" t="e">
        <f t="shared" si="1"/>
        <v>#VALUE!</v>
      </c>
    </row>
    <row r="19" spans="1:11" ht="15" customHeight="1" x14ac:dyDescent="0.2">
      <c r="A19" s="82" t="s">
        <v>231</v>
      </c>
      <c r="B19" s="83">
        <v>0.95</v>
      </c>
      <c r="C19" s="81">
        <v>50</v>
      </c>
      <c r="D19" s="83">
        <v>0.95</v>
      </c>
      <c r="E19" s="81">
        <v>50</v>
      </c>
      <c r="F19" s="84" t="s">
        <v>8</v>
      </c>
      <c r="G19" s="77" t="s">
        <v>3739</v>
      </c>
      <c r="H19" s="6" t="e">
        <f>AND(A18=#REF!,B18=#REF!,C18=#REF!,D18=#REF!,E18=#REF!,F18=#REF!)</f>
        <v>#REF!</v>
      </c>
      <c r="I19" s="6" t="b">
        <f>OR(ISBLANK(A18),ISBLANK(B18),ISBLANK(C18),ISBLANK(D18),ISBLANK(E18),ISBLANK(F18))</f>
        <v>0</v>
      </c>
      <c r="J19" s="7" t="b">
        <f t="shared" si="0"/>
        <v>0</v>
      </c>
      <c r="K19" s="91" t="e">
        <f t="shared" si="1"/>
        <v>#VALUE!</v>
      </c>
    </row>
    <row r="20" spans="1:11" ht="15" customHeight="1" x14ac:dyDescent="0.2">
      <c r="A20" s="82" t="s">
        <v>3741</v>
      </c>
      <c r="B20" s="83">
        <v>17.850000000000001</v>
      </c>
      <c r="C20" s="81">
        <v>5</v>
      </c>
      <c r="D20" s="83">
        <v>17.850000000000001</v>
      </c>
      <c r="E20" s="81">
        <v>5</v>
      </c>
      <c r="F20" s="84" t="s">
        <v>262</v>
      </c>
      <c r="G20" s="77">
        <v>15</v>
      </c>
      <c r="H20" s="6" t="e">
        <f>AND(#REF!=A19,#REF!=B19,#REF!=C19,#REF!=D19,#REF!=E19,#REF!=F19)</f>
        <v>#REF!</v>
      </c>
      <c r="I20" s="6" t="b">
        <f>OR(ISBLANK(#REF!),ISBLANK(#REF!),ISBLANK(#REF!),ISBLANK(#REF!),ISBLANK(#REF!),ISBLANK(#REF!))</f>
        <v>0</v>
      </c>
      <c r="J20" s="7" t="b">
        <f t="shared" si="0"/>
        <v>0</v>
      </c>
      <c r="K20" s="91">
        <f t="shared" si="1"/>
        <v>3</v>
      </c>
    </row>
    <row r="21" spans="1:11" ht="15" customHeight="1" x14ac:dyDescent="0.2">
      <c r="A21" s="82" t="s">
        <v>3742</v>
      </c>
      <c r="B21" s="83">
        <v>21.5</v>
      </c>
      <c r="C21" s="81">
        <v>5</v>
      </c>
      <c r="D21" s="83">
        <v>21.5</v>
      </c>
      <c r="E21" s="81">
        <v>5</v>
      </c>
      <c r="F21" s="84" t="s">
        <v>262</v>
      </c>
      <c r="G21" s="77">
        <v>235</v>
      </c>
      <c r="H21" s="6" t="e">
        <f>AND(A20=#REF!,B20=#REF!,C20=#REF!,D20=#REF!,E20=#REF!,F20=#REF!)</f>
        <v>#REF!</v>
      </c>
      <c r="I21" s="6" t="b">
        <f>OR(ISBLANK(A20),ISBLANK(B20),ISBLANK(C20),ISBLANK(D20),ISBLANK(E20),ISBLANK(F20))</f>
        <v>0</v>
      </c>
      <c r="J21" s="7" t="b">
        <f t="shared" si="0"/>
        <v>0</v>
      </c>
      <c r="K21" s="91">
        <f t="shared" si="1"/>
        <v>47</v>
      </c>
    </row>
    <row r="22" spans="1:11" ht="15" customHeight="1" x14ac:dyDescent="0.2">
      <c r="A22" s="82" t="s">
        <v>289</v>
      </c>
      <c r="B22" s="83">
        <v>24.15</v>
      </c>
      <c r="C22" s="81">
        <v>5</v>
      </c>
      <c r="D22" s="83">
        <v>24.15</v>
      </c>
      <c r="E22" s="81">
        <v>5</v>
      </c>
      <c r="F22" s="84" t="s">
        <v>262</v>
      </c>
      <c r="G22" s="77">
        <v>280</v>
      </c>
      <c r="H22" s="6" t="b">
        <f>AND(A21=A20,B21=B20,C21=C20,D21=D20,E21=E20,F21=F20)</f>
        <v>0</v>
      </c>
      <c r="I22" s="6" t="b">
        <f>OR(ISBLANK(A21),ISBLANK(B21),ISBLANK(C21),ISBLANK(D21),ISBLANK(E21),ISBLANK(F21))</f>
        <v>0</v>
      </c>
      <c r="J22" s="7" t="b">
        <f t="shared" si="0"/>
        <v>0</v>
      </c>
      <c r="K22" s="91">
        <f t="shared" si="1"/>
        <v>56</v>
      </c>
    </row>
    <row r="23" spans="1:11" ht="15" customHeight="1" x14ac:dyDescent="0.2">
      <c r="A23" s="82" t="s">
        <v>2990</v>
      </c>
      <c r="B23" s="83">
        <v>27.5</v>
      </c>
      <c r="C23" s="81">
        <v>5</v>
      </c>
      <c r="D23" s="83">
        <v>27.5</v>
      </c>
      <c r="E23" s="81">
        <v>5</v>
      </c>
      <c r="F23" s="84" t="s">
        <v>262</v>
      </c>
      <c r="G23" s="77">
        <v>500</v>
      </c>
      <c r="H23" s="6" t="e">
        <f>AND(#REF!=#REF!,#REF!=#REF!,#REF!=#REF!,#REF!=#REF!,#REF!=#REF!,#REF!=#REF!)</f>
        <v>#REF!</v>
      </c>
      <c r="I23" s="6" t="b">
        <f>OR(ISBLANK(#REF!),ISBLANK(#REF!),ISBLANK(#REF!),ISBLANK(#REF!),ISBLANK(#REF!),ISBLANK(#REF!))</f>
        <v>0</v>
      </c>
      <c r="J23" s="7" t="b">
        <f t="shared" si="0"/>
        <v>0</v>
      </c>
      <c r="K23" s="91">
        <f t="shared" si="1"/>
        <v>100</v>
      </c>
    </row>
    <row r="24" spans="1:11" ht="15" customHeight="1" x14ac:dyDescent="0.2">
      <c r="A24" s="82" t="s">
        <v>59</v>
      </c>
      <c r="B24" s="83">
        <v>9.9499999999999993</v>
      </c>
      <c r="C24" s="81">
        <v>10</v>
      </c>
      <c r="D24" s="83">
        <v>9.9499999999999993</v>
      </c>
      <c r="E24" s="81">
        <v>10</v>
      </c>
      <c r="F24" s="84" t="s">
        <v>262</v>
      </c>
      <c r="G24" s="77">
        <v>340</v>
      </c>
      <c r="H24" s="6" t="e">
        <f>AND(A23=#REF!,B23=#REF!,C23=#REF!,D23=#REF!,E23=#REF!,F23=#REF!)</f>
        <v>#REF!</v>
      </c>
      <c r="I24" s="6" t="b">
        <f>OR(ISBLANK(A23),ISBLANK(B23),ISBLANK(C23),ISBLANK(D23),ISBLANK(E23),ISBLANK(F23))</f>
        <v>0</v>
      </c>
      <c r="J24" s="7" t="b">
        <f t="shared" si="0"/>
        <v>0</v>
      </c>
      <c r="K24" s="91">
        <f t="shared" si="1"/>
        <v>34</v>
      </c>
    </row>
    <row r="25" spans="1:11" ht="15" customHeight="1" x14ac:dyDescent="0.2">
      <c r="A25" s="82" t="s">
        <v>3504</v>
      </c>
      <c r="B25" s="83">
        <v>10.5</v>
      </c>
      <c r="C25" s="81">
        <v>10</v>
      </c>
      <c r="D25" s="83">
        <v>10.5</v>
      </c>
      <c r="E25" s="81">
        <v>10</v>
      </c>
      <c r="F25" s="84" t="s">
        <v>262</v>
      </c>
      <c r="G25" s="77">
        <v>730</v>
      </c>
      <c r="H25" s="6" t="e">
        <f>AND(#REF!=A24,#REF!=B24,#REF!=C24,#REF!=D24,#REF!=E24,#REF!=F24)</f>
        <v>#REF!</v>
      </c>
      <c r="I25" s="6" t="b">
        <f>OR(ISBLANK(#REF!),ISBLANK(#REF!),ISBLANK(#REF!),ISBLANK(#REF!),ISBLANK(#REF!),ISBLANK(#REF!))</f>
        <v>0</v>
      </c>
      <c r="J25" s="7" t="b">
        <f t="shared" si="0"/>
        <v>0</v>
      </c>
      <c r="K25" s="91">
        <f t="shared" si="1"/>
        <v>73</v>
      </c>
    </row>
    <row r="26" spans="1:11" ht="15" customHeight="1" x14ac:dyDescent="0.2">
      <c r="A26" s="82" t="s">
        <v>2991</v>
      </c>
      <c r="B26" s="83">
        <v>12.4</v>
      </c>
      <c r="C26" s="81">
        <v>10</v>
      </c>
      <c r="D26" s="83">
        <v>12.4</v>
      </c>
      <c r="E26" s="81">
        <v>10</v>
      </c>
      <c r="F26" s="84" t="s">
        <v>262</v>
      </c>
      <c r="G26" s="77">
        <v>80</v>
      </c>
      <c r="H26" s="6" t="b">
        <f>AND(A25=A24,B25=B24,C25=C24,D25=D24,E25=E24,F25=F24)</f>
        <v>0</v>
      </c>
      <c r="I26" s="6" t="b">
        <f>OR(ISBLANK(A25),ISBLANK(B25),ISBLANK(C25),ISBLANK(D25),ISBLANK(E25),ISBLANK(F25))</f>
        <v>0</v>
      </c>
      <c r="J26" s="7" t="b">
        <f t="shared" si="0"/>
        <v>0</v>
      </c>
      <c r="K26" s="91">
        <f t="shared" si="1"/>
        <v>8</v>
      </c>
    </row>
    <row r="27" spans="1:11" ht="15" customHeight="1" x14ac:dyDescent="0.2">
      <c r="A27" s="82" t="s">
        <v>123</v>
      </c>
      <c r="B27" s="83">
        <v>14.65</v>
      </c>
      <c r="C27" s="81">
        <v>10</v>
      </c>
      <c r="D27" s="83">
        <v>14.65</v>
      </c>
      <c r="E27" s="81">
        <v>10</v>
      </c>
      <c r="F27" s="84" t="s">
        <v>262</v>
      </c>
      <c r="G27" s="77">
        <v>50</v>
      </c>
      <c r="H27" s="6" t="e">
        <f>AND(#REF!=A26,#REF!=B26,#REF!=C26,#REF!=D26,#REF!=E26,#REF!=F26)</f>
        <v>#REF!</v>
      </c>
      <c r="I27" s="6" t="b">
        <f>OR(ISBLANK(#REF!),ISBLANK(#REF!),ISBLANK(#REF!),ISBLANK(#REF!),ISBLANK(#REF!),ISBLANK(#REF!))</f>
        <v>0</v>
      </c>
      <c r="J27" s="7" t="b">
        <f t="shared" si="0"/>
        <v>0</v>
      </c>
      <c r="K27" s="91">
        <f t="shared" si="1"/>
        <v>5</v>
      </c>
    </row>
    <row r="28" spans="1:11" ht="15" customHeight="1" x14ac:dyDescent="0.2">
      <c r="A28" s="82" t="s">
        <v>3500</v>
      </c>
      <c r="B28" s="83">
        <v>10.5</v>
      </c>
      <c r="C28" s="81">
        <v>10</v>
      </c>
      <c r="D28" s="83">
        <v>10.5</v>
      </c>
      <c r="E28" s="81">
        <v>10</v>
      </c>
      <c r="F28" s="84" t="s">
        <v>232</v>
      </c>
      <c r="G28" s="77">
        <v>90</v>
      </c>
      <c r="H28" s="6" t="e">
        <f>AND(#REF!=#REF!,#REF!=#REF!,#REF!=#REF!,#REF!=#REF!,#REF!=#REF!,#REF!=#REF!)</f>
        <v>#REF!</v>
      </c>
      <c r="I28" s="6" t="b">
        <f>OR(ISBLANK(#REF!),ISBLANK(#REF!),ISBLANK(#REF!),ISBLANK(#REF!),ISBLANK(#REF!),ISBLANK(#REF!))</f>
        <v>0</v>
      </c>
      <c r="J28" s="7" t="b">
        <f t="shared" si="0"/>
        <v>0</v>
      </c>
      <c r="K28" s="91">
        <f t="shared" si="1"/>
        <v>9</v>
      </c>
    </row>
    <row r="29" spans="1:11" ht="15" customHeight="1" x14ac:dyDescent="0.2">
      <c r="A29" s="82" t="s">
        <v>3743</v>
      </c>
      <c r="B29" s="83">
        <v>15.5</v>
      </c>
      <c r="C29" s="81">
        <v>5</v>
      </c>
      <c r="D29" s="83">
        <v>15.5</v>
      </c>
      <c r="E29" s="81">
        <v>5</v>
      </c>
      <c r="F29" s="84" t="s">
        <v>232</v>
      </c>
      <c r="G29" s="77">
        <v>25</v>
      </c>
      <c r="H29" s="6" t="e">
        <f>AND(A28=#REF!,B28=#REF!,C28=#REF!,D28=#REF!,E28=#REF!,F28=#REF!)</f>
        <v>#REF!</v>
      </c>
      <c r="I29" s="6" t="b">
        <f>OR(ISBLANK(A28),ISBLANK(B28),ISBLANK(C28),ISBLANK(D28),ISBLANK(E28),ISBLANK(F28))</f>
        <v>0</v>
      </c>
      <c r="J29" s="7" t="b">
        <f t="shared" si="0"/>
        <v>0</v>
      </c>
      <c r="K29" s="91">
        <f t="shared" si="1"/>
        <v>5</v>
      </c>
    </row>
    <row r="30" spans="1:11" ht="15" customHeight="1" x14ac:dyDescent="0.2">
      <c r="A30" s="82" t="s">
        <v>3741</v>
      </c>
      <c r="B30" s="83">
        <v>17.850000000000001</v>
      </c>
      <c r="C30" s="81">
        <v>5</v>
      </c>
      <c r="D30" s="83">
        <v>17.850000000000001</v>
      </c>
      <c r="E30" s="81">
        <v>5</v>
      </c>
      <c r="F30" s="84" t="s">
        <v>232</v>
      </c>
      <c r="G30" s="77">
        <v>55</v>
      </c>
      <c r="H30" s="6" t="e">
        <f>AND(#REF!=A29,#REF!=B29,#REF!=C29,#REF!=D29,#REF!=E29,#REF!=F29)</f>
        <v>#REF!</v>
      </c>
      <c r="I30" s="6" t="b">
        <f>OR(ISBLANK(#REF!),ISBLANK(#REF!),ISBLANK(#REF!),ISBLANK(#REF!),ISBLANK(#REF!),ISBLANK(#REF!))</f>
        <v>0</v>
      </c>
      <c r="J30" s="7" t="b">
        <f t="shared" si="0"/>
        <v>0</v>
      </c>
      <c r="K30" s="91">
        <f t="shared" si="1"/>
        <v>11</v>
      </c>
    </row>
    <row r="31" spans="1:11" ht="15" customHeight="1" x14ac:dyDescent="0.2">
      <c r="A31" s="82" t="s">
        <v>3742</v>
      </c>
      <c r="B31" s="83">
        <v>21.5</v>
      </c>
      <c r="C31" s="81">
        <v>5</v>
      </c>
      <c r="D31" s="83">
        <v>21.5</v>
      </c>
      <c r="E31" s="81">
        <v>5</v>
      </c>
      <c r="F31" s="84" t="s">
        <v>232</v>
      </c>
      <c r="G31" s="77">
        <v>215</v>
      </c>
      <c r="H31" s="6" t="e">
        <f>AND(A30=#REF!,B30=#REF!,C30=#REF!,D30=#REF!,E30=#REF!,F30=#REF!)</f>
        <v>#REF!</v>
      </c>
      <c r="I31" s="6" t="b">
        <f>OR(ISBLANK(A30),ISBLANK(B30),ISBLANK(C30),ISBLANK(D30),ISBLANK(E30),ISBLANK(F30))</f>
        <v>0</v>
      </c>
      <c r="J31" s="7" t="b">
        <f t="shared" si="0"/>
        <v>0</v>
      </c>
      <c r="K31" s="91">
        <f t="shared" si="1"/>
        <v>43</v>
      </c>
    </row>
    <row r="32" spans="1:11" ht="15" customHeight="1" x14ac:dyDescent="0.2">
      <c r="A32" s="82" t="s">
        <v>289</v>
      </c>
      <c r="B32" s="83">
        <v>24.15</v>
      </c>
      <c r="C32" s="81">
        <v>5</v>
      </c>
      <c r="D32" s="83">
        <v>24.15</v>
      </c>
      <c r="E32" s="81">
        <v>5</v>
      </c>
      <c r="F32" s="84" t="s">
        <v>232</v>
      </c>
      <c r="G32" s="77">
        <v>160</v>
      </c>
      <c r="H32" s="6" t="e">
        <f>AND(#REF!=#REF!,#REF!=#REF!,#REF!=#REF!,#REF!=#REF!,#REF!=#REF!,#REF!=#REF!)</f>
        <v>#REF!</v>
      </c>
      <c r="I32" s="6" t="b">
        <f>OR(ISBLANK(#REF!),ISBLANK(#REF!),ISBLANK(#REF!),ISBLANK(#REF!),ISBLANK(#REF!),ISBLANK(#REF!))</f>
        <v>0</v>
      </c>
      <c r="J32" s="7" t="b">
        <f t="shared" si="0"/>
        <v>0</v>
      </c>
      <c r="K32" s="91">
        <f t="shared" si="1"/>
        <v>32</v>
      </c>
    </row>
    <row r="33" spans="1:11" ht="15" customHeight="1" x14ac:dyDescent="0.2">
      <c r="A33" s="82" t="s">
        <v>2990</v>
      </c>
      <c r="B33" s="83">
        <v>27.5</v>
      </c>
      <c r="C33" s="81">
        <v>5</v>
      </c>
      <c r="D33" s="83">
        <v>27.5</v>
      </c>
      <c r="E33" s="81">
        <v>5</v>
      </c>
      <c r="F33" s="84" t="s">
        <v>232</v>
      </c>
      <c r="G33" s="77">
        <v>500</v>
      </c>
      <c r="H33" s="6" t="e">
        <f>AND(#REF!=A32,#REF!=B32,#REF!=C32,#REF!=D32,#REF!=E32,#REF!=F32)</f>
        <v>#REF!</v>
      </c>
      <c r="I33" s="6" t="b">
        <f>OR(ISBLANK(#REF!),ISBLANK(#REF!),ISBLANK(#REF!),ISBLANK(#REF!),ISBLANK(#REF!),ISBLANK(#REF!))</f>
        <v>0</v>
      </c>
      <c r="J33" s="7" t="b">
        <f t="shared" si="0"/>
        <v>0</v>
      </c>
      <c r="K33" s="91">
        <f t="shared" si="1"/>
        <v>100</v>
      </c>
    </row>
    <row r="34" spans="1:11" ht="15" customHeight="1" x14ac:dyDescent="0.2">
      <c r="A34" s="82" t="s">
        <v>3504</v>
      </c>
      <c r="B34" s="83">
        <v>10.5</v>
      </c>
      <c r="C34" s="81">
        <v>10</v>
      </c>
      <c r="D34" s="83">
        <v>10.5</v>
      </c>
      <c r="E34" s="81">
        <v>10</v>
      </c>
      <c r="F34" s="84" t="s">
        <v>232</v>
      </c>
      <c r="G34" s="77">
        <v>940</v>
      </c>
      <c r="H34" s="6" t="e">
        <f>AND(#REF!=#REF!,#REF!=#REF!,#REF!=#REF!,#REF!=#REF!,#REF!=#REF!,#REF!=#REF!)</f>
        <v>#REF!</v>
      </c>
      <c r="I34" s="6" t="b">
        <f>OR(ISBLANK(#REF!),ISBLANK(#REF!),ISBLANK(#REF!),ISBLANK(#REF!),ISBLANK(#REF!),ISBLANK(#REF!))</f>
        <v>0</v>
      </c>
      <c r="J34" s="7" t="b">
        <f t="shared" ref="J34:J65" si="4">C34=0</f>
        <v>0</v>
      </c>
      <c r="K34" s="91">
        <f t="shared" si="1"/>
        <v>94</v>
      </c>
    </row>
    <row r="35" spans="1:11" ht="15" customHeight="1" x14ac:dyDescent="0.2">
      <c r="A35" s="82" t="s">
        <v>2991</v>
      </c>
      <c r="B35" s="83">
        <v>12.4</v>
      </c>
      <c r="C35" s="81">
        <v>10</v>
      </c>
      <c r="D35" s="83">
        <v>12.4</v>
      </c>
      <c r="E35" s="81">
        <v>10</v>
      </c>
      <c r="F35" s="84" t="s">
        <v>232</v>
      </c>
      <c r="G35" s="77">
        <v>660</v>
      </c>
      <c r="H35" s="6" t="e">
        <f>AND(A34=#REF!,B34=#REF!,C34=#REF!,D34=#REF!,E34=#REF!,F34=#REF!)</f>
        <v>#REF!</v>
      </c>
      <c r="I35" s="6" t="b">
        <f>OR(ISBLANK(A34),ISBLANK(B34),ISBLANK(C34),ISBLANK(D34),ISBLANK(E34),ISBLANK(F34))</f>
        <v>0</v>
      </c>
      <c r="J35" s="7" t="b">
        <f t="shared" si="4"/>
        <v>0</v>
      </c>
      <c r="K35" s="91">
        <f t="shared" si="1"/>
        <v>66</v>
      </c>
    </row>
    <row r="36" spans="1:11" ht="15" customHeight="1" x14ac:dyDescent="0.2">
      <c r="A36" s="82" t="s">
        <v>238</v>
      </c>
      <c r="B36" s="83">
        <v>15.5</v>
      </c>
      <c r="C36" s="81">
        <v>10</v>
      </c>
      <c r="D36" s="83">
        <v>15.5</v>
      </c>
      <c r="E36" s="81">
        <v>10</v>
      </c>
      <c r="F36" s="84" t="s">
        <v>232</v>
      </c>
      <c r="G36" s="77">
        <v>30</v>
      </c>
      <c r="H36" s="6" t="e">
        <f>AND(#REF!=#REF!,#REF!=#REF!,#REF!=#REF!,#REF!=#REF!,#REF!=#REF!,#REF!=#REF!)</f>
        <v>#REF!</v>
      </c>
      <c r="I36" s="6" t="b">
        <f>OR(ISBLANK(#REF!),ISBLANK(#REF!),ISBLANK(#REF!),ISBLANK(#REF!),ISBLANK(#REF!),ISBLANK(#REF!))</f>
        <v>0</v>
      </c>
      <c r="J36" s="7" t="b">
        <f t="shared" si="4"/>
        <v>0</v>
      </c>
      <c r="K36" s="91">
        <f t="shared" si="1"/>
        <v>3</v>
      </c>
    </row>
    <row r="37" spans="1:11" ht="15" customHeight="1" x14ac:dyDescent="0.2">
      <c r="A37" s="82" t="s">
        <v>123</v>
      </c>
      <c r="B37" s="83">
        <v>14.65</v>
      </c>
      <c r="C37" s="81">
        <v>10</v>
      </c>
      <c r="D37" s="83">
        <v>14.65</v>
      </c>
      <c r="E37" s="81">
        <v>10</v>
      </c>
      <c r="F37" s="84" t="s">
        <v>232</v>
      </c>
      <c r="G37" s="77">
        <v>800</v>
      </c>
      <c r="H37" s="6" t="e">
        <f>AND(#REF!=#REF!,#REF!=#REF!,#REF!=#REF!,#REF!=#REF!,#REF!=#REF!,#REF!=#REF!)</f>
        <v>#REF!</v>
      </c>
      <c r="I37" s="6" t="b">
        <f>OR(ISBLANK(#REF!),ISBLANK(#REF!),ISBLANK(#REF!),ISBLANK(#REF!),ISBLANK(#REF!),ISBLANK(#REF!))</f>
        <v>0</v>
      </c>
      <c r="J37" s="7" t="b">
        <f t="shared" si="4"/>
        <v>0</v>
      </c>
      <c r="K37" s="91">
        <f t="shared" si="1"/>
        <v>80</v>
      </c>
    </row>
    <row r="38" spans="1:11" ht="15" customHeight="1" x14ac:dyDescent="0.2">
      <c r="A38" s="82" t="s">
        <v>290</v>
      </c>
      <c r="B38" s="83">
        <v>17.45</v>
      </c>
      <c r="C38" s="81">
        <v>10</v>
      </c>
      <c r="D38" s="83">
        <v>17.45</v>
      </c>
      <c r="E38" s="81">
        <v>10</v>
      </c>
      <c r="F38" s="84" t="s">
        <v>232</v>
      </c>
      <c r="G38" s="77">
        <v>30</v>
      </c>
      <c r="H38" s="6" t="e">
        <f>AND(#REF!=#REF!,#REF!=#REF!,#REF!=#REF!,#REF!=#REF!,#REF!=#REF!,#REF!=#REF!)</f>
        <v>#REF!</v>
      </c>
      <c r="I38" s="6" t="b">
        <f>OR(ISBLANK(#REF!),ISBLANK(#REF!),ISBLANK(#REF!),ISBLANK(#REF!),ISBLANK(#REF!),ISBLANK(#REF!))</f>
        <v>0</v>
      </c>
      <c r="J38" s="7" t="b">
        <f t="shared" si="4"/>
        <v>0</v>
      </c>
      <c r="K38" s="91">
        <f t="shared" si="1"/>
        <v>3</v>
      </c>
    </row>
    <row r="39" spans="1:11" ht="15" customHeight="1" x14ac:dyDescent="0.2">
      <c r="A39" s="82" t="s">
        <v>3726</v>
      </c>
      <c r="B39" s="83">
        <v>16.8</v>
      </c>
      <c r="C39" s="81">
        <v>10</v>
      </c>
      <c r="D39" s="83">
        <v>16.8</v>
      </c>
      <c r="E39" s="81">
        <v>10</v>
      </c>
      <c r="F39" s="84" t="s">
        <v>232</v>
      </c>
      <c r="G39" s="77">
        <v>540</v>
      </c>
      <c r="H39" s="6" t="e">
        <f>AND(A38=#REF!,B38=#REF!,C38=#REF!,D38=#REF!,E38=#REF!,F38=#REF!)</f>
        <v>#REF!</v>
      </c>
      <c r="I39" s="6" t="b">
        <f>OR(ISBLANK(A38),ISBLANK(B38),ISBLANK(C38),ISBLANK(D38),ISBLANK(E38),ISBLANK(F38))</f>
        <v>0</v>
      </c>
      <c r="J39" s="7" t="b">
        <f t="shared" si="4"/>
        <v>0</v>
      </c>
      <c r="K39" s="91">
        <f t="shared" si="1"/>
        <v>54</v>
      </c>
    </row>
    <row r="40" spans="1:11" ht="15" customHeight="1" x14ac:dyDescent="0.2">
      <c r="A40" s="82" t="s">
        <v>2994</v>
      </c>
      <c r="B40" s="83">
        <v>18.3</v>
      </c>
      <c r="C40" s="81">
        <v>10</v>
      </c>
      <c r="D40" s="83">
        <v>18.3</v>
      </c>
      <c r="E40" s="81">
        <v>10</v>
      </c>
      <c r="F40" s="84" t="s">
        <v>232</v>
      </c>
      <c r="G40" s="77">
        <v>230</v>
      </c>
      <c r="H40" s="6" t="e">
        <f>AND(#REF!=A39,#REF!=B39,#REF!=C39,#REF!=D39,#REF!=E39,#REF!=F39)</f>
        <v>#REF!</v>
      </c>
      <c r="I40" s="6" t="b">
        <f>OR(ISBLANK(#REF!),ISBLANK(#REF!),ISBLANK(#REF!),ISBLANK(#REF!),ISBLANK(#REF!),ISBLANK(#REF!))</f>
        <v>0</v>
      </c>
      <c r="J40" s="7" t="b">
        <f t="shared" si="4"/>
        <v>0</v>
      </c>
      <c r="K40" s="91">
        <f t="shared" si="1"/>
        <v>23</v>
      </c>
    </row>
    <row r="41" spans="1:11" ht="15" customHeight="1" x14ac:dyDescent="0.2">
      <c r="A41" s="82" t="s">
        <v>3715</v>
      </c>
      <c r="B41" s="83">
        <v>23.3</v>
      </c>
      <c r="C41" s="81">
        <v>10</v>
      </c>
      <c r="D41" s="83">
        <v>23.3</v>
      </c>
      <c r="E41" s="81">
        <v>10</v>
      </c>
      <c r="F41" s="84" t="s">
        <v>232</v>
      </c>
      <c r="G41" s="77">
        <v>850</v>
      </c>
      <c r="H41" s="6" t="e">
        <f>AND(#REF!=#REF!,#REF!=#REF!,#REF!=#REF!,#REF!=#REF!,#REF!=#REF!,#REF!=#REF!)</f>
        <v>#REF!</v>
      </c>
      <c r="I41" s="6" t="b">
        <f>OR(ISBLANK(#REF!),ISBLANK(#REF!),ISBLANK(#REF!),ISBLANK(#REF!),ISBLANK(#REF!),ISBLANK(#REF!))</f>
        <v>0</v>
      </c>
      <c r="J41" s="7" t="b">
        <f t="shared" si="4"/>
        <v>0</v>
      </c>
      <c r="K41" s="91">
        <f t="shared" si="1"/>
        <v>85</v>
      </c>
    </row>
    <row r="42" spans="1:11" ht="15" customHeight="1" x14ac:dyDescent="0.2">
      <c r="A42" s="82" t="s">
        <v>3727</v>
      </c>
      <c r="B42" s="83">
        <v>26.8</v>
      </c>
      <c r="C42" s="81">
        <v>10</v>
      </c>
      <c r="D42" s="83">
        <v>26.8</v>
      </c>
      <c r="E42" s="81">
        <v>10</v>
      </c>
      <c r="F42" s="84" t="s">
        <v>232</v>
      </c>
      <c r="G42" s="77">
        <v>100</v>
      </c>
      <c r="H42" s="6" t="e">
        <f>AND(#REF!=#REF!,#REF!=#REF!,#REF!=#REF!,#REF!=#REF!,#REF!=#REF!,#REF!=#REF!)</f>
        <v>#REF!</v>
      </c>
      <c r="I42" s="6" t="b">
        <f>OR(ISBLANK(#REF!),ISBLANK(#REF!),ISBLANK(#REF!),ISBLANK(#REF!),ISBLANK(#REF!),ISBLANK(#REF!))</f>
        <v>0</v>
      </c>
      <c r="J42" s="7" t="b">
        <f t="shared" si="4"/>
        <v>0</v>
      </c>
      <c r="K42" s="91">
        <f t="shared" si="1"/>
        <v>10</v>
      </c>
    </row>
    <row r="43" spans="1:11" ht="15" customHeight="1" x14ac:dyDescent="0.2">
      <c r="A43" s="82" t="s">
        <v>3504</v>
      </c>
      <c r="B43" s="83">
        <v>10.5</v>
      </c>
      <c r="C43" s="81">
        <v>10</v>
      </c>
      <c r="D43" s="83">
        <v>10.5</v>
      </c>
      <c r="E43" s="81">
        <v>10</v>
      </c>
      <c r="F43" s="84" t="s">
        <v>234</v>
      </c>
      <c r="G43" s="77">
        <v>60</v>
      </c>
      <c r="H43" s="6" t="e">
        <f>AND(A42=#REF!,B42=#REF!,C42=#REF!,D42=#REF!,E42=#REF!,F42=#REF!)</f>
        <v>#REF!</v>
      </c>
      <c r="I43" s="6" t="b">
        <f>OR(ISBLANK(A42),ISBLANK(B42),ISBLANK(C42),ISBLANK(D42),ISBLANK(E42),ISBLANK(F42))</f>
        <v>0</v>
      </c>
      <c r="J43" s="7" t="b">
        <f t="shared" si="4"/>
        <v>0</v>
      </c>
      <c r="K43" s="91">
        <f t="shared" si="1"/>
        <v>6</v>
      </c>
    </row>
    <row r="44" spans="1:11" ht="15" customHeight="1" x14ac:dyDescent="0.2">
      <c r="A44" s="82" t="s">
        <v>123</v>
      </c>
      <c r="B44" s="83">
        <v>14.65</v>
      </c>
      <c r="C44" s="81">
        <v>10</v>
      </c>
      <c r="D44" s="83">
        <v>14.65</v>
      </c>
      <c r="E44" s="81">
        <v>10</v>
      </c>
      <c r="F44" s="84" t="s">
        <v>234</v>
      </c>
      <c r="G44" s="77">
        <v>170</v>
      </c>
      <c r="H44" s="6" t="e">
        <f>AND(#REF!=A43,#REF!=B43,#REF!=C43,#REF!=D43,#REF!=E43,#REF!=F43)</f>
        <v>#REF!</v>
      </c>
      <c r="I44" s="6" t="b">
        <f>OR(ISBLANK(#REF!),ISBLANK(#REF!),ISBLANK(#REF!),ISBLANK(#REF!),ISBLANK(#REF!),ISBLANK(#REF!))</f>
        <v>0</v>
      </c>
      <c r="J44" s="7" t="b">
        <f t="shared" si="4"/>
        <v>0</v>
      </c>
      <c r="K44" s="91">
        <f t="shared" si="1"/>
        <v>17</v>
      </c>
    </row>
    <row r="45" spans="1:11" ht="15" customHeight="1" x14ac:dyDescent="0.2">
      <c r="A45" s="82" t="s">
        <v>3500</v>
      </c>
      <c r="B45" s="83">
        <v>10.5</v>
      </c>
      <c r="C45" s="81">
        <v>10</v>
      </c>
      <c r="D45" s="83">
        <v>10.5</v>
      </c>
      <c r="E45" s="81">
        <v>10</v>
      </c>
      <c r="F45" s="84" t="s">
        <v>235</v>
      </c>
      <c r="G45" s="77">
        <v>120</v>
      </c>
      <c r="H45" s="6" t="e">
        <f>AND(A44=#REF!,B44=#REF!,C44=#REF!,D44=#REF!,E44=#REF!,F44=#REF!)</f>
        <v>#REF!</v>
      </c>
      <c r="I45" s="6" t="b">
        <f>OR(ISBLANK(A44),ISBLANK(B44),ISBLANK(C44),ISBLANK(D44),ISBLANK(E44),ISBLANK(F44))</f>
        <v>0</v>
      </c>
      <c r="J45" s="7" t="b">
        <f t="shared" si="4"/>
        <v>0</v>
      </c>
      <c r="K45" s="91">
        <f t="shared" si="1"/>
        <v>12</v>
      </c>
    </row>
    <row r="46" spans="1:11" ht="15" customHeight="1" x14ac:dyDescent="0.2">
      <c r="A46" s="82" t="s">
        <v>2993</v>
      </c>
      <c r="B46" s="83">
        <v>12.4</v>
      </c>
      <c r="C46" s="81">
        <v>10</v>
      </c>
      <c r="D46" s="83">
        <v>12.4</v>
      </c>
      <c r="E46" s="81">
        <v>10</v>
      </c>
      <c r="F46" s="84" t="s">
        <v>235</v>
      </c>
      <c r="G46" s="77">
        <v>70</v>
      </c>
      <c r="H46" s="6" t="b">
        <f>AND(A45=A44,B45=B44,C45=C44,D45=D44,E45=E44,F45=F44)</f>
        <v>0</v>
      </c>
      <c r="I46" s="6" t="b">
        <f>OR(ISBLANK(A45),ISBLANK(B45),ISBLANK(C45),ISBLANK(D45),ISBLANK(E45),ISBLANK(F45))</f>
        <v>0</v>
      </c>
      <c r="J46" s="7" t="b">
        <f t="shared" si="4"/>
        <v>0</v>
      </c>
      <c r="K46" s="91">
        <f t="shared" si="1"/>
        <v>7</v>
      </c>
    </row>
    <row r="47" spans="1:11" ht="15" customHeight="1" x14ac:dyDescent="0.2">
      <c r="A47" s="82" t="s">
        <v>3741</v>
      </c>
      <c r="B47" s="83">
        <v>17.850000000000001</v>
      </c>
      <c r="C47" s="81">
        <v>5</v>
      </c>
      <c r="D47" s="83">
        <v>17.850000000000001</v>
      </c>
      <c r="E47" s="81">
        <v>5</v>
      </c>
      <c r="F47" s="84" t="s">
        <v>235</v>
      </c>
      <c r="G47" s="77">
        <v>25</v>
      </c>
      <c r="H47" s="6" t="e">
        <f>AND(#REF!=A46,#REF!=B46,#REF!=C46,#REF!=D46,#REF!=E46,#REF!=F46)</f>
        <v>#REF!</v>
      </c>
      <c r="I47" s="6" t="b">
        <f>OR(ISBLANK(#REF!),ISBLANK(#REF!),ISBLANK(#REF!),ISBLANK(#REF!),ISBLANK(#REF!),ISBLANK(#REF!))</f>
        <v>0</v>
      </c>
      <c r="J47" s="7" t="b">
        <f t="shared" si="4"/>
        <v>0</v>
      </c>
      <c r="K47" s="91">
        <f t="shared" si="1"/>
        <v>5</v>
      </c>
    </row>
    <row r="48" spans="1:11" ht="15" customHeight="1" x14ac:dyDescent="0.2">
      <c r="A48" s="82" t="s">
        <v>3742</v>
      </c>
      <c r="B48" s="83">
        <v>21.5</v>
      </c>
      <c r="C48" s="81">
        <v>5</v>
      </c>
      <c r="D48" s="83">
        <v>21.5</v>
      </c>
      <c r="E48" s="81">
        <v>5</v>
      </c>
      <c r="F48" s="84" t="s">
        <v>235</v>
      </c>
      <c r="G48" s="77">
        <v>125</v>
      </c>
      <c r="H48" s="6" t="e">
        <f>AND(#REF!=A47,#REF!=B47,#REF!=C47,#REF!=D47,#REF!=E47,#REF!=F47)</f>
        <v>#REF!</v>
      </c>
      <c r="I48" s="6" t="b">
        <f>OR(ISBLANK(#REF!),ISBLANK(#REF!),ISBLANK(#REF!),ISBLANK(#REF!),ISBLANK(#REF!),ISBLANK(#REF!))</f>
        <v>0</v>
      </c>
      <c r="J48" s="7" t="b">
        <f t="shared" si="4"/>
        <v>0</v>
      </c>
      <c r="K48" s="91">
        <f t="shared" si="1"/>
        <v>25</v>
      </c>
    </row>
    <row r="49" spans="1:11" ht="15" customHeight="1" x14ac:dyDescent="0.2">
      <c r="A49" s="82" t="s">
        <v>2990</v>
      </c>
      <c r="B49" s="83">
        <v>27.5</v>
      </c>
      <c r="C49" s="81">
        <v>5</v>
      </c>
      <c r="D49" s="83">
        <v>27.5</v>
      </c>
      <c r="E49" s="81">
        <v>5</v>
      </c>
      <c r="F49" s="84" t="s">
        <v>235</v>
      </c>
      <c r="G49" s="77">
        <v>310</v>
      </c>
      <c r="H49" s="6" t="e">
        <f>AND(A48=#REF!,B48=#REF!,C48=#REF!,D48=#REF!,E48=#REF!,F48=#REF!)</f>
        <v>#REF!</v>
      </c>
      <c r="I49" s="6" t="b">
        <f>OR(ISBLANK(A48),ISBLANK(B48),ISBLANK(C48),ISBLANK(D48),ISBLANK(E48),ISBLANK(F48))</f>
        <v>0</v>
      </c>
      <c r="J49" s="7" t="b">
        <f t="shared" si="4"/>
        <v>0</v>
      </c>
      <c r="K49" s="91">
        <f t="shared" si="1"/>
        <v>62</v>
      </c>
    </row>
    <row r="50" spans="1:11" ht="15" customHeight="1" x14ac:dyDescent="0.2">
      <c r="A50" s="82" t="s">
        <v>3504</v>
      </c>
      <c r="B50" s="83">
        <v>10.5</v>
      </c>
      <c r="C50" s="81">
        <v>10</v>
      </c>
      <c r="D50" s="83">
        <v>10.5</v>
      </c>
      <c r="E50" s="81">
        <v>10</v>
      </c>
      <c r="F50" s="84" t="s">
        <v>235</v>
      </c>
      <c r="G50" s="77">
        <v>1050</v>
      </c>
      <c r="H50" s="6" t="e">
        <f>AND(#REF!=#REF!,#REF!=#REF!,#REF!=#REF!,#REF!=#REF!,#REF!=#REF!,#REF!=#REF!)</f>
        <v>#REF!</v>
      </c>
      <c r="I50" s="6" t="b">
        <f>OR(ISBLANK(#REF!),ISBLANK(#REF!),ISBLANK(#REF!),ISBLANK(#REF!),ISBLANK(#REF!),ISBLANK(#REF!))</f>
        <v>0</v>
      </c>
      <c r="J50" s="7" t="b">
        <f t="shared" si="4"/>
        <v>0</v>
      </c>
      <c r="K50" s="91">
        <f t="shared" si="1"/>
        <v>105</v>
      </c>
    </row>
    <row r="51" spans="1:11" ht="15" customHeight="1" x14ac:dyDescent="0.2">
      <c r="A51" s="82" t="s">
        <v>3502</v>
      </c>
      <c r="B51" s="83">
        <v>12.35</v>
      </c>
      <c r="C51" s="81">
        <v>10</v>
      </c>
      <c r="D51" s="83">
        <v>12.35</v>
      </c>
      <c r="E51" s="81">
        <v>10</v>
      </c>
      <c r="F51" s="84" t="s">
        <v>235</v>
      </c>
      <c r="G51" s="77">
        <v>30</v>
      </c>
      <c r="H51" s="6" t="e">
        <f>AND(A50=#REF!,B50=#REF!,C50=#REF!,D50=#REF!,E50=#REF!,F50=#REF!)</f>
        <v>#REF!</v>
      </c>
      <c r="I51" s="6" t="b">
        <f>OR(ISBLANK(A50),ISBLANK(B50),ISBLANK(C50),ISBLANK(D50),ISBLANK(E50),ISBLANK(F50))</f>
        <v>0</v>
      </c>
      <c r="J51" s="7" t="b">
        <f t="shared" si="4"/>
        <v>0</v>
      </c>
      <c r="K51" s="91">
        <f t="shared" si="1"/>
        <v>3</v>
      </c>
    </row>
    <row r="52" spans="1:11" ht="15" customHeight="1" x14ac:dyDescent="0.2">
      <c r="A52" s="82" t="s">
        <v>2991</v>
      </c>
      <c r="B52" s="83">
        <v>12.4</v>
      </c>
      <c r="C52" s="81">
        <v>10</v>
      </c>
      <c r="D52" s="83">
        <v>12.4</v>
      </c>
      <c r="E52" s="81">
        <v>10</v>
      </c>
      <c r="F52" s="84" t="s">
        <v>235</v>
      </c>
      <c r="G52" s="77">
        <v>640</v>
      </c>
      <c r="H52" s="6" t="b">
        <f>AND(A51=A50,B51=B50,C51=C50,D51=D50,E51=E50,F51=F50)</f>
        <v>0</v>
      </c>
      <c r="I52" s="6" t="b">
        <f>OR(ISBLANK(A51),ISBLANK(B51),ISBLANK(C51),ISBLANK(D51),ISBLANK(E51),ISBLANK(F51))</f>
        <v>0</v>
      </c>
      <c r="J52" s="7" t="b">
        <f t="shared" si="4"/>
        <v>0</v>
      </c>
      <c r="K52" s="91">
        <f t="shared" si="1"/>
        <v>64</v>
      </c>
    </row>
    <row r="53" spans="1:11" ht="15" customHeight="1" x14ac:dyDescent="0.2">
      <c r="A53" s="82" t="s">
        <v>123</v>
      </c>
      <c r="B53" s="83">
        <v>14.65</v>
      </c>
      <c r="C53" s="81">
        <v>10</v>
      </c>
      <c r="D53" s="83">
        <v>14.65</v>
      </c>
      <c r="E53" s="81">
        <v>10</v>
      </c>
      <c r="F53" s="84" t="s">
        <v>235</v>
      </c>
      <c r="G53" s="77">
        <v>540</v>
      </c>
      <c r="H53" s="6" t="b">
        <f>AND(A52=A51,B52=B51,C52=C51,D52=D51,E52=E51,F52=F51)</f>
        <v>0</v>
      </c>
      <c r="I53" s="6" t="b">
        <f>OR(ISBLANK(A52),ISBLANK(B52),ISBLANK(C52),ISBLANK(D52),ISBLANK(E52),ISBLANK(F52))</f>
        <v>0</v>
      </c>
      <c r="J53" s="7" t="b">
        <f t="shared" si="4"/>
        <v>0</v>
      </c>
      <c r="K53" s="91">
        <f t="shared" si="1"/>
        <v>54</v>
      </c>
    </row>
    <row r="54" spans="1:11" ht="15" customHeight="1" x14ac:dyDescent="0.2">
      <c r="A54" s="82" t="s">
        <v>290</v>
      </c>
      <c r="B54" s="83">
        <v>17.45</v>
      </c>
      <c r="C54" s="81">
        <v>10</v>
      </c>
      <c r="D54" s="83">
        <v>17.45</v>
      </c>
      <c r="E54" s="81">
        <v>10</v>
      </c>
      <c r="F54" s="84" t="s">
        <v>235</v>
      </c>
      <c r="G54" s="77">
        <v>70</v>
      </c>
      <c r="H54" s="6" t="e">
        <f>AND(#REF!=A53,#REF!=B53,#REF!=C53,#REF!=D53,#REF!=E53,#REF!=F53)</f>
        <v>#REF!</v>
      </c>
      <c r="I54" s="6" t="b">
        <f>OR(ISBLANK(#REF!),ISBLANK(#REF!),ISBLANK(#REF!),ISBLANK(#REF!),ISBLANK(#REF!),ISBLANK(#REF!))</f>
        <v>0</v>
      </c>
      <c r="J54" s="7" t="b">
        <f t="shared" si="4"/>
        <v>0</v>
      </c>
      <c r="K54" s="91">
        <f t="shared" si="1"/>
        <v>7</v>
      </c>
    </row>
    <row r="55" spans="1:11" ht="15" customHeight="1" x14ac:dyDescent="0.2">
      <c r="A55" s="82" t="s">
        <v>3504</v>
      </c>
      <c r="B55" s="83">
        <v>11.95</v>
      </c>
      <c r="C55" s="81">
        <v>10</v>
      </c>
      <c r="D55" s="83">
        <v>11.95</v>
      </c>
      <c r="E55" s="81">
        <v>10</v>
      </c>
      <c r="F55" s="84" t="s">
        <v>275</v>
      </c>
      <c r="G55" s="77">
        <v>160</v>
      </c>
      <c r="H55" s="6" t="e">
        <f>AND(A54=#REF!,B54=#REF!,C54=#REF!,D54=#REF!,E54=#REF!,F54=#REF!)</f>
        <v>#REF!</v>
      </c>
      <c r="I55" s="6" t="b">
        <f>OR(ISBLANK(A54),ISBLANK(B54),ISBLANK(C54),ISBLANK(D54),ISBLANK(E54),ISBLANK(F54))</f>
        <v>0</v>
      </c>
      <c r="J55" s="7" t="b">
        <f t="shared" si="4"/>
        <v>0</v>
      </c>
      <c r="K55" s="91">
        <f t="shared" si="1"/>
        <v>16</v>
      </c>
    </row>
    <row r="56" spans="1:11" ht="15" customHeight="1" x14ac:dyDescent="0.2">
      <c r="A56" s="82" t="s">
        <v>3500</v>
      </c>
      <c r="B56" s="83">
        <v>10.5</v>
      </c>
      <c r="C56" s="81">
        <v>10</v>
      </c>
      <c r="D56" s="83">
        <v>10.5</v>
      </c>
      <c r="E56" s="81">
        <v>10</v>
      </c>
      <c r="F56" s="84" t="s">
        <v>237</v>
      </c>
      <c r="G56" s="77">
        <v>40</v>
      </c>
      <c r="H56" s="6" t="b">
        <f>AND(A55=A54,B55=B54,C55=C54,D55=D54,E55=E54,F55=F54)</f>
        <v>0</v>
      </c>
      <c r="I56" s="6" t="b">
        <f>OR(ISBLANK(A55),ISBLANK(B55),ISBLANK(C55),ISBLANK(D55),ISBLANK(E55),ISBLANK(F55))</f>
        <v>0</v>
      </c>
      <c r="J56" s="7" t="b">
        <f t="shared" si="4"/>
        <v>0</v>
      </c>
      <c r="K56" s="91">
        <f t="shared" si="1"/>
        <v>4</v>
      </c>
    </row>
    <row r="57" spans="1:11" ht="15" customHeight="1" x14ac:dyDescent="0.2">
      <c r="A57" s="82" t="s">
        <v>116</v>
      </c>
      <c r="B57" s="83">
        <v>14.65</v>
      </c>
      <c r="C57" s="81">
        <v>10</v>
      </c>
      <c r="D57" s="83">
        <v>14.65</v>
      </c>
      <c r="E57" s="81">
        <v>10</v>
      </c>
      <c r="F57" s="84" t="s">
        <v>237</v>
      </c>
      <c r="G57" s="77">
        <v>120</v>
      </c>
      <c r="H57" s="6" t="e">
        <f>AND(#REF!=A56,#REF!=B56,#REF!=C56,#REF!=D56,#REF!=E56,#REF!=F56)</f>
        <v>#REF!</v>
      </c>
      <c r="I57" s="6" t="b">
        <f>OR(ISBLANK(#REF!),ISBLANK(#REF!),ISBLANK(#REF!),ISBLANK(#REF!),ISBLANK(#REF!),ISBLANK(#REF!))</f>
        <v>0</v>
      </c>
      <c r="J57" s="7" t="b">
        <f t="shared" si="4"/>
        <v>0</v>
      </c>
      <c r="K57" s="91">
        <f t="shared" si="1"/>
        <v>12</v>
      </c>
    </row>
    <row r="58" spans="1:11" ht="15" customHeight="1" x14ac:dyDescent="0.2">
      <c r="A58" s="82" t="s">
        <v>289</v>
      </c>
      <c r="B58" s="83">
        <v>24.15</v>
      </c>
      <c r="C58" s="81">
        <v>5</v>
      </c>
      <c r="D58" s="83">
        <v>24.15</v>
      </c>
      <c r="E58" s="81">
        <v>5</v>
      </c>
      <c r="F58" s="84" t="s">
        <v>237</v>
      </c>
      <c r="G58" s="77">
        <v>85</v>
      </c>
      <c r="H58" s="6" t="e">
        <f>AND(#REF!=A57,#REF!=B57,#REF!=C57,#REF!=D57,#REF!=E57,#REF!=F57)</f>
        <v>#REF!</v>
      </c>
      <c r="I58" s="6" t="b">
        <f>OR(ISBLANK(#REF!),ISBLANK(#REF!),ISBLANK(#REF!),ISBLANK(#REF!),ISBLANK(#REF!),ISBLANK(#REF!))</f>
        <v>0</v>
      </c>
      <c r="J58" s="7" t="b">
        <f t="shared" si="4"/>
        <v>0</v>
      </c>
      <c r="K58" s="91">
        <f t="shared" si="1"/>
        <v>17</v>
      </c>
    </row>
    <row r="59" spans="1:11" ht="15" customHeight="1" x14ac:dyDescent="0.2">
      <c r="A59" s="82" t="s">
        <v>2990</v>
      </c>
      <c r="B59" s="83">
        <v>27.5</v>
      </c>
      <c r="C59" s="81">
        <v>5</v>
      </c>
      <c r="D59" s="83">
        <v>27.5</v>
      </c>
      <c r="E59" s="81">
        <v>5</v>
      </c>
      <c r="F59" s="84" t="s">
        <v>237</v>
      </c>
      <c r="G59" s="77">
        <v>115</v>
      </c>
      <c r="H59" s="6" t="e">
        <f>AND(A58=#REF!,B58=#REF!,C58=#REF!,D58=#REF!,E58=#REF!,F58=#REF!)</f>
        <v>#REF!</v>
      </c>
      <c r="I59" s="6" t="b">
        <f t="shared" ref="I59:I67" si="5">OR(ISBLANK(A58),ISBLANK(B58),ISBLANK(C58),ISBLANK(D58),ISBLANK(E58),ISBLANK(F58))</f>
        <v>0</v>
      </c>
      <c r="J59" s="7" t="b">
        <f t="shared" si="4"/>
        <v>0</v>
      </c>
      <c r="K59" s="91">
        <f t="shared" si="1"/>
        <v>23</v>
      </c>
    </row>
    <row r="60" spans="1:11" ht="15" customHeight="1" x14ac:dyDescent="0.2">
      <c r="A60" s="82" t="s">
        <v>3504</v>
      </c>
      <c r="B60" s="83">
        <v>10.5</v>
      </c>
      <c r="C60" s="81">
        <v>10</v>
      </c>
      <c r="D60" s="83">
        <v>10.5</v>
      </c>
      <c r="E60" s="81">
        <v>10</v>
      </c>
      <c r="F60" s="84" t="s">
        <v>237</v>
      </c>
      <c r="G60" s="77">
        <v>780</v>
      </c>
      <c r="H60" s="6" t="b">
        <f t="shared" ref="H60:H66" si="6">AND(A59=A58,B59=B58,C59=C58,D59=D58,E59=E58,F59=F58)</f>
        <v>0</v>
      </c>
      <c r="I60" s="6" t="b">
        <f t="shared" si="5"/>
        <v>0</v>
      </c>
      <c r="J60" s="7" t="b">
        <f t="shared" si="4"/>
        <v>0</v>
      </c>
      <c r="K60" s="91">
        <f t="shared" si="1"/>
        <v>78</v>
      </c>
    </row>
    <row r="61" spans="1:11" ht="15" customHeight="1" x14ac:dyDescent="0.2">
      <c r="A61" s="82" t="s">
        <v>2991</v>
      </c>
      <c r="B61" s="83">
        <v>12.4</v>
      </c>
      <c r="C61" s="81">
        <v>10</v>
      </c>
      <c r="D61" s="83">
        <v>12.4</v>
      </c>
      <c r="E61" s="81">
        <v>10</v>
      </c>
      <c r="F61" s="84" t="s">
        <v>237</v>
      </c>
      <c r="G61" s="77">
        <v>1080</v>
      </c>
      <c r="H61" s="6" t="b">
        <f t="shared" si="6"/>
        <v>0</v>
      </c>
      <c r="I61" s="6" t="b">
        <f t="shared" si="5"/>
        <v>0</v>
      </c>
      <c r="J61" s="7" t="b">
        <f t="shared" si="4"/>
        <v>0</v>
      </c>
      <c r="K61" s="91">
        <f t="shared" si="1"/>
        <v>108</v>
      </c>
    </row>
    <row r="62" spans="1:11" ht="15" customHeight="1" x14ac:dyDescent="0.2">
      <c r="A62" s="82" t="s">
        <v>238</v>
      </c>
      <c r="B62" s="83">
        <v>15.5</v>
      </c>
      <c r="C62" s="81">
        <v>10</v>
      </c>
      <c r="D62" s="83">
        <v>15.5</v>
      </c>
      <c r="E62" s="81">
        <v>10</v>
      </c>
      <c r="F62" s="84" t="s">
        <v>237</v>
      </c>
      <c r="G62" s="77">
        <v>30</v>
      </c>
      <c r="H62" s="6" t="b">
        <f t="shared" si="6"/>
        <v>0</v>
      </c>
      <c r="I62" s="6" t="b">
        <f t="shared" si="5"/>
        <v>0</v>
      </c>
      <c r="J62" s="7" t="b">
        <f t="shared" si="4"/>
        <v>0</v>
      </c>
      <c r="K62" s="91">
        <f t="shared" si="1"/>
        <v>3</v>
      </c>
    </row>
    <row r="63" spans="1:11" ht="15" customHeight="1" x14ac:dyDescent="0.2">
      <c r="A63" s="82" t="s">
        <v>123</v>
      </c>
      <c r="B63" s="83">
        <v>14.65</v>
      </c>
      <c r="C63" s="81">
        <v>10</v>
      </c>
      <c r="D63" s="83">
        <v>14.65</v>
      </c>
      <c r="E63" s="81">
        <v>10</v>
      </c>
      <c r="F63" s="84" t="s">
        <v>237</v>
      </c>
      <c r="G63" s="77">
        <v>260</v>
      </c>
      <c r="H63" s="6" t="b">
        <f t="shared" si="6"/>
        <v>0</v>
      </c>
      <c r="I63" s="6" t="b">
        <f t="shared" si="5"/>
        <v>0</v>
      </c>
      <c r="J63" s="7" t="b">
        <f t="shared" si="4"/>
        <v>0</v>
      </c>
      <c r="K63" s="91">
        <f t="shared" si="1"/>
        <v>26</v>
      </c>
    </row>
    <row r="64" spans="1:11" ht="15" customHeight="1" x14ac:dyDescent="0.2">
      <c r="A64" s="82" t="s">
        <v>3715</v>
      </c>
      <c r="B64" s="83">
        <v>23.3</v>
      </c>
      <c r="C64" s="81">
        <v>10</v>
      </c>
      <c r="D64" s="83">
        <v>23.3</v>
      </c>
      <c r="E64" s="81">
        <v>10</v>
      </c>
      <c r="F64" s="84" t="s">
        <v>237</v>
      </c>
      <c r="G64" s="77">
        <v>230</v>
      </c>
      <c r="H64" s="6" t="b">
        <f t="shared" si="6"/>
        <v>0</v>
      </c>
      <c r="I64" s="6" t="b">
        <f t="shared" si="5"/>
        <v>0</v>
      </c>
      <c r="J64" s="7" t="b">
        <f t="shared" si="4"/>
        <v>0</v>
      </c>
      <c r="K64" s="91">
        <f t="shared" si="1"/>
        <v>23</v>
      </c>
    </row>
    <row r="65" spans="1:11" ht="15" customHeight="1" x14ac:dyDescent="0.2">
      <c r="A65" s="82" t="s">
        <v>116</v>
      </c>
      <c r="B65" s="83">
        <v>14.65</v>
      </c>
      <c r="C65" s="81">
        <v>10</v>
      </c>
      <c r="D65" s="83">
        <v>14.65</v>
      </c>
      <c r="E65" s="81">
        <v>10</v>
      </c>
      <c r="F65" s="84" t="s">
        <v>279</v>
      </c>
      <c r="G65" s="77">
        <v>110</v>
      </c>
      <c r="H65" s="6" t="b">
        <f t="shared" si="6"/>
        <v>0</v>
      </c>
      <c r="I65" s="6" t="b">
        <f t="shared" si="5"/>
        <v>0</v>
      </c>
      <c r="J65" s="7" t="b">
        <f t="shared" si="4"/>
        <v>0</v>
      </c>
      <c r="K65" s="91">
        <f t="shared" si="1"/>
        <v>11</v>
      </c>
    </row>
    <row r="66" spans="1:11" ht="15" customHeight="1" x14ac:dyDescent="0.2">
      <c r="A66" s="82" t="s">
        <v>2990</v>
      </c>
      <c r="B66" s="83">
        <v>27.5</v>
      </c>
      <c r="C66" s="81">
        <v>5</v>
      </c>
      <c r="D66" s="83">
        <v>27.5</v>
      </c>
      <c r="E66" s="81">
        <v>5</v>
      </c>
      <c r="F66" s="84" t="s">
        <v>279</v>
      </c>
      <c r="G66" s="77">
        <v>265</v>
      </c>
      <c r="H66" s="6" t="b">
        <f t="shared" si="6"/>
        <v>0</v>
      </c>
      <c r="I66" s="6" t="b">
        <f t="shared" si="5"/>
        <v>0</v>
      </c>
      <c r="J66" s="7" t="b">
        <f t="shared" ref="J66:J100" si="7">C66=0</f>
        <v>0</v>
      </c>
      <c r="K66" s="91">
        <f t="shared" ref="K66:K129" si="8">G66/E66</f>
        <v>53</v>
      </c>
    </row>
    <row r="67" spans="1:11" ht="15" customHeight="1" x14ac:dyDescent="0.2">
      <c r="A67" s="82" t="s">
        <v>3504</v>
      </c>
      <c r="B67" s="83">
        <v>10.5</v>
      </c>
      <c r="C67" s="81">
        <v>10</v>
      </c>
      <c r="D67" s="83">
        <v>10.5</v>
      </c>
      <c r="E67" s="81">
        <v>10</v>
      </c>
      <c r="F67" s="84" t="s">
        <v>279</v>
      </c>
      <c r="G67" s="77">
        <v>90</v>
      </c>
      <c r="H67" s="6" t="e">
        <f>AND(A66=#REF!,B66=#REF!,C66=#REF!,D66=#REF!,E66=#REF!,F66=#REF!)</f>
        <v>#REF!</v>
      </c>
      <c r="I67" s="6" t="b">
        <f t="shared" si="5"/>
        <v>0</v>
      </c>
      <c r="J67" s="7" t="b">
        <f t="shared" si="7"/>
        <v>0</v>
      </c>
      <c r="K67" s="91">
        <f t="shared" si="8"/>
        <v>9</v>
      </c>
    </row>
    <row r="68" spans="1:11" ht="15" customHeight="1" x14ac:dyDescent="0.2">
      <c r="A68" s="82" t="s">
        <v>2991</v>
      </c>
      <c r="B68" s="83">
        <v>12.4</v>
      </c>
      <c r="C68" s="81">
        <v>10</v>
      </c>
      <c r="D68" s="83">
        <v>12.4</v>
      </c>
      <c r="E68" s="81">
        <v>10</v>
      </c>
      <c r="F68" s="84" t="s">
        <v>279</v>
      </c>
      <c r="G68" s="77">
        <v>220</v>
      </c>
      <c r="H68" s="6" t="e">
        <f>AND(#REF!=A67,#REF!=B67,#REF!=C67,#REF!=D67,#REF!=E67,#REF!=F67)</f>
        <v>#REF!</v>
      </c>
      <c r="I68" s="6" t="b">
        <f>OR(ISBLANK(#REF!),ISBLANK(#REF!),ISBLANK(#REF!),ISBLANK(#REF!),ISBLANK(#REF!),ISBLANK(#REF!))</f>
        <v>0</v>
      </c>
      <c r="J68" s="7" t="b">
        <f t="shared" si="7"/>
        <v>0</v>
      </c>
      <c r="K68" s="91">
        <f t="shared" si="8"/>
        <v>22</v>
      </c>
    </row>
    <row r="69" spans="1:11" ht="15" customHeight="1" x14ac:dyDescent="0.2">
      <c r="A69" s="82" t="s">
        <v>123</v>
      </c>
      <c r="B69" s="83">
        <v>14.65</v>
      </c>
      <c r="C69" s="81">
        <v>10</v>
      </c>
      <c r="D69" s="83">
        <v>14.65</v>
      </c>
      <c r="E69" s="81">
        <v>10</v>
      </c>
      <c r="F69" s="84" t="s">
        <v>279</v>
      </c>
      <c r="G69" s="77">
        <v>470</v>
      </c>
      <c r="H69" s="6" t="e">
        <f>AND(#REF!=A68,#REF!=B68,#REF!=C68,#REF!=D68,#REF!=E68,#REF!=F68)</f>
        <v>#REF!</v>
      </c>
      <c r="I69" s="6" t="b">
        <f>OR(ISBLANK(#REF!),ISBLANK(#REF!),ISBLANK(#REF!),ISBLANK(#REF!),ISBLANK(#REF!),ISBLANK(#REF!))</f>
        <v>0</v>
      </c>
      <c r="J69" s="7" t="b">
        <f t="shared" si="7"/>
        <v>0</v>
      </c>
      <c r="K69" s="91">
        <f t="shared" si="8"/>
        <v>47</v>
      </c>
    </row>
    <row r="70" spans="1:11" ht="15" customHeight="1" x14ac:dyDescent="0.2">
      <c r="A70" s="82" t="s">
        <v>3726</v>
      </c>
      <c r="B70" s="83">
        <v>16.8</v>
      </c>
      <c r="C70" s="81">
        <v>10</v>
      </c>
      <c r="D70" s="83">
        <v>16.8</v>
      </c>
      <c r="E70" s="81">
        <v>10</v>
      </c>
      <c r="F70" s="84" t="s">
        <v>279</v>
      </c>
      <c r="G70" s="77">
        <v>230</v>
      </c>
      <c r="H70" s="6" t="e">
        <f>AND(A69=#REF!,B69=#REF!,C69=#REF!,D69=#REF!,E69=#REF!,F69=#REF!)</f>
        <v>#REF!</v>
      </c>
      <c r="I70" s="6" t="b">
        <f>OR(ISBLANK(A69),ISBLANK(B69),ISBLANK(C69),ISBLANK(D69),ISBLANK(E69),ISBLANK(F69))</f>
        <v>0</v>
      </c>
      <c r="J70" s="7" t="b">
        <f t="shared" si="7"/>
        <v>0</v>
      </c>
      <c r="K70" s="91">
        <f t="shared" si="8"/>
        <v>23</v>
      </c>
    </row>
    <row r="71" spans="1:11" ht="15" customHeight="1" x14ac:dyDescent="0.2">
      <c r="A71" s="82" t="s">
        <v>60</v>
      </c>
      <c r="B71" s="83">
        <v>3.35</v>
      </c>
      <c r="C71" s="81">
        <v>50</v>
      </c>
      <c r="D71" s="83">
        <v>3.35</v>
      </c>
      <c r="E71" s="81">
        <v>50</v>
      </c>
      <c r="F71" s="84" t="s">
        <v>3022</v>
      </c>
      <c r="G71" s="77">
        <v>400</v>
      </c>
      <c r="H71" s="6" t="b">
        <f>AND(A70=A69,B70=B69,C70=C69,D70=D69,E70=E69,F70=F69)</f>
        <v>0</v>
      </c>
      <c r="I71" s="6" t="b">
        <f>OR(ISBLANK(A70),ISBLANK(B70),ISBLANK(C70),ISBLANK(D70),ISBLANK(E70),ISBLANK(F70))</f>
        <v>0</v>
      </c>
      <c r="J71" s="7" t="b">
        <f t="shared" si="7"/>
        <v>0</v>
      </c>
      <c r="K71" s="91">
        <f t="shared" si="8"/>
        <v>8</v>
      </c>
    </row>
    <row r="72" spans="1:11" ht="15" customHeight="1" x14ac:dyDescent="0.2">
      <c r="A72" s="82" t="s">
        <v>3040</v>
      </c>
      <c r="B72" s="83">
        <v>4.0999999999999996</v>
      </c>
      <c r="C72" s="81">
        <v>10</v>
      </c>
      <c r="D72" s="83">
        <v>4.0999999999999996</v>
      </c>
      <c r="E72" s="81">
        <v>10</v>
      </c>
      <c r="F72" s="84" t="s">
        <v>3022</v>
      </c>
      <c r="G72" s="77">
        <v>240</v>
      </c>
      <c r="H72" s="6" t="b">
        <f>AND(A71=A70,B71=B70,C71=C70,D71=D70,E71=E70,F71=F70)</f>
        <v>0</v>
      </c>
      <c r="I72" s="6" t="b">
        <f>OR(ISBLANK(A71),ISBLANK(B71),ISBLANK(C71),ISBLANK(D71),ISBLANK(E71),ISBLANK(F71))</f>
        <v>0</v>
      </c>
      <c r="J72" s="7" t="b">
        <f t="shared" si="7"/>
        <v>0</v>
      </c>
      <c r="K72" s="91">
        <f t="shared" si="8"/>
        <v>24</v>
      </c>
    </row>
    <row r="73" spans="1:11" ht="15" customHeight="1" x14ac:dyDescent="0.2">
      <c r="A73" s="82" t="s">
        <v>3030</v>
      </c>
      <c r="B73" s="83">
        <v>2.1</v>
      </c>
      <c r="C73" s="81">
        <v>25</v>
      </c>
      <c r="D73" s="83">
        <v>2.1</v>
      </c>
      <c r="E73" s="81">
        <v>25</v>
      </c>
      <c r="F73" s="84" t="s">
        <v>29</v>
      </c>
      <c r="G73" s="77">
        <v>1525</v>
      </c>
      <c r="H73" s="6" t="e">
        <f>AND(#REF!=A72,#REF!=B72,#REF!=C72,#REF!=D72,#REF!=E72,#REF!=F72)</f>
        <v>#REF!</v>
      </c>
      <c r="I73" s="6" t="b">
        <f>OR(ISBLANK(#REF!),ISBLANK(#REF!),ISBLANK(#REF!),ISBLANK(#REF!),ISBLANK(#REF!),ISBLANK(#REF!))</f>
        <v>0</v>
      </c>
      <c r="J73" s="7" t="b">
        <f t="shared" si="7"/>
        <v>0</v>
      </c>
      <c r="K73" s="91">
        <f t="shared" si="8"/>
        <v>61</v>
      </c>
    </row>
    <row r="74" spans="1:11" ht="15" customHeight="1" x14ac:dyDescent="0.2">
      <c r="A74" s="82" t="s">
        <v>3025</v>
      </c>
      <c r="B74" s="83">
        <v>2.5</v>
      </c>
      <c r="C74" s="81">
        <v>25</v>
      </c>
      <c r="D74" s="83">
        <v>2.5</v>
      </c>
      <c r="E74" s="81">
        <v>25</v>
      </c>
      <c r="F74" s="84" t="s">
        <v>29</v>
      </c>
      <c r="G74" s="77">
        <v>2675</v>
      </c>
      <c r="H74" s="6" t="e">
        <f>AND(A73=#REF!,B73=#REF!,C73=#REF!,D73=#REF!,E73=#REF!,F73=#REF!)</f>
        <v>#REF!</v>
      </c>
      <c r="I74" s="6" t="b">
        <f>OR(ISBLANK(A73),ISBLANK(B73),ISBLANK(C73),ISBLANK(D73),ISBLANK(E73),ISBLANK(F73))</f>
        <v>0</v>
      </c>
      <c r="J74" s="7" t="b">
        <f t="shared" si="7"/>
        <v>0</v>
      </c>
      <c r="K74" s="91">
        <f t="shared" si="8"/>
        <v>107</v>
      </c>
    </row>
    <row r="75" spans="1:11" ht="15" customHeight="1" x14ac:dyDescent="0.2">
      <c r="A75" s="82" t="s">
        <v>3001</v>
      </c>
      <c r="B75" s="83">
        <v>3.45</v>
      </c>
      <c r="C75" s="81">
        <v>25</v>
      </c>
      <c r="D75" s="83">
        <v>3.45</v>
      </c>
      <c r="E75" s="81">
        <v>25</v>
      </c>
      <c r="F75" s="84" t="s">
        <v>29</v>
      </c>
      <c r="G75" s="77">
        <v>2675</v>
      </c>
      <c r="H75" s="6" t="b">
        <f>AND(A74=A73,B74=B73,C74=C73,D74=D73,E74=E73,F74=F73)</f>
        <v>0</v>
      </c>
      <c r="I75" s="6" t="b">
        <f>OR(ISBLANK(A74),ISBLANK(B74),ISBLANK(C74),ISBLANK(D74),ISBLANK(E74),ISBLANK(F74))</f>
        <v>0</v>
      </c>
      <c r="J75" s="7" t="b">
        <f t="shared" si="7"/>
        <v>0</v>
      </c>
      <c r="K75" s="91">
        <f t="shared" si="8"/>
        <v>107</v>
      </c>
    </row>
    <row r="76" spans="1:11" ht="15" customHeight="1" x14ac:dyDescent="0.2">
      <c r="A76" s="82" t="s">
        <v>3002</v>
      </c>
      <c r="B76" s="83">
        <v>4.45</v>
      </c>
      <c r="C76" s="81">
        <v>25</v>
      </c>
      <c r="D76" s="83">
        <v>4.45</v>
      </c>
      <c r="E76" s="81">
        <v>25</v>
      </c>
      <c r="F76" s="84" t="s">
        <v>29</v>
      </c>
      <c r="G76" s="77">
        <v>450</v>
      </c>
      <c r="H76" s="6" t="e">
        <f>AND(#REF!=A75,#REF!=B75,#REF!=C75,#REF!=D75,#REF!=E75,#REF!=F75)</f>
        <v>#REF!</v>
      </c>
      <c r="I76" s="6" t="b">
        <f>OR(ISBLANK(#REF!),ISBLANK(#REF!),ISBLANK(#REF!),ISBLANK(#REF!),ISBLANK(#REF!),ISBLANK(#REF!))</f>
        <v>0</v>
      </c>
      <c r="J76" s="7" t="b">
        <f t="shared" si="7"/>
        <v>0</v>
      </c>
      <c r="K76" s="91">
        <f t="shared" si="8"/>
        <v>18</v>
      </c>
    </row>
    <row r="77" spans="1:11" ht="15" customHeight="1" x14ac:dyDescent="0.2">
      <c r="A77" s="82" t="s">
        <v>75</v>
      </c>
      <c r="B77" s="83">
        <v>5.0999999999999996</v>
      </c>
      <c r="C77" s="81">
        <v>10</v>
      </c>
      <c r="D77" s="83">
        <v>5.0999999999999996</v>
      </c>
      <c r="E77" s="81">
        <v>10</v>
      </c>
      <c r="F77" s="84" t="s">
        <v>29</v>
      </c>
      <c r="G77" s="77">
        <v>70</v>
      </c>
      <c r="H77" s="6" t="e">
        <f>AND(#REF!=#REF!,#REF!=#REF!,#REF!=#REF!,#REF!=#REF!,#REF!=#REF!,#REF!=#REF!)</f>
        <v>#REF!</v>
      </c>
      <c r="I77" s="6" t="b">
        <f>OR(ISBLANK(#REF!),ISBLANK(#REF!),ISBLANK(#REF!),ISBLANK(#REF!),ISBLANK(#REF!),ISBLANK(#REF!))</f>
        <v>0</v>
      </c>
      <c r="J77" s="7" t="b">
        <f t="shared" si="7"/>
        <v>0</v>
      </c>
      <c r="K77" s="91">
        <f t="shared" si="8"/>
        <v>7</v>
      </c>
    </row>
    <row r="78" spans="1:11" ht="15" customHeight="1" x14ac:dyDescent="0.2">
      <c r="A78" s="82" t="s">
        <v>74</v>
      </c>
      <c r="B78" s="83">
        <v>6.45</v>
      </c>
      <c r="C78" s="81">
        <v>10</v>
      </c>
      <c r="D78" s="83">
        <v>6.45</v>
      </c>
      <c r="E78" s="81">
        <v>10</v>
      </c>
      <c r="F78" s="84" t="s">
        <v>29</v>
      </c>
      <c r="G78" s="77">
        <v>760</v>
      </c>
      <c r="H78" s="6" t="e">
        <f>AND(A77=#REF!,B77=#REF!,C77=#REF!,D77=#REF!,E77=#REF!,F77=#REF!)</f>
        <v>#REF!</v>
      </c>
      <c r="I78" s="6" t="b">
        <f t="shared" ref="I78:I84" si="9">OR(ISBLANK(A77),ISBLANK(B77),ISBLANK(C77),ISBLANK(D77),ISBLANK(E77),ISBLANK(F77))</f>
        <v>0</v>
      </c>
      <c r="J78" s="7" t="b">
        <f t="shared" si="7"/>
        <v>0</v>
      </c>
      <c r="K78" s="91">
        <f t="shared" si="8"/>
        <v>76</v>
      </c>
    </row>
    <row r="79" spans="1:11" ht="15" customHeight="1" x14ac:dyDescent="0.2">
      <c r="A79" s="82" t="s">
        <v>72</v>
      </c>
      <c r="B79" s="83">
        <v>7.2</v>
      </c>
      <c r="C79" s="81">
        <v>10</v>
      </c>
      <c r="D79" s="83">
        <v>7.2</v>
      </c>
      <c r="E79" s="81">
        <v>10</v>
      </c>
      <c r="F79" s="84" t="s">
        <v>29</v>
      </c>
      <c r="G79" s="77">
        <v>70</v>
      </c>
      <c r="H79" s="6" t="b">
        <f t="shared" ref="H79:H84" si="10">AND(A78=A77,B78=B77,C78=C77,D78=D77,E78=E77,F78=F77)</f>
        <v>0</v>
      </c>
      <c r="I79" s="6" t="b">
        <f t="shared" si="9"/>
        <v>0</v>
      </c>
      <c r="J79" s="7" t="b">
        <f t="shared" si="7"/>
        <v>0</v>
      </c>
      <c r="K79" s="91">
        <f t="shared" si="8"/>
        <v>7</v>
      </c>
    </row>
    <row r="80" spans="1:11" ht="15" customHeight="1" x14ac:dyDescent="0.2">
      <c r="A80" s="82" t="s">
        <v>59</v>
      </c>
      <c r="B80" s="83">
        <v>1.25</v>
      </c>
      <c r="C80" s="81">
        <v>50</v>
      </c>
      <c r="D80" s="83">
        <v>1.25</v>
      </c>
      <c r="E80" s="81">
        <v>50</v>
      </c>
      <c r="F80" s="84" t="s">
        <v>29</v>
      </c>
      <c r="G80" s="77" t="s">
        <v>3737</v>
      </c>
      <c r="H80" s="6" t="b">
        <f t="shared" si="10"/>
        <v>0</v>
      </c>
      <c r="I80" s="6" t="b">
        <f t="shared" si="9"/>
        <v>0</v>
      </c>
      <c r="J80" s="7" t="b">
        <f t="shared" si="7"/>
        <v>0</v>
      </c>
      <c r="K80" s="91" t="e">
        <f t="shared" si="8"/>
        <v>#VALUE!</v>
      </c>
    </row>
    <row r="81" spans="1:11" ht="15" customHeight="1" x14ac:dyDescent="0.2">
      <c r="A81" s="82" t="s">
        <v>61</v>
      </c>
      <c r="B81" s="83">
        <v>1.85</v>
      </c>
      <c r="C81" s="81">
        <v>50</v>
      </c>
      <c r="D81" s="83">
        <v>1.85</v>
      </c>
      <c r="E81" s="81">
        <v>50</v>
      </c>
      <c r="F81" s="84" t="s">
        <v>29</v>
      </c>
      <c r="G81" s="77" t="s">
        <v>3738</v>
      </c>
      <c r="H81" s="6" t="b">
        <f t="shared" si="10"/>
        <v>0</v>
      </c>
      <c r="I81" s="6" t="b">
        <f t="shared" si="9"/>
        <v>0</v>
      </c>
      <c r="J81" s="7" t="b">
        <f t="shared" si="7"/>
        <v>0</v>
      </c>
      <c r="K81" s="91" t="e">
        <f t="shared" si="8"/>
        <v>#VALUE!</v>
      </c>
    </row>
    <row r="82" spans="1:11" ht="15" customHeight="1" x14ac:dyDescent="0.2">
      <c r="A82" s="82" t="s">
        <v>64</v>
      </c>
      <c r="B82" s="83">
        <v>2.4500000000000002</v>
      </c>
      <c r="C82" s="81">
        <v>50</v>
      </c>
      <c r="D82" s="83">
        <v>2.4500000000000002</v>
      </c>
      <c r="E82" s="81">
        <v>50</v>
      </c>
      <c r="F82" s="84" t="s">
        <v>29</v>
      </c>
      <c r="G82" s="77" t="s">
        <v>3736</v>
      </c>
      <c r="H82" s="6" t="b">
        <f t="shared" si="10"/>
        <v>0</v>
      </c>
      <c r="I82" s="6" t="b">
        <f t="shared" si="9"/>
        <v>0</v>
      </c>
      <c r="J82" s="7" t="b">
        <f t="shared" si="7"/>
        <v>0</v>
      </c>
      <c r="K82" s="91" t="e">
        <f t="shared" si="8"/>
        <v>#VALUE!</v>
      </c>
    </row>
    <row r="83" spans="1:11" ht="15" customHeight="1" x14ac:dyDescent="0.2">
      <c r="A83" s="82" t="s">
        <v>3505</v>
      </c>
      <c r="B83" s="83">
        <v>2.2000000000000002</v>
      </c>
      <c r="C83" s="81">
        <v>25</v>
      </c>
      <c r="D83" s="83">
        <v>2.2000000000000002</v>
      </c>
      <c r="E83" s="81">
        <v>25</v>
      </c>
      <c r="F83" s="84" t="s">
        <v>29</v>
      </c>
      <c r="G83" s="77">
        <v>175</v>
      </c>
      <c r="H83" s="6" t="b">
        <f t="shared" si="10"/>
        <v>0</v>
      </c>
      <c r="I83" s="6" t="b">
        <f t="shared" si="9"/>
        <v>0</v>
      </c>
      <c r="J83" s="7" t="b">
        <f t="shared" si="7"/>
        <v>0</v>
      </c>
      <c r="K83" s="91">
        <f t="shared" si="8"/>
        <v>7</v>
      </c>
    </row>
    <row r="84" spans="1:11" ht="15" customHeight="1" x14ac:dyDescent="0.2">
      <c r="A84" s="82" t="s">
        <v>80</v>
      </c>
      <c r="B84" s="83">
        <v>3.55</v>
      </c>
      <c r="C84" s="81">
        <v>25</v>
      </c>
      <c r="D84" s="83">
        <v>3.55</v>
      </c>
      <c r="E84" s="81">
        <v>25</v>
      </c>
      <c r="F84" s="84" t="s">
        <v>29</v>
      </c>
      <c r="G84" s="77">
        <v>2875</v>
      </c>
      <c r="H84" s="6" t="b">
        <f t="shared" si="10"/>
        <v>0</v>
      </c>
      <c r="I84" s="6" t="b">
        <f t="shared" si="9"/>
        <v>0</v>
      </c>
      <c r="J84" s="7" t="b">
        <f t="shared" si="7"/>
        <v>0</v>
      </c>
      <c r="K84" s="91">
        <f t="shared" si="8"/>
        <v>115</v>
      </c>
    </row>
    <row r="85" spans="1:11" ht="15" customHeight="1" x14ac:dyDescent="0.2">
      <c r="A85" s="82" t="s">
        <v>65</v>
      </c>
      <c r="B85" s="83">
        <v>4.8499999999999996</v>
      </c>
      <c r="C85" s="81">
        <v>25</v>
      </c>
      <c r="D85" s="83">
        <v>4.8499999999999996</v>
      </c>
      <c r="E85" s="81">
        <v>25</v>
      </c>
      <c r="F85" s="84" t="s">
        <v>29</v>
      </c>
      <c r="G85" s="77">
        <v>2200</v>
      </c>
      <c r="H85" s="6" t="e">
        <f>AND(#REF!=#REF!,#REF!=#REF!,#REF!=#REF!,#REF!=#REF!,#REF!=#REF!,#REF!=#REF!)</f>
        <v>#REF!</v>
      </c>
      <c r="I85" s="6" t="b">
        <f>OR(ISBLANK(#REF!),ISBLANK(#REF!),ISBLANK(#REF!),ISBLANK(#REF!),ISBLANK(#REF!),ISBLANK(#REF!))</f>
        <v>0</v>
      </c>
      <c r="J85" s="7" t="b">
        <f t="shared" si="7"/>
        <v>0</v>
      </c>
      <c r="K85" s="91">
        <f t="shared" si="8"/>
        <v>88</v>
      </c>
    </row>
    <row r="86" spans="1:11" ht="15" customHeight="1" x14ac:dyDescent="0.2">
      <c r="A86" s="82" t="s">
        <v>116</v>
      </c>
      <c r="B86" s="83">
        <v>14.65</v>
      </c>
      <c r="C86" s="81">
        <v>10</v>
      </c>
      <c r="D86" s="83">
        <v>14.65</v>
      </c>
      <c r="E86" s="81">
        <v>10</v>
      </c>
      <c r="F86" s="84" t="s">
        <v>3026</v>
      </c>
      <c r="G86" s="77">
        <v>220</v>
      </c>
      <c r="H86" s="6" t="e">
        <f>AND(A85=#REF!,B85=#REF!,C85=#REF!,D85=#REF!,E85=#REF!,F85=#REF!)</f>
        <v>#REF!</v>
      </c>
      <c r="I86" s="6" t="b">
        <f>OR(ISBLANK(A85),ISBLANK(B85),ISBLANK(C85),ISBLANK(D85),ISBLANK(E85),ISBLANK(F85))</f>
        <v>0</v>
      </c>
      <c r="J86" s="7" t="b">
        <f t="shared" si="7"/>
        <v>0</v>
      </c>
      <c r="K86" s="91">
        <f t="shared" si="8"/>
        <v>22</v>
      </c>
    </row>
    <row r="87" spans="1:11" ht="15" customHeight="1" x14ac:dyDescent="0.2">
      <c r="A87" s="82" t="s">
        <v>3501</v>
      </c>
      <c r="B87" s="83">
        <v>15.5</v>
      </c>
      <c r="C87" s="81">
        <v>5</v>
      </c>
      <c r="D87" s="83">
        <v>15.5</v>
      </c>
      <c r="E87" s="81">
        <v>5</v>
      </c>
      <c r="F87" s="84" t="s">
        <v>3026</v>
      </c>
      <c r="G87" s="77">
        <v>35</v>
      </c>
      <c r="H87" s="6" t="e">
        <f>AND(#REF!=#REF!,#REF!=#REF!,#REF!=#REF!,#REF!=#REF!,#REF!=#REF!,#REF!=#REF!)</f>
        <v>#REF!</v>
      </c>
      <c r="I87" s="6" t="b">
        <f>OR(ISBLANK(#REF!),ISBLANK(#REF!),ISBLANK(#REF!),ISBLANK(#REF!),ISBLANK(#REF!),ISBLANK(#REF!))</f>
        <v>0</v>
      </c>
      <c r="J87" s="7" t="b">
        <f t="shared" si="7"/>
        <v>0</v>
      </c>
      <c r="K87" s="91">
        <f t="shared" si="8"/>
        <v>7</v>
      </c>
    </row>
    <row r="88" spans="1:11" ht="15" customHeight="1" x14ac:dyDescent="0.2">
      <c r="A88" s="82" t="s">
        <v>3504</v>
      </c>
      <c r="B88" s="83">
        <v>10.5</v>
      </c>
      <c r="C88" s="81">
        <v>10</v>
      </c>
      <c r="D88" s="83">
        <v>10.5</v>
      </c>
      <c r="E88" s="81">
        <v>10</v>
      </c>
      <c r="F88" s="84" t="s">
        <v>3026</v>
      </c>
      <c r="G88" s="77">
        <v>110</v>
      </c>
      <c r="H88" s="6" t="e">
        <f>AND(A87=#REF!,B87=#REF!,C87=#REF!,D87=#REF!,E87=#REF!,F87=#REF!)</f>
        <v>#REF!</v>
      </c>
      <c r="I88" s="6" t="b">
        <f>OR(ISBLANK(A87),ISBLANK(B87),ISBLANK(C87),ISBLANK(D87),ISBLANK(E87),ISBLANK(F87))</f>
        <v>0</v>
      </c>
      <c r="J88" s="7" t="b">
        <f t="shared" si="7"/>
        <v>0</v>
      </c>
      <c r="K88" s="91">
        <f t="shared" si="8"/>
        <v>11</v>
      </c>
    </row>
    <row r="89" spans="1:11" ht="15" customHeight="1" x14ac:dyDescent="0.2">
      <c r="A89" s="82" t="s">
        <v>153</v>
      </c>
      <c r="B89" s="83">
        <v>1.25</v>
      </c>
      <c r="C89" s="81">
        <v>50</v>
      </c>
      <c r="D89" s="83">
        <v>1.25</v>
      </c>
      <c r="E89" s="81">
        <v>50</v>
      </c>
      <c r="F89" s="84" t="s">
        <v>30</v>
      </c>
      <c r="G89" s="77">
        <v>9050</v>
      </c>
      <c r="H89" s="6" t="e">
        <f>AND(#REF!=#REF!,#REF!=#REF!,#REF!=#REF!,#REF!=#REF!,#REF!=#REF!,#REF!=#REF!)</f>
        <v>#REF!</v>
      </c>
      <c r="I89" s="6" t="b">
        <f>OR(ISBLANK(#REF!),ISBLANK(#REF!),ISBLANK(#REF!),ISBLANK(#REF!),ISBLANK(#REF!),ISBLANK(#REF!))</f>
        <v>0</v>
      </c>
      <c r="J89" s="7" t="b">
        <f t="shared" si="7"/>
        <v>0</v>
      </c>
      <c r="K89" s="91">
        <f t="shared" si="8"/>
        <v>181</v>
      </c>
    </row>
    <row r="90" spans="1:11" ht="15" customHeight="1" x14ac:dyDescent="0.2">
      <c r="A90" s="82" t="s">
        <v>126</v>
      </c>
      <c r="B90" s="83">
        <v>1.5</v>
      </c>
      <c r="C90" s="81">
        <v>50</v>
      </c>
      <c r="D90" s="83">
        <v>1.5</v>
      </c>
      <c r="E90" s="81">
        <v>50</v>
      </c>
      <c r="F90" s="84" t="s">
        <v>30</v>
      </c>
      <c r="G90" s="77" t="s">
        <v>3736</v>
      </c>
      <c r="H90" s="6" t="e">
        <f>AND(A89=#REF!,B89=#REF!,C89=#REF!,D89=#REF!,E89=#REF!,F89=#REF!)</f>
        <v>#REF!</v>
      </c>
      <c r="I90" s="6" t="b">
        <f t="shared" ref="I90:I96" si="11">OR(ISBLANK(A89),ISBLANK(B89),ISBLANK(C89),ISBLANK(D89),ISBLANK(E89),ISBLANK(F89))</f>
        <v>0</v>
      </c>
      <c r="J90" s="7" t="b">
        <f t="shared" si="7"/>
        <v>0</v>
      </c>
      <c r="K90" s="91" t="e">
        <f t="shared" si="8"/>
        <v>#VALUE!</v>
      </c>
    </row>
    <row r="91" spans="1:11" ht="15" customHeight="1" x14ac:dyDescent="0.2">
      <c r="A91" s="82" t="s">
        <v>127</v>
      </c>
      <c r="B91" s="83">
        <v>1.65</v>
      </c>
      <c r="C91" s="81">
        <v>50</v>
      </c>
      <c r="D91" s="83">
        <v>1.65</v>
      </c>
      <c r="E91" s="81">
        <v>50</v>
      </c>
      <c r="F91" s="84" t="s">
        <v>30</v>
      </c>
      <c r="G91" s="77">
        <v>7550</v>
      </c>
      <c r="H91" s="6" t="b">
        <f t="shared" ref="H91:H96" si="12">AND(A90=A89,B90=B89,C90=C89,D90=D89,E90=E89,F90=F89)</f>
        <v>0</v>
      </c>
      <c r="I91" s="6" t="b">
        <f t="shared" si="11"/>
        <v>0</v>
      </c>
      <c r="J91" s="7" t="b">
        <f t="shared" si="7"/>
        <v>0</v>
      </c>
      <c r="K91" s="91">
        <f t="shared" si="8"/>
        <v>151</v>
      </c>
    </row>
    <row r="92" spans="1:11" ht="15" customHeight="1" x14ac:dyDescent="0.2">
      <c r="A92" s="82" t="s">
        <v>3522</v>
      </c>
      <c r="B92" s="83">
        <v>1.95</v>
      </c>
      <c r="C92" s="81">
        <v>25</v>
      </c>
      <c r="D92" s="83">
        <v>1.95</v>
      </c>
      <c r="E92" s="81">
        <v>25</v>
      </c>
      <c r="F92" s="84" t="s">
        <v>30</v>
      </c>
      <c r="G92" s="77">
        <v>1275</v>
      </c>
      <c r="H92" s="6" t="b">
        <f t="shared" si="12"/>
        <v>0</v>
      </c>
      <c r="I92" s="6" t="b">
        <f t="shared" si="11"/>
        <v>0</v>
      </c>
      <c r="J92" s="7" t="b">
        <f t="shared" si="7"/>
        <v>0</v>
      </c>
      <c r="K92" s="91">
        <f t="shared" si="8"/>
        <v>51</v>
      </c>
    </row>
    <row r="93" spans="1:11" ht="15" customHeight="1" x14ac:dyDescent="0.2">
      <c r="A93" s="82" t="s">
        <v>3506</v>
      </c>
      <c r="B93" s="83">
        <v>16.5</v>
      </c>
      <c r="C93" s="81">
        <v>10</v>
      </c>
      <c r="D93" s="83">
        <v>16.5</v>
      </c>
      <c r="E93" s="81">
        <v>10</v>
      </c>
      <c r="F93" s="84" t="s">
        <v>2107</v>
      </c>
      <c r="G93" s="77">
        <v>310</v>
      </c>
      <c r="H93" s="6" t="b">
        <f t="shared" si="12"/>
        <v>0</v>
      </c>
      <c r="I93" s="6" t="b">
        <f t="shared" si="11"/>
        <v>0</v>
      </c>
      <c r="J93" s="7" t="b">
        <f t="shared" si="7"/>
        <v>0</v>
      </c>
      <c r="K93" s="91">
        <f t="shared" si="8"/>
        <v>31</v>
      </c>
    </row>
    <row r="94" spans="1:11" ht="15" customHeight="1" x14ac:dyDescent="0.2">
      <c r="A94" s="82" t="s">
        <v>3027</v>
      </c>
      <c r="B94" s="83">
        <v>17.5</v>
      </c>
      <c r="C94" s="81">
        <v>10</v>
      </c>
      <c r="D94" s="83">
        <v>17.5</v>
      </c>
      <c r="E94" s="81">
        <v>10</v>
      </c>
      <c r="F94" s="84" t="s">
        <v>2107</v>
      </c>
      <c r="G94" s="77">
        <v>80</v>
      </c>
      <c r="H94" s="6" t="b">
        <f t="shared" si="12"/>
        <v>0</v>
      </c>
      <c r="I94" s="6" t="b">
        <f t="shared" si="11"/>
        <v>0</v>
      </c>
      <c r="J94" s="7" t="b">
        <f t="shared" si="7"/>
        <v>0</v>
      </c>
      <c r="K94" s="91">
        <f t="shared" si="8"/>
        <v>8</v>
      </c>
    </row>
    <row r="95" spans="1:11" ht="15" customHeight="1" x14ac:dyDescent="0.2">
      <c r="A95" s="82" t="s">
        <v>59</v>
      </c>
      <c r="B95" s="83">
        <v>0.85</v>
      </c>
      <c r="C95" s="81">
        <v>50</v>
      </c>
      <c r="D95" s="83">
        <v>0.85</v>
      </c>
      <c r="E95" s="81">
        <v>50</v>
      </c>
      <c r="F95" s="84" t="s">
        <v>239</v>
      </c>
      <c r="G95" s="77">
        <v>2150</v>
      </c>
      <c r="H95" s="6" t="b">
        <f t="shared" si="12"/>
        <v>0</v>
      </c>
      <c r="I95" s="6" t="b">
        <f t="shared" si="11"/>
        <v>0</v>
      </c>
      <c r="J95" s="7" t="b">
        <f t="shared" si="7"/>
        <v>0</v>
      </c>
      <c r="K95" s="91">
        <f t="shared" si="8"/>
        <v>43</v>
      </c>
    </row>
    <row r="96" spans="1:11" ht="15" customHeight="1" x14ac:dyDescent="0.2">
      <c r="A96" s="82" t="s">
        <v>61</v>
      </c>
      <c r="B96" s="83">
        <v>1.1499999999999999</v>
      </c>
      <c r="C96" s="81">
        <v>50</v>
      </c>
      <c r="D96" s="83">
        <v>1.1499999999999999</v>
      </c>
      <c r="E96" s="81">
        <v>50</v>
      </c>
      <c r="F96" s="84" t="s">
        <v>239</v>
      </c>
      <c r="G96" s="77">
        <v>450</v>
      </c>
      <c r="H96" s="6" t="b">
        <f t="shared" si="12"/>
        <v>0</v>
      </c>
      <c r="I96" s="6" t="b">
        <f t="shared" si="11"/>
        <v>0</v>
      </c>
      <c r="J96" s="7" t="b">
        <f t="shared" si="7"/>
        <v>0</v>
      </c>
      <c r="K96" s="91">
        <f t="shared" si="8"/>
        <v>9</v>
      </c>
    </row>
    <row r="97" spans="1:11" ht="15" customHeight="1" x14ac:dyDescent="0.2">
      <c r="A97" s="82" t="s">
        <v>3029</v>
      </c>
      <c r="B97" s="83">
        <v>1.85</v>
      </c>
      <c r="C97" s="81">
        <v>50</v>
      </c>
      <c r="D97" s="83">
        <v>1.85</v>
      </c>
      <c r="E97" s="81">
        <v>50</v>
      </c>
      <c r="F97" s="84" t="s">
        <v>263</v>
      </c>
      <c r="G97" s="77">
        <v>4300</v>
      </c>
      <c r="H97" s="6" t="e">
        <f>AND(#REF!=A96,#REF!=B96,#REF!=C96,#REF!=D96,#REF!=E96,#REF!=F96)</f>
        <v>#REF!</v>
      </c>
      <c r="I97" s="6" t="b">
        <f>OR(ISBLANK(#REF!),ISBLANK(#REF!),ISBLANK(#REF!),ISBLANK(#REF!),ISBLANK(#REF!),ISBLANK(#REF!))</f>
        <v>0</v>
      </c>
      <c r="J97" s="7" t="b">
        <f t="shared" si="7"/>
        <v>0</v>
      </c>
      <c r="K97" s="91">
        <f t="shared" si="8"/>
        <v>86</v>
      </c>
    </row>
    <row r="98" spans="1:11" ht="15" customHeight="1" x14ac:dyDescent="0.2">
      <c r="A98" s="82" t="s">
        <v>3716</v>
      </c>
      <c r="B98" s="83">
        <v>2.25</v>
      </c>
      <c r="C98" s="81">
        <v>50</v>
      </c>
      <c r="D98" s="83">
        <v>2.25</v>
      </c>
      <c r="E98" s="81">
        <v>50</v>
      </c>
      <c r="F98" s="84" t="s">
        <v>263</v>
      </c>
      <c r="G98" s="77">
        <v>4050</v>
      </c>
      <c r="H98" s="6" t="e">
        <f>AND(A97=#REF!,B97=#REF!,C97=#REF!,D97=#REF!,E97=#REF!,F97=#REF!)</f>
        <v>#REF!</v>
      </c>
      <c r="I98" s="6" t="b">
        <f>OR(ISBLANK(A97),ISBLANK(B97),ISBLANK(C97),ISBLANK(D97),ISBLANK(E97),ISBLANK(F97))</f>
        <v>0</v>
      </c>
      <c r="J98" s="7" t="b">
        <f t="shared" si="7"/>
        <v>0</v>
      </c>
      <c r="K98" s="91">
        <f t="shared" si="8"/>
        <v>81</v>
      </c>
    </row>
    <row r="99" spans="1:11" ht="15" customHeight="1" x14ac:dyDescent="0.2">
      <c r="A99" s="82" t="s">
        <v>60</v>
      </c>
      <c r="B99" s="83">
        <v>1.45</v>
      </c>
      <c r="C99" s="81">
        <v>50</v>
      </c>
      <c r="D99" s="83">
        <v>1.45</v>
      </c>
      <c r="E99" s="81">
        <v>50</v>
      </c>
      <c r="F99" s="84" t="s">
        <v>112</v>
      </c>
      <c r="G99" s="77">
        <v>1650</v>
      </c>
      <c r="H99" s="6" t="e">
        <f>AND(#REF!=A98,#REF!=B98,#REF!=C98,#REF!=D98,#REF!=E98,#REF!=F98)</f>
        <v>#REF!</v>
      </c>
      <c r="I99" s="6" t="b">
        <f>OR(ISBLANK(#REF!),ISBLANK(#REF!),ISBLANK(#REF!),ISBLANK(#REF!),ISBLANK(#REF!),ISBLANK(#REF!))</f>
        <v>0</v>
      </c>
      <c r="J99" s="7" t="b">
        <f t="shared" si="7"/>
        <v>0</v>
      </c>
      <c r="K99" s="91">
        <f t="shared" si="8"/>
        <v>33</v>
      </c>
    </row>
    <row r="100" spans="1:11" ht="15" customHeight="1" x14ac:dyDescent="0.2">
      <c r="A100" s="82" t="s">
        <v>77</v>
      </c>
      <c r="B100" s="83">
        <v>1.35</v>
      </c>
      <c r="C100" s="81">
        <v>50</v>
      </c>
      <c r="D100" s="83">
        <v>1.35</v>
      </c>
      <c r="E100" s="81">
        <v>50</v>
      </c>
      <c r="F100" s="84" t="s">
        <v>32</v>
      </c>
      <c r="G100" s="77">
        <v>650</v>
      </c>
      <c r="H100" s="6" t="e">
        <f>AND(#REF!=#REF!,#REF!=#REF!,#REF!=#REF!,#REF!=#REF!,#REF!=#REF!,#REF!=#REF!)</f>
        <v>#REF!</v>
      </c>
      <c r="I100" s="6" t="b">
        <f>OR(ISBLANK(#REF!),ISBLANK(#REF!),ISBLANK(#REF!),ISBLANK(#REF!),ISBLANK(#REF!),ISBLANK(#REF!))</f>
        <v>0</v>
      </c>
      <c r="J100" s="7" t="b">
        <f t="shared" si="7"/>
        <v>0</v>
      </c>
      <c r="K100" s="91">
        <f t="shared" si="8"/>
        <v>13</v>
      </c>
    </row>
    <row r="101" spans="1:11" ht="15" customHeight="1" x14ac:dyDescent="0.2">
      <c r="A101" s="82" t="s">
        <v>78</v>
      </c>
      <c r="B101" s="83">
        <v>1.6</v>
      </c>
      <c r="C101" s="81">
        <v>50</v>
      </c>
      <c r="D101" s="83">
        <v>1.6</v>
      </c>
      <c r="E101" s="81">
        <v>50</v>
      </c>
      <c r="F101" s="84" t="s">
        <v>32</v>
      </c>
      <c r="G101" s="77">
        <v>1550</v>
      </c>
      <c r="H101" s="6"/>
      <c r="I101" s="6"/>
      <c r="K101" s="91">
        <f t="shared" si="8"/>
        <v>31</v>
      </c>
    </row>
    <row r="102" spans="1:11" ht="15" customHeight="1" x14ac:dyDescent="0.2">
      <c r="A102" s="82" t="s">
        <v>86</v>
      </c>
      <c r="B102" s="83">
        <v>1.85</v>
      </c>
      <c r="C102" s="81">
        <v>25</v>
      </c>
      <c r="D102" s="83">
        <v>1.85</v>
      </c>
      <c r="E102" s="81">
        <v>25</v>
      </c>
      <c r="F102" s="84" t="s">
        <v>32</v>
      </c>
      <c r="G102" s="77">
        <v>2500</v>
      </c>
      <c r="H102" s="6"/>
      <c r="I102" s="6"/>
      <c r="K102" s="91">
        <f t="shared" si="8"/>
        <v>100</v>
      </c>
    </row>
    <row r="103" spans="1:11" ht="15" customHeight="1" x14ac:dyDescent="0.2">
      <c r="A103" s="82" t="s">
        <v>61</v>
      </c>
      <c r="B103" s="83">
        <v>14.35</v>
      </c>
      <c r="C103" s="81">
        <v>10</v>
      </c>
      <c r="D103" s="83">
        <v>14.35</v>
      </c>
      <c r="E103" s="81">
        <v>10</v>
      </c>
      <c r="F103" s="84" t="s">
        <v>189</v>
      </c>
      <c r="G103" s="77">
        <v>120</v>
      </c>
      <c r="H103" s="6"/>
      <c r="I103" s="6"/>
      <c r="K103" s="91">
        <f t="shared" si="8"/>
        <v>12</v>
      </c>
    </row>
    <row r="104" spans="1:11" ht="15" customHeight="1" x14ac:dyDescent="0.2">
      <c r="A104" s="82" t="s">
        <v>64</v>
      </c>
      <c r="B104" s="83">
        <v>17.25</v>
      </c>
      <c r="C104" s="81">
        <v>10</v>
      </c>
      <c r="D104" s="83">
        <v>17.25</v>
      </c>
      <c r="E104" s="81">
        <v>10</v>
      </c>
      <c r="F104" s="84" t="s">
        <v>189</v>
      </c>
      <c r="G104" s="77">
        <v>500</v>
      </c>
      <c r="H104" s="6"/>
      <c r="I104" s="6"/>
      <c r="K104" s="91">
        <f t="shared" si="8"/>
        <v>50</v>
      </c>
    </row>
    <row r="105" spans="1:11" ht="15" customHeight="1" x14ac:dyDescent="0.2">
      <c r="A105" s="82" t="s">
        <v>62</v>
      </c>
      <c r="B105" s="83">
        <v>21.1</v>
      </c>
      <c r="C105" s="81">
        <v>10</v>
      </c>
      <c r="D105" s="83">
        <v>21.1</v>
      </c>
      <c r="E105" s="81">
        <v>10</v>
      </c>
      <c r="F105" s="84" t="s">
        <v>189</v>
      </c>
      <c r="G105" s="77">
        <v>150</v>
      </c>
      <c r="H105" s="6" t="e">
        <f>AND(A104=#REF!,B104=#REF!,C104=#REF!,D104=#REF!,E104=#REF!,F104=#REF!)</f>
        <v>#REF!</v>
      </c>
      <c r="I105" s="6" t="b">
        <f>OR(ISBLANK(A104),ISBLANK(B104),ISBLANK(C104),ISBLANK(D104),ISBLANK(E104),ISBLANK(F104))</f>
        <v>0</v>
      </c>
      <c r="J105" s="7" t="b">
        <f>C105=0</f>
        <v>0</v>
      </c>
      <c r="K105" s="91">
        <f t="shared" si="8"/>
        <v>15</v>
      </c>
    </row>
    <row r="106" spans="1:11" ht="15" customHeight="1" x14ac:dyDescent="0.2">
      <c r="A106" s="82" t="s">
        <v>3033</v>
      </c>
      <c r="B106" s="83">
        <v>25.15</v>
      </c>
      <c r="C106" s="81">
        <v>10</v>
      </c>
      <c r="D106" s="83">
        <v>25.15</v>
      </c>
      <c r="E106" s="81">
        <v>10</v>
      </c>
      <c r="F106" s="84" t="s">
        <v>189</v>
      </c>
      <c r="G106" s="77">
        <v>100</v>
      </c>
      <c r="H106" s="6" t="b">
        <f>AND(A105=A104,B105=B104,C105=C104,D105=D104,E105=E104,F105=F104)</f>
        <v>0</v>
      </c>
      <c r="I106" s="6" t="b">
        <f>OR(ISBLANK(A105),ISBLANK(B105),ISBLANK(C105),ISBLANK(D105),ISBLANK(E105),ISBLANK(F105))</f>
        <v>0</v>
      </c>
      <c r="J106" s="7" t="b">
        <f>C106=0</f>
        <v>0</v>
      </c>
      <c r="K106" s="91">
        <f t="shared" si="8"/>
        <v>10</v>
      </c>
    </row>
    <row r="107" spans="1:11" ht="15" customHeight="1" x14ac:dyDescent="0.2">
      <c r="A107" s="82" t="s">
        <v>3040</v>
      </c>
      <c r="B107" s="83">
        <v>6.5</v>
      </c>
      <c r="C107" s="81">
        <v>10</v>
      </c>
      <c r="D107" s="83">
        <v>6.5</v>
      </c>
      <c r="E107" s="81">
        <v>10</v>
      </c>
      <c r="F107" s="84" t="s">
        <v>190</v>
      </c>
      <c r="G107" s="77">
        <v>6080</v>
      </c>
      <c r="H107" s="6" t="b">
        <f>AND(A106=A105,B106=B105,C106=C105,D106=D105,E106=E105,F106=F105)</f>
        <v>0</v>
      </c>
      <c r="I107" s="6" t="b">
        <f>OR(ISBLANK(A106),ISBLANK(B106),ISBLANK(C106),ISBLANK(D106),ISBLANK(E106),ISBLANK(F106))</f>
        <v>0</v>
      </c>
      <c r="J107" s="7" t="b">
        <f>C107=0</f>
        <v>0</v>
      </c>
      <c r="K107" s="91">
        <f t="shared" si="8"/>
        <v>608</v>
      </c>
    </row>
    <row r="108" spans="1:11" ht="15" customHeight="1" outlineLevel="1" x14ac:dyDescent="0.2">
      <c r="A108" s="82" t="s">
        <v>3040</v>
      </c>
      <c r="B108" s="83">
        <v>4.8</v>
      </c>
      <c r="C108" s="81">
        <v>10</v>
      </c>
      <c r="D108" s="83">
        <v>4.8</v>
      </c>
      <c r="E108" s="81">
        <v>10</v>
      </c>
      <c r="F108" s="84" t="s">
        <v>191</v>
      </c>
      <c r="G108" s="77">
        <v>850</v>
      </c>
      <c r="H108" s="6"/>
      <c r="I108" s="6"/>
      <c r="K108" s="91">
        <f t="shared" si="8"/>
        <v>85</v>
      </c>
    </row>
    <row r="109" spans="1:11" ht="15" customHeight="1" outlineLevel="1" x14ac:dyDescent="0.2">
      <c r="A109" s="82" t="s">
        <v>77</v>
      </c>
      <c r="B109" s="83">
        <v>3.25</v>
      </c>
      <c r="C109" s="81">
        <v>25</v>
      </c>
      <c r="D109" s="83">
        <v>3.25</v>
      </c>
      <c r="E109" s="81">
        <v>25</v>
      </c>
      <c r="F109" s="84" t="s">
        <v>191</v>
      </c>
      <c r="G109" s="77">
        <v>4800</v>
      </c>
      <c r="H109" s="6" t="b">
        <f>AND(A108=A107,B108=B107,C108=C107,D108=D107,E108=E107,F108=F107)</f>
        <v>0</v>
      </c>
      <c r="I109" s="6" t="b">
        <f>OR(ISBLANK(A108),ISBLANK(B108),ISBLANK(C108),ISBLANK(D108),ISBLANK(E108),ISBLANK(F108))</f>
        <v>0</v>
      </c>
      <c r="J109" s="7" t="b">
        <f t="shared" ref="J109:J140" si="13">C109=0</f>
        <v>0</v>
      </c>
      <c r="K109" s="91">
        <f t="shared" si="8"/>
        <v>192</v>
      </c>
    </row>
    <row r="110" spans="1:11" ht="15" customHeight="1" outlineLevel="1" x14ac:dyDescent="0.2">
      <c r="A110" s="82" t="s">
        <v>63</v>
      </c>
      <c r="B110" s="83">
        <v>26.75</v>
      </c>
      <c r="C110" s="81">
        <v>10</v>
      </c>
      <c r="D110" s="83">
        <v>26.75</v>
      </c>
      <c r="E110" s="81">
        <v>10</v>
      </c>
      <c r="F110" s="84" t="s">
        <v>131</v>
      </c>
      <c r="G110" s="77">
        <v>40</v>
      </c>
      <c r="H110" s="6" t="b">
        <f>AND(A109=A108,B109=B108,C109=C108,D109=D108,E109=E108,F109=F108)</f>
        <v>0</v>
      </c>
      <c r="I110" s="6" t="b">
        <f>OR(ISBLANK(A109),ISBLANK(B109),ISBLANK(C109),ISBLANK(D109),ISBLANK(E109),ISBLANK(F109))</f>
        <v>0</v>
      </c>
      <c r="J110" s="7" t="b">
        <f t="shared" si="13"/>
        <v>0</v>
      </c>
      <c r="K110" s="91">
        <f t="shared" si="8"/>
        <v>4</v>
      </c>
    </row>
    <row r="111" spans="1:11" ht="15" customHeight="1" outlineLevel="1" x14ac:dyDescent="0.2">
      <c r="A111" s="82" t="s">
        <v>70</v>
      </c>
      <c r="B111" s="83">
        <v>2</v>
      </c>
      <c r="C111" s="81">
        <v>50</v>
      </c>
      <c r="D111" s="83">
        <v>2</v>
      </c>
      <c r="E111" s="81">
        <v>50</v>
      </c>
      <c r="F111" s="84" t="s">
        <v>264</v>
      </c>
      <c r="G111" s="77">
        <v>1200</v>
      </c>
      <c r="H111" s="6" t="b">
        <f>AND(A110=A109,B110=B109,C110=C109,D110=D109,E110=E109,F110=F109)</f>
        <v>0</v>
      </c>
      <c r="I111" s="6" t="b">
        <f>OR(ISBLANK(A110),ISBLANK(B110),ISBLANK(C110),ISBLANK(D110),ISBLANK(E110),ISBLANK(F110))</f>
        <v>0</v>
      </c>
      <c r="J111" s="7" t="b">
        <f t="shared" si="13"/>
        <v>0</v>
      </c>
      <c r="K111" s="91">
        <f t="shared" si="8"/>
        <v>24</v>
      </c>
    </row>
    <row r="112" spans="1:11" ht="15" customHeight="1" outlineLevel="1" x14ac:dyDescent="0.2">
      <c r="A112" s="82" t="s">
        <v>60</v>
      </c>
      <c r="B112" s="83">
        <v>3.3</v>
      </c>
      <c r="C112" s="81">
        <v>25</v>
      </c>
      <c r="D112" s="83">
        <v>3.3</v>
      </c>
      <c r="E112" s="81">
        <v>25</v>
      </c>
      <c r="F112" s="84" t="s">
        <v>264</v>
      </c>
      <c r="G112" s="77">
        <v>1825</v>
      </c>
      <c r="H112" s="6" t="e">
        <f>AND(#REF!=A111,#REF!=B111,#REF!=C111,#REF!=D111,#REF!=E111,#REF!=F111)</f>
        <v>#REF!</v>
      </c>
      <c r="I112" s="6" t="b">
        <f>OR(ISBLANK(#REF!),ISBLANK(#REF!),ISBLANK(#REF!),ISBLANK(#REF!),ISBLANK(#REF!),ISBLANK(#REF!))</f>
        <v>0</v>
      </c>
      <c r="J112" s="7" t="b">
        <f t="shared" si="13"/>
        <v>0</v>
      </c>
      <c r="K112" s="91">
        <f t="shared" si="8"/>
        <v>73</v>
      </c>
    </row>
    <row r="113" spans="1:11" ht="15" customHeight="1" outlineLevel="1" x14ac:dyDescent="0.2">
      <c r="A113" s="82" t="s">
        <v>3040</v>
      </c>
      <c r="B113" s="83">
        <v>5.4</v>
      </c>
      <c r="C113" s="81">
        <v>10</v>
      </c>
      <c r="D113" s="83">
        <v>5.4</v>
      </c>
      <c r="E113" s="81">
        <v>10</v>
      </c>
      <c r="F113" s="84" t="s">
        <v>264</v>
      </c>
      <c r="G113" s="77">
        <v>300</v>
      </c>
      <c r="H113" s="6" t="e">
        <f>AND(#REF!=#REF!,#REF!=#REF!,#REF!=#REF!,#REF!=#REF!,#REF!=#REF!,#REF!=#REF!)</f>
        <v>#REF!</v>
      </c>
      <c r="I113" s="6" t="b">
        <f>OR(ISBLANK(#REF!),ISBLANK(#REF!),ISBLANK(#REF!),ISBLANK(#REF!),ISBLANK(#REF!),ISBLANK(#REF!))</f>
        <v>0</v>
      </c>
      <c r="J113" s="7" t="b">
        <f t="shared" si="13"/>
        <v>0</v>
      </c>
      <c r="K113" s="91">
        <f t="shared" si="8"/>
        <v>30</v>
      </c>
    </row>
    <row r="114" spans="1:11" ht="15" customHeight="1" outlineLevel="1" x14ac:dyDescent="0.2">
      <c r="A114" s="82" t="s">
        <v>70</v>
      </c>
      <c r="B114" s="83">
        <v>1.95</v>
      </c>
      <c r="C114" s="81">
        <v>50</v>
      </c>
      <c r="D114" s="83">
        <v>1.95</v>
      </c>
      <c r="E114" s="81">
        <v>50</v>
      </c>
      <c r="F114" s="84" t="s">
        <v>34</v>
      </c>
      <c r="G114" s="77">
        <v>500</v>
      </c>
      <c r="H114" s="6" t="e">
        <f>AND(#REF!=#REF!,#REF!=#REF!,#REF!=#REF!,#REF!=#REF!,#REF!=#REF!,#REF!=#REF!)</f>
        <v>#REF!</v>
      </c>
      <c r="I114" s="6" t="b">
        <f>OR(ISBLANK(#REF!),ISBLANK(#REF!),ISBLANK(#REF!),ISBLANK(#REF!),ISBLANK(#REF!),ISBLANK(#REF!))</f>
        <v>0</v>
      </c>
      <c r="J114" s="7" t="b">
        <f t="shared" si="13"/>
        <v>0</v>
      </c>
      <c r="K114" s="91">
        <f t="shared" si="8"/>
        <v>10</v>
      </c>
    </row>
    <row r="115" spans="1:11" ht="15" customHeight="1" outlineLevel="1" x14ac:dyDescent="0.2">
      <c r="A115" s="82" t="s">
        <v>60</v>
      </c>
      <c r="B115" s="83">
        <v>2.9</v>
      </c>
      <c r="C115" s="81">
        <v>50</v>
      </c>
      <c r="D115" s="83">
        <v>2.9</v>
      </c>
      <c r="E115" s="81">
        <v>50</v>
      </c>
      <c r="F115" s="84" t="s">
        <v>34</v>
      </c>
      <c r="G115" s="77">
        <v>2050</v>
      </c>
      <c r="H115" s="6" t="e">
        <f>AND(A114=#REF!,B114=#REF!,C114=#REF!,D114=#REF!,E114=#REF!,F114=#REF!)</f>
        <v>#REF!</v>
      </c>
      <c r="I115" s="6" t="b">
        <f>OR(ISBLANK(A114),ISBLANK(B114),ISBLANK(C114),ISBLANK(D114),ISBLANK(E114),ISBLANK(F114))</f>
        <v>0</v>
      </c>
      <c r="J115" s="7" t="b">
        <f t="shared" si="13"/>
        <v>0</v>
      </c>
      <c r="K115" s="91">
        <f t="shared" si="8"/>
        <v>41</v>
      </c>
    </row>
    <row r="116" spans="1:11" ht="15" customHeight="1" outlineLevel="1" x14ac:dyDescent="0.2">
      <c r="A116" s="82" t="s">
        <v>3040</v>
      </c>
      <c r="B116" s="83">
        <v>5.35</v>
      </c>
      <c r="C116" s="81">
        <v>10</v>
      </c>
      <c r="D116" s="83">
        <v>5.35</v>
      </c>
      <c r="E116" s="81">
        <v>10</v>
      </c>
      <c r="F116" s="84" t="s">
        <v>34</v>
      </c>
      <c r="G116" s="77">
        <v>40</v>
      </c>
      <c r="H116" s="6" t="b">
        <f>AND(A115=A114,B115=B114,C115=C114,D115=D114,E115=E114,F115=F114)</f>
        <v>0</v>
      </c>
      <c r="I116" s="6" t="b">
        <f>OR(ISBLANK(A115),ISBLANK(B115),ISBLANK(C115),ISBLANK(D115),ISBLANK(E115),ISBLANK(F115))</f>
        <v>0</v>
      </c>
      <c r="J116" s="7" t="b">
        <f t="shared" si="13"/>
        <v>0</v>
      </c>
      <c r="K116" s="91">
        <f t="shared" si="8"/>
        <v>4</v>
      </c>
    </row>
    <row r="117" spans="1:11" ht="15" customHeight="1" outlineLevel="1" x14ac:dyDescent="0.2">
      <c r="A117" s="82" t="s">
        <v>60</v>
      </c>
      <c r="B117" s="83">
        <v>3.65</v>
      </c>
      <c r="C117" s="81">
        <v>25</v>
      </c>
      <c r="D117" s="83">
        <v>3.65</v>
      </c>
      <c r="E117" s="81">
        <v>25</v>
      </c>
      <c r="F117" s="84" t="s">
        <v>134</v>
      </c>
      <c r="G117" s="77">
        <v>3000</v>
      </c>
      <c r="H117" s="6" t="b">
        <f>AND(A116=A115,B116=B115,C116=C115,D116=D115,E116=E115,F116=F115)</f>
        <v>0</v>
      </c>
      <c r="I117" s="6" t="b">
        <f>OR(ISBLANK(A116),ISBLANK(B116),ISBLANK(C116),ISBLANK(D116),ISBLANK(E116),ISBLANK(F116))</f>
        <v>0</v>
      </c>
      <c r="J117" s="7" t="b">
        <f t="shared" si="13"/>
        <v>0</v>
      </c>
      <c r="K117" s="91">
        <f t="shared" si="8"/>
        <v>120</v>
      </c>
    </row>
    <row r="118" spans="1:11" ht="15" customHeight="1" outlineLevel="1" x14ac:dyDescent="0.2">
      <c r="A118" s="82" t="s">
        <v>2986</v>
      </c>
      <c r="B118" s="83">
        <v>6.85</v>
      </c>
      <c r="C118" s="81">
        <v>10</v>
      </c>
      <c r="D118" s="83">
        <v>6.85</v>
      </c>
      <c r="E118" s="81">
        <v>10</v>
      </c>
      <c r="F118" s="84" t="s">
        <v>134</v>
      </c>
      <c r="G118" s="77">
        <v>300</v>
      </c>
      <c r="H118" s="6" t="e">
        <f>AND(#REF!=A117,#REF!=B117,#REF!=C117,#REF!=D117,#REF!=E117,#REF!=F117)</f>
        <v>#REF!</v>
      </c>
      <c r="I118" s="6" t="b">
        <f>OR(ISBLANK(#REF!),ISBLANK(#REF!),ISBLANK(#REF!),ISBLANK(#REF!),ISBLANK(#REF!),ISBLANK(#REF!))</f>
        <v>0</v>
      </c>
      <c r="J118" s="7" t="b">
        <f t="shared" si="13"/>
        <v>0</v>
      </c>
      <c r="K118" s="91">
        <f t="shared" si="8"/>
        <v>30</v>
      </c>
    </row>
    <row r="119" spans="1:11" ht="15" customHeight="1" outlineLevel="1" x14ac:dyDescent="0.2">
      <c r="A119" s="82" t="s">
        <v>3735</v>
      </c>
      <c r="B119" s="83">
        <v>8.1</v>
      </c>
      <c r="C119" s="81">
        <v>10</v>
      </c>
      <c r="D119" s="83">
        <v>8.1</v>
      </c>
      <c r="E119" s="81">
        <v>10</v>
      </c>
      <c r="F119" s="84" t="s">
        <v>134</v>
      </c>
      <c r="G119" s="77">
        <v>2100</v>
      </c>
      <c r="H119" s="6" t="e">
        <f>AND(#REF!=A118,#REF!=B118,#REF!=C118,#REF!=D118,#REF!=E118,#REF!=F118)</f>
        <v>#REF!</v>
      </c>
      <c r="I119" s="6" t="b">
        <f>OR(ISBLANK(#REF!),ISBLANK(#REF!),ISBLANK(#REF!),ISBLANK(#REF!),ISBLANK(#REF!),ISBLANK(#REF!))</f>
        <v>0</v>
      </c>
      <c r="J119" s="7" t="b">
        <f t="shared" si="13"/>
        <v>0</v>
      </c>
      <c r="K119" s="91">
        <f t="shared" si="8"/>
        <v>210</v>
      </c>
    </row>
    <row r="120" spans="1:11" ht="15" customHeight="1" outlineLevel="1" x14ac:dyDescent="0.2">
      <c r="A120" s="82" t="s">
        <v>80</v>
      </c>
      <c r="B120" s="83">
        <v>5.0999999999999996</v>
      </c>
      <c r="C120" s="81">
        <v>10</v>
      </c>
      <c r="D120" s="83">
        <v>5.0999999999999996</v>
      </c>
      <c r="E120" s="81">
        <v>10</v>
      </c>
      <c r="F120" s="84" t="s">
        <v>2113</v>
      </c>
      <c r="G120" s="77">
        <v>360</v>
      </c>
      <c r="H120" s="6" t="e">
        <f>AND(#REF!=A119,#REF!=B119,#REF!=C119,#REF!=D119,#REF!=E119,#REF!=F119)</f>
        <v>#REF!</v>
      </c>
      <c r="I120" s="6" t="b">
        <f>OR(ISBLANK(#REF!),ISBLANK(#REF!),ISBLANK(#REF!),ISBLANK(#REF!),ISBLANK(#REF!),ISBLANK(#REF!))</f>
        <v>0</v>
      </c>
      <c r="J120" s="7" t="b">
        <f t="shared" si="13"/>
        <v>0</v>
      </c>
      <c r="K120" s="91">
        <f t="shared" si="8"/>
        <v>36</v>
      </c>
    </row>
    <row r="121" spans="1:11" ht="15" customHeight="1" outlineLevel="1" x14ac:dyDescent="0.2">
      <c r="A121" s="82" t="s">
        <v>65</v>
      </c>
      <c r="B121" s="83">
        <v>7.4</v>
      </c>
      <c r="C121" s="81">
        <v>10</v>
      </c>
      <c r="D121" s="83">
        <v>7.4</v>
      </c>
      <c r="E121" s="81">
        <v>10</v>
      </c>
      <c r="F121" s="84" t="s">
        <v>2113</v>
      </c>
      <c r="G121" s="77">
        <v>190</v>
      </c>
      <c r="H121" s="6" t="e">
        <f>AND(A120=#REF!,B120=#REF!,C120=#REF!,D120=#REF!,E120=#REF!,F120=#REF!)</f>
        <v>#REF!</v>
      </c>
      <c r="I121" s="6" t="b">
        <f>OR(ISBLANK(A120),ISBLANK(B120),ISBLANK(C120),ISBLANK(D120),ISBLANK(E120),ISBLANK(F120))</f>
        <v>0</v>
      </c>
      <c r="J121" s="7" t="b">
        <f t="shared" si="13"/>
        <v>0</v>
      </c>
      <c r="K121" s="91">
        <f t="shared" si="8"/>
        <v>19</v>
      </c>
    </row>
    <row r="122" spans="1:11" ht="15" customHeight="1" outlineLevel="1" x14ac:dyDescent="0.2">
      <c r="A122" s="82" t="s">
        <v>76</v>
      </c>
      <c r="B122" s="83">
        <v>1</v>
      </c>
      <c r="C122" s="81">
        <v>50</v>
      </c>
      <c r="D122" s="83">
        <v>1</v>
      </c>
      <c r="E122" s="81">
        <v>50</v>
      </c>
      <c r="F122" s="84" t="s">
        <v>193</v>
      </c>
      <c r="G122" s="77">
        <v>6250</v>
      </c>
      <c r="H122" s="6" t="b">
        <f>AND(A121=A120,B121=B120,C121=C120,D121=D120,E121=E120,F121=F120)</f>
        <v>0</v>
      </c>
      <c r="I122" s="6" t="b">
        <f>OR(ISBLANK(A121),ISBLANK(B121),ISBLANK(C121),ISBLANK(D121),ISBLANK(E121),ISBLANK(F121))</f>
        <v>0</v>
      </c>
      <c r="J122" s="7" t="b">
        <f t="shared" si="13"/>
        <v>0</v>
      </c>
      <c r="K122" s="91">
        <f t="shared" si="8"/>
        <v>125</v>
      </c>
    </row>
    <row r="123" spans="1:11" ht="15" customHeight="1" outlineLevel="1" x14ac:dyDescent="0.2">
      <c r="A123" s="82" t="s">
        <v>78</v>
      </c>
      <c r="B123" s="83">
        <v>1.6</v>
      </c>
      <c r="C123" s="81">
        <v>50</v>
      </c>
      <c r="D123" s="83">
        <v>1.6</v>
      </c>
      <c r="E123" s="81">
        <v>50</v>
      </c>
      <c r="F123" s="84" t="s">
        <v>193</v>
      </c>
      <c r="G123" s="77" t="s">
        <v>3736</v>
      </c>
      <c r="H123" s="6" t="b">
        <f>AND(A122=A121,B122=B121,C122=C121,D122=D121,E122=E121,F122=F121)</f>
        <v>0</v>
      </c>
      <c r="I123" s="6" t="b">
        <f>OR(ISBLANK(A122),ISBLANK(B122),ISBLANK(C122),ISBLANK(D122),ISBLANK(E122),ISBLANK(F122))</f>
        <v>0</v>
      </c>
      <c r="J123" s="7" t="b">
        <f t="shared" si="13"/>
        <v>0</v>
      </c>
      <c r="K123" s="91" t="e">
        <f t="shared" si="8"/>
        <v>#VALUE!</v>
      </c>
    </row>
    <row r="124" spans="1:11" ht="15" customHeight="1" outlineLevel="1" x14ac:dyDescent="0.2">
      <c r="A124" s="82" t="s">
        <v>86</v>
      </c>
      <c r="B124" s="83">
        <v>2.25</v>
      </c>
      <c r="C124" s="81">
        <v>25</v>
      </c>
      <c r="D124" s="83">
        <v>2.25</v>
      </c>
      <c r="E124" s="81">
        <v>25</v>
      </c>
      <c r="F124" s="84" t="s">
        <v>193</v>
      </c>
      <c r="G124" s="77">
        <v>4175</v>
      </c>
      <c r="H124" s="6" t="b">
        <f>AND(A123=A122,B123=B122,C123=C122,D123=D122,E123=E122,F123=F122)</f>
        <v>0</v>
      </c>
      <c r="I124" s="6" t="b">
        <f>OR(ISBLANK(A123),ISBLANK(B123),ISBLANK(C123),ISBLANK(D123),ISBLANK(E123),ISBLANK(F123))</f>
        <v>0</v>
      </c>
      <c r="J124" s="7" t="b">
        <f t="shared" si="13"/>
        <v>0</v>
      </c>
      <c r="K124" s="91">
        <f t="shared" si="8"/>
        <v>167</v>
      </c>
    </row>
    <row r="125" spans="1:11" ht="15" customHeight="1" outlineLevel="1" x14ac:dyDescent="0.2">
      <c r="A125" s="82" t="s">
        <v>3060</v>
      </c>
      <c r="B125" s="83">
        <v>4.8499999999999996</v>
      </c>
      <c r="C125" s="81">
        <v>10</v>
      </c>
      <c r="D125" s="83">
        <v>4.8499999999999996</v>
      </c>
      <c r="E125" s="81">
        <v>10</v>
      </c>
      <c r="F125" s="84" t="s">
        <v>193</v>
      </c>
      <c r="G125" s="77">
        <v>520</v>
      </c>
      <c r="H125" s="6" t="e">
        <f>AND(#REF!=A124,#REF!=B124,#REF!=C124,#REF!=D124,#REF!=E124,#REF!=F124)</f>
        <v>#REF!</v>
      </c>
      <c r="I125" s="6" t="b">
        <f>OR(ISBLANK(#REF!),ISBLANK(#REF!),ISBLANK(#REF!),ISBLANK(#REF!),ISBLANK(#REF!),ISBLANK(#REF!))</f>
        <v>0</v>
      </c>
      <c r="J125" s="7" t="b">
        <f t="shared" si="13"/>
        <v>0</v>
      </c>
      <c r="K125" s="91">
        <f t="shared" si="8"/>
        <v>52</v>
      </c>
    </row>
    <row r="126" spans="1:11" ht="15" customHeight="1" outlineLevel="1" x14ac:dyDescent="0.2">
      <c r="A126" s="82" t="s">
        <v>59</v>
      </c>
      <c r="B126" s="83">
        <v>14.6</v>
      </c>
      <c r="C126" s="81">
        <v>10</v>
      </c>
      <c r="D126" s="83">
        <v>14.6</v>
      </c>
      <c r="E126" s="81">
        <v>10</v>
      </c>
      <c r="F126" s="84" t="s">
        <v>135</v>
      </c>
      <c r="G126" s="77">
        <v>810</v>
      </c>
      <c r="H126" s="6" t="e">
        <f>AND(#REF!=#REF!,#REF!=#REF!,#REF!=#REF!,#REF!=#REF!,#REF!=#REF!,#REF!=#REF!)</f>
        <v>#REF!</v>
      </c>
      <c r="I126" s="6" t="b">
        <f>OR(ISBLANK(#REF!),ISBLANK(#REF!),ISBLANK(#REF!),ISBLANK(#REF!),ISBLANK(#REF!),ISBLANK(#REF!))</f>
        <v>0</v>
      </c>
      <c r="J126" s="7" t="b">
        <f t="shared" si="13"/>
        <v>0</v>
      </c>
      <c r="K126" s="91">
        <f t="shared" si="8"/>
        <v>81</v>
      </c>
    </row>
    <row r="127" spans="1:11" ht="15" customHeight="1" outlineLevel="1" x14ac:dyDescent="0.2">
      <c r="A127" s="82" t="s">
        <v>61</v>
      </c>
      <c r="B127" s="83">
        <v>18.3</v>
      </c>
      <c r="C127" s="81">
        <v>10</v>
      </c>
      <c r="D127" s="83">
        <v>18.3</v>
      </c>
      <c r="E127" s="81">
        <v>10</v>
      </c>
      <c r="F127" s="84" t="s">
        <v>135</v>
      </c>
      <c r="G127" s="77">
        <v>2410</v>
      </c>
      <c r="H127" s="6" t="e">
        <f>AND(A126=#REF!,B126=#REF!,C126=#REF!,D126=#REF!,E126=#REF!,F126=#REF!)</f>
        <v>#REF!</v>
      </c>
      <c r="I127" s="6" t="b">
        <f>OR(ISBLANK(A126),ISBLANK(B126),ISBLANK(C126),ISBLANK(D126),ISBLANK(E126),ISBLANK(F126))</f>
        <v>0</v>
      </c>
      <c r="J127" s="7" t="b">
        <f t="shared" si="13"/>
        <v>0</v>
      </c>
      <c r="K127" s="91">
        <f t="shared" si="8"/>
        <v>241</v>
      </c>
    </row>
    <row r="128" spans="1:11" ht="15" customHeight="1" outlineLevel="1" x14ac:dyDescent="0.2">
      <c r="A128" s="82" t="s">
        <v>64</v>
      </c>
      <c r="B128" s="83">
        <v>21</v>
      </c>
      <c r="C128" s="81">
        <v>10</v>
      </c>
      <c r="D128" s="83">
        <v>21</v>
      </c>
      <c r="E128" s="81">
        <v>10</v>
      </c>
      <c r="F128" s="84" t="s">
        <v>135</v>
      </c>
      <c r="G128" s="77">
        <v>320</v>
      </c>
      <c r="H128" s="6" t="e">
        <f>AND(#REF!=A127,#REF!=B127,#REF!=C127,#REF!=D127,#REF!=E127,#REF!=F127)</f>
        <v>#REF!</v>
      </c>
      <c r="I128" s="6" t="b">
        <f>OR(ISBLANK(#REF!),ISBLANK(#REF!),ISBLANK(#REF!),ISBLANK(#REF!),ISBLANK(#REF!),ISBLANK(#REF!))</f>
        <v>0</v>
      </c>
      <c r="J128" s="7" t="b">
        <f t="shared" si="13"/>
        <v>0</v>
      </c>
      <c r="K128" s="91">
        <f t="shared" si="8"/>
        <v>32</v>
      </c>
    </row>
    <row r="129" spans="1:11" ht="15" customHeight="1" outlineLevel="1" x14ac:dyDescent="0.2">
      <c r="A129" s="82" t="s">
        <v>62</v>
      </c>
      <c r="B129" s="83">
        <v>23.8</v>
      </c>
      <c r="C129" s="81">
        <v>10</v>
      </c>
      <c r="D129" s="83">
        <v>23.8</v>
      </c>
      <c r="E129" s="81">
        <v>10</v>
      </c>
      <c r="F129" s="84" t="s">
        <v>135</v>
      </c>
      <c r="G129" s="77">
        <v>50</v>
      </c>
      <c r="H129" s="6" t="e">
        <f>AND(A128=#REF!,B128=#REF!,C128=#REF!,D128=#REF!,E128=#REF!,F128=#REF!)</f>
        <v>#REF!</v>
      </c>
      <c r="I129" s="6" t="b">
        <f>OR(ISBLANK(A128),ISBLANK(B128),ISBLANK(C128),ISBLANK(D128),ISBLANK(E128),ISBLANK(F128))</f>
        <v>0</v>
      </c>
      <c r="J129" s="7" t="b">
        <f t="shared" si="13"/>
        <v>0</v>
      </c>
      <c r="K129" s="91">
        <f t="shared" si="8"/>
        <v>5</v>
      </c>
    </row>
    <row r="130" spans="1:11" ht="15" customHeight="1" outlineLevel="1" x14ac:dyDescent="0.2">
      <c r="A130" s="82" t="s">
        <v>74</v>
      </c>
      <c r="B130" s="83">
        <v>12</v>
      </c>
      <c r="C130" s="81">
        <v>10</v>
      </c>
      <c r="D130" s="83">
        <v>12</v>
      </c>
      <c r="E130" s="81">
        <v>10</v>
      </c>
      <c r="F130" s="84" t="s">
        <v>1350</v>
      </c>
      <c r="G130" s="77">
        <v>280</v>
      </c>
      <c r="H130" s="6" t="b">
        <f>AND(A129=A128,B129=B128,C129=C128,D129=D128,E129=E128,F129=F128)</f>
        <v>0</v>
      </c>
      <c r="I130" s="6" t="b">
        <f>OR(ISBLANK(A129),ISBLANK(B129),ISBLANK(C129),ISBLANK(D129),ISBLANK(E129),ISBLANK(F129))</f>
        <v>0</v>
      </c>
      <c r="J130" s="7" t="b">
        <f t="shared" si="13"/>
        <v>0</v>
      </c>
      <c r="K130" s="91">
        <f t="shared" ref="K130:K193" si="14">G130/E130</f>
        <v>28</v>
      </c>
    </row>
    <row r="131" spans="1:11" ht="15" customHeight="1" outlineLevel="1" x14ac:dyDescent="0.2">
      <c r="A131" s="82" t="s">
        <v>72</v>
      </c>
      <c r="B131" s="83">
        <v>14</v>
      </c>
      <c r="C131" s="81">
        <v>10</v>
      </c>
      <c r="D131" s="83">
        <v>14</v>
      </c>
      <c r="E131" s="81">
        <v>10</v>
      </c>
      <c r="F131" s="84" t="s">
        <v>1350</v>
      </c>
      <c r="G131" s="77">
        <v>370</v>
      </c>
      <c r="H131" s="6" t="e">
        <f>AND(#REF!=#REF!,#REF!=#REF!,#REF!=#REF!,#REF!=#REF!,#REF!=#REF!,#REF!=#REF!)</f>
        <v>#REF!</v>
      </c>
      <c r="I131" s="6" t="b">
        <f>OR(ISBLANK(#REF!),ISBLANK(#REF!),ISBLANK(#REF!),ISBLANK(#REF!),ISBLANK(#REF!),ISBLANK(#REF!))</f>
        <v>0</v>
      </c>
      <c r="J131" s="7" t="b">
        <f t="shared" si="13"/>
        <v>0</v>
      </c>
      <c r="K131" s="91">
        <f t="shared" si="14"/>
        <v>37</v>
      </c>
    </row>
    <row r="132" spans="1:11" ht="15" customHeight="1" outlineLevel="1" x14ac:dyDescent="0.2">
      <c r="A132" s="82" t="s">
        <v>61</v>
      </c>
      <c r="B132" s="83">
        <v>13.9</v>
      </c>
      <c r="C132" s="81">
        <v>10</v>
      </c>
      <c r="D132" s="83">
        <v>13.9</v>
      </c>
      <c r="E132" s="81">
        <v>10</v>
      </c>
      <c r="F132" s="84" t="s">
        <v>1350</v>
      </c>
      <c r="G132" s="77">
        <v>60</v>
      </c>
      <c r="H132" s="6" t="e">
        <f>AND(A131=#REF!,B131=#REF!,C131=#REF!,D131=#REF!,E131=#REF!,F131=#REF!)</f>
        <v>#REF!</v>
      </c>
      <c r="I132" s="6" t="b">
        <f>OR(ISBLANK(A131),ISBLANK(B131),ISBLANK(C131),ISBLANK(D131),ISBLANK(E131),ISBLANK(F131))</f>
        <v>0</v>
      </c>
      <c r="J132" s="7" t="b">
        <f t="shared" si="13"/>
        <v>0</v>
      </c>
      <c r="K132" s="91">
        <f t="shared" si="14"/>
        <v>6</v>
      </c>
    </row>
    <row r="133" spans="1:11" ht="15" customHeight="1" outlineLevel="1" x14ac:dyDescent="0.2">
      <c r="A133" s="82" t="s">
        <v>64</v>
      </c>
      <c r="B133" s="83">
        <v>15.9</v>
      </c>
      <c r="C133" s="81">
        <v>10</v>
      </c>
      <c r="D133" s="83">
        <v>15.9</v>
      </c>
      <c r="E133" s="81">
        <v>10</v>
      </c>
      <c r="F133" s="84" t="s">
        <v>1350</v>
      </c>
      <c r="G133" s="77">
        <v>90</v>
      </c>
      <c r="H133" s="6" t="b">
        <f>AND(A132=A131,B132=B131,C132=C131,D132=D131,E132=E131,F132=F131)</f>
        <v>0</v>
      </c>
      <c r="I133" s="6" t="b">
        <f>OR(ISBLANK(A132),ISBLANK(B132),ISBLANK(C132),ISBLANK(D132),ISBLANK(E132),ISBLANK(F132))</f>
        <v>0</v>
      </c>
      <c r="J133" s="7" t="b">
        <f t="shared" si="13"/>
        <v>0</v>
      </c>
      <c r="K133" s="91">
        <f t="shared" si="14"/>
        <v>9</v>
      </c>
    </row>
    <row r="134" spans="1:11" ht="15" customHeight="1" outlineLevel="1" x14ac:dyDescent="0.2">
      <c r="A134" s="82" t="s">
        <v>3033</v>
      </c>
      <c r="B134" s="83">
        <v>19.899999999999999</v>
      </c>
      <c r="C134" s="81">
        <v>10</v>
      </c>
      <c r="D134" s="83">
        <v>19.899999999999999</v>
      </c>
      <c r="E134" s="81">
        <v>10</v>
      </c>
      <c r="F134" s="84" t="s">
        <v>1350</v>
      </c>
      <c r="G134" s="77">
        <v>190</v>
      </c>
      <c r="H134" s="6" t="b">
        <f>AND(A133=A132,B133=B132,C133=C132,D133=D132,E133=E132,F133=F132)</f>
        <v>0</v>
      </c>
      <c r="I134" s="6" t="b">
        <f>OR(ISBLANK(A133),ISBLANK(B133),ISBLANK(C133),ISBLANK(D133),ISBLANK(E133),ISBLANK(F133))</f>
        <v>0</v>
      </c>
      <c r="J134" s="7" t="b">
        <f t="shared" si="13"/>
        <v>0</v>
      </c>
      <c r="K134" s="91">
        <f t="shared" si="14"/>
        <v>19</v>
      </c>
    </row>
    <row r="135" spans="1:11" ht="15" customHeight="1" outlineLevel="1" x14ac:dyDescent="0.2">
      <c r="A135" s="82" t="s">
        <v>63</v>
      </c>
      <c r="B135" s="83">
        <v>22.25</v>
      </c>
      <c r="C135" s="81">
        <v>10</v>
      </c>
      <c r="D135" s="83">
        <v>22.25</v>
      </c>
      <c r="E135" s="81">
        <v>10</v>
      </c>
      <c r="F135" s="84" t="s">
        <v>2115</v>
      </c>
      <c r="G135" s="77">
        <v>80</v>
      </c>
      <c r="H135" s="6" t="e">
        <f>AND(#REF!=#REF!,#REF!=#REF!,#REF!=#REF!,#REF!=#REF!,#REF!=#REF!,#REF!=#REF!)</f>
        <v>#REF!</v>
      </c>
      <c r="I135" s="6" t="b">
        <f>OR(ISBLANK(#REF!),ISBLANK(#REF!),ISBLANK(#REF!),ISBLANK(#REF!),ISBLANK(#REF!),ISBLANK(#REF!))</f>
        <v>0</v>
      </c>
      <c r="J135" s="7" t="b">
        <f t="shared" si="13"/>
        <v>0</v>
      </c>
      <c r="K135" s="91">
        <f t="shared" si="14"/>
        <v>8</v>
      </c>
    </row>
    <row r="136" spans="1:11" ht="15" customHeight="1" outlineLevel="1" x14ac:dyDescent="0.2">
      <c r="A136" s="82" t="s">
        <v>74</v>
      </c>
      <c r="B136" s="83">
        <v>3.5</v>
      </c>
      <c r="C136" s="81">
        <v>10</v>
      </c>
      <c r="D136" s="83">
        <v>3.5</v>
      </c>
      <c r="E136" s="81">
        <v>10</v>
      </c>
      <c r="F136" s="84" t="s">
        <v>240</v>
      </c>
      <c r="G136" s="77">
        <v>30</v>
      </c>
      <c r="H136" s="6" t="e">
        <f>AND(#REF!=A135,#REF!=B135,#REF!=C135,#REF!=D135,#REF!=E135,#REF!=F135)</f>
        <v>#REF!</v>
      </c>
      <c r="I136" s="6" t="b">
        <f>OR(ISBLANK(#REF!),ISBLANK(#REF!),ISBLANK(#REF!),ISBLANK(#REF!),ISBLANK(#REF!),ISBLANK(#REF!))</f>
        <v>0</v>
      </c>
      <c r="J136" s="7" t="b">
        <f t="shared" si="13"/>
        <v>0</v>
      </c>
      <c r="K136" s="91">
        <f t="shared" si="14"/>
        <v>3</v>
      </c>
    </row>
    <row r="137" spans="1:11" ht="15" customHeight="1" outlineLevel="1" x14ac:dyDescent="0.2">
      <c r="A137" s="82" t="s">
        <v>72</v>
      </c>
      <c r="B137" s="83">
        <v>4.8</v>
      </c>
      <c r="C137" s="81">
        <v>10</v>
      </c>
      <c r="D137" s="83">
        <v>4.8</v>
      </c>
      <c r="E137" s="81">
        <v>10</v>
      </c>
      <c r="F137" s="84" t="s">
        <v>240</v>
      </c>
      <c r="G137" s="77">
        <v>140</v>
      </c>
      <c r="H137" s="6" t="e">
        <f>AND(A136=#REF!,B136=#REF!,C136=#REF!,D136=#REF!,E136=#REF!,F136=#REF!)</f>
        <v>#REF!</v>
      </c>
      <c r="I137" s="6" t="b">
        <f>OR(ISBLANK(A136),ISBLANK(B136),ISBLANK(C136),ISBLANK(D136),ISBLANK(E136),ISBLANK(F136))</f>
        <v>0</v>
      </c>
      <c r="J137" s="7" t="b">
        <f t="shared" si="13"/>
        <v>0</v>
      </c>
      <c r="K137" s="91">
        <f t="shared" si="14"/>
        <v>14</v>
      </c>
    </row>
    <row r="138" spans="1:11" ht="15" customHeight="1" outlineLevel="1" x14ac:dyDescent="0.2">
      <c r="A138" s="82" t="s">
        <v>80</v>
      </c>
      <c r="B138" s="83">
        <v>3.45</v>
      </c>
      <c r="C138" s="81">
        <v>25</v>
      </c>
      <c r="D138" s="83">
        <v>3.45</v>
      </c>
      <c r="E138" s="81">
        <v>25</v>
      </c>
      <c r="F138" s="84" t="s">
        <v>240</v>
      </c>
      <c r="G138" s="77">
        <v>250</v>
      </c>
      <c r="H138" s="6" t="e">
        <f>AND(#REF!=A137,#REF!=B137,#REF!=C137,#REF!=D137,#REF!=E137,#REF!=F137)</f>
        <v>#REF!</v>
      </c>
      <c r="I138" s="6" t="b">
        <f>OR(ISBLANK(#REF!),ISBLANK(#REF!),ISBLANK(#REF!),ISBLANK(#REF!),ISBLANK(#REF!),ISBLANK(#REF!))</f>
        <v>0</v>
      </c>
      <c r="J138" s="7" t="b">
        <f t="shared" si="13"/>
        <v>0</v>
      </c>
      <c r="K138" s="91">
        <f t="shared" si="14"/>
        <v>10</v>
      </c>
    </row>
    <row r="139" spans="1:11" ht="15" customHeight="1" outlineLevel="1" x14ac:dyDescent="0.2">
      <c r="A139" s="82" t="s">
        <v>66</v>
      </c>
      <c r="B139" s="83">
        <v>6.9</v>
      </c>
      <c r="C139" s="81">
        <v>10</v>
      </c>
      <c r="D139" s="83">
        <v>6.9</v>
      </c>
      <c r="E139" s="81">
        <v>10</v>
      </c>
      <c r="F139" s="84" t="s">
        <v>240</v>
      </c>
      <c r="G139" s="77">
        <v>1030</v>
      </c>
      <c r="H139" s="6" t="e">
        <f>AND(#REF!=A138,#REF!=B138,#REF!=C138,#REF!=D138,#REF!=E138,#REF!=F138)</f>
        <v>#REF!</v>
      </c>
      <c r="I139" s="6" t="b">
        <f>OR(ISBLANK(#REF!),ISBLANK(#REF!),ISBLANK(#REF!),ISBLANK(#REF!),ISBLANK(#REF!),ISBLANK(#REF!))</f>
        <v>0</v>
      </c>
      <c r="J139" s="7" t="b">
        <f t="shared" si="13"/>
        <v>0</v>
      </c>
      <c r="K139" s="91">
        <f t="shared" si="14"/>
        <v>103</v>
      </c>
    </row>
    <row r="140" spans="1:11" ht="15" customHeight="1" outlineLevel="1" x14ac:dyDescent="0.2">
      <c r="A140" s="82" t="s">
        <v>67</v>
      </c>
      <c r="B140" s="83">
        <v>9.5500000000000007</v>
      </c>
      <c r="C140" s="81">
        <v>10</v>
      </c>
      <c r="D140" s="83">
        <v>9.5500000000000007</v>
      </c>
      <c r="E140" s="81">
        <v>10</v>
      </c>
      <c r="F140" s="84" t="s">
        <v>240</v>
      </c>
      <c r="G140" s="77">
        <v>2030</v>
      </c>
      <c r="H140" s="6" t="e">
        <f>AND(#REF!=A139,#REF!=B139,#REF!=C139,#REF!=D139,#REF!=E139,#REF!=F139)</f>
        <v>#REF!</v>
      </c>
      <c r="I140" s="6" t="b">
        <f>OR(ISBLANK(#REF!),ISBLANK(#REF!),ISBLANK(#REF!),ISBLANK(#REF!),ISBLANK(#REF!),ISBLANK(#REF!))</f>
        <v>0</v>
      </c>
      <c r="J140" s="7" t="b">
        <f t="shared" si="13"/>
        <v>0</v>
      </c>
      <c r="K140" s="91">
        <f t="shared" si="14"/>
        <v>203</v>
      </c>
    </row>
    <row r="141" spans="1:11" ht="15" customHeight="1" outlineLevel="1" x14ac:dyDescent="0.2">
      <c r="A141" s="82" t="s">
        <v>2572</v>
      </c>
      <c r="B141" s="83">
        <v>12</v>
      </c>
      <c r="C141" s="81">
        <v>10</v>
      </c>
      <c r="D141" s="83">
        <v>12</v>
      </c>
      <c r="E141" s="81">
        <v>10</v>
      </c>
      <c r="F141" s="84" t="s">
        <v>240</v>
      </c>
      <c r="G141" s="77">
        <v>1000</v>
      </c>
      <c r="H141" s="6" t="e">
        <f>AND(A140=#REF!,B140=#REF!,C140=#REF!,D140=#REF!,E140=#REF!,F140=#REF!)</f>
        <v>#REF!</v>
      </c>
      <c r="I141" s="6" t="b">
        <f>OR(ISBLANK(A140),ISBLANK(B140),ISBLANK(C140),ISBLANK(D140),ISBLANK(E140),ISBLANK(F140))</f>
        <v>0</v>
      </c>
      <c r="J141" s="7" t="b">
        <f t="shared" ref="J141:J172" si="15">C141=0</f>
        <v>0</v>
      </c>
      <c r="K141" s="91">
        <f t="shared" si="14"/>
        <v>100</v>
      </c>
    </row>
    <row r="142" spans="1:11" ht="15" customHeight="1" outlineLevel="1" x14ac:dyDescent="0.2">
      <c r="A142" s="82" t="s">
        <v>3030</v>
      </c>
      <c r="B142" s="83">
        <v>2.4500000000000002</v>
      </c>
      <c r="C142" s="81">
        <v>25</v>
      </c>
      <c r="D142" s="83">
        <v>2.4500000000000002</v>
      </c>
      <c r="E142" s="81">
        <v>25</v>
      </c>
      <c r="F142" s="84" t="s">
        <v>2966</v>
      </c>
      <c r="G142" s="77">
        <v>4025</v>
      </c>
      <c r="H142" s="6" t="e">
        <f>AND(#REF!=#REF!,#REF!=#REF!,#REF!=#REF!,#REF!=#REF!,#REF!=#REF!,#REF!=#REF!)</f>
        <v>#REF!</v>
      </c>
      <c r="I142" s="6" t="b">
        <f>OR(ISBLANK(#REF!),ISBLANK(#REF!),ISBLANK(#REF!),ISBLANK(#REF!),ISBLANK(#REF!),ISBLANK(#REF!))</f>
        <v>0</v>
      </c>
      <c r="J142" s="7" t="b">
        <f t="shared" si="15"/>
        <v>0</v>
      </c>
      <c r="K142" s="91">
        <f t="shared" si="14"/>
        <v>161</v>
      </c>
    </row>
    <row r="143" spans="1:11" ht="15" customHeight="1" outlineLevel="1" x14ac:dyDescent="0.2">
      <c r="A143" s="82" t="s">
        <v>3025</v>
      </c>
      <c r="B143" s="83">
        <v>3</v>
      </c>
      <c r="C143" s="81">
        <v>25</v>
      </c>
      <c r="D143" s="83">
        <v>3</v>
      </c>
      <c r="E143" s="81">
        <v>25</v>
      </c>
      <c r="F143" s="84" t="s">
        <v>2966</v>
      </c>
      <c r="G143" s="77">
        <v>3625</v>
      </c>
      <c r="H143" s="6" t="e">
        <f>AND(A142=#REF!,B142=#REF!,C142=#REF!,D142=#REF!,E142=#REF!,F142=#REF!)</f>
        <v>#REF!</v>
      </c>
      <c r="I143" s="6" t="b">
        <f>OR(ISBLANK(A142),ISBLANK(B142),ISBLANK(C142),ISBLANK(D142),ISBLANK(E142),ISBLANK(F142))</f>
        <v>0</v>
      </c>
      <c r="J143" s="7" t="b">
        <f t="shared" si="15"/>
        <v>0</v>
      </c>
      <c r="K143" s="91">
        <f t="shared" si="14"/>
        <v>145</v>
      </c>
    </row>
    <row r="144" spans="1:11" ht="15" customHeight="1" outlineLevel="1" x14ac:dyDescent="0.2">
      <c r="A144" s="82" t="s">
        <v>59</v>
      </c>
      <c r="B144" s="83">
        <v>2.1</v>
      </c>
      <c r="C144" s="81">
        <v>50</v>
      </c>
      <c r="D144" s="83">
        <v>2.1</v>
      </c>
      <c r="E144" s="81">
        <v>50</v>
      </c>
      <c r="F144" s="84" t="s">
        <v>2966</v>
      </c>
      <c r="G144" s="77">
        <v>2000</v>
      </c>
      <c r="H144" s="6" t="b">
        <f>AND(A143=A142,B143=B142,C143=C142,D143=D142,E143=E142,F143=F142)</f>
        <v>0</v>
      </c>
      <c r="I144" s="6" t="b">
        <f>OR(ISBLANK(A143),ISBLANK(B143),ISBLANK(C143),ISBLANK(D143),ISBLANK(E143),ISBLANK(F143))</f>
        <v>0</v>
      </c>
      <c r="J144" s="7" t="b">
        <f t="shared" si="15"/>
        <v>0</v>
      </c>
      <c r="K144" s="91">
        <f t="shared" si="14"/>
        <v>40</v>
      </c>
    </row>
    <row r="145" spans="1:11" ht="15" customHeight="1" outlineLevel="1" x14ac:dyDescent="0.2">
      <c r="A145" s="82" t="s">
        <v>61</v>
      </c>
      <c r="B145" s="83">
        <v>2.5499999999999998</v>
      </c>
      <c r="C145" s="81">
        <v>50</v>
      </c>
      <c r="D145" s="83">
        <v>2.5499999999999998</v>
      </c>
      <c r="E145" s="81">
        <v>50</v>
      </c>
      <c r="F145" s="84" t="s">
        <v>2966</v>
      </c>
      <c r="G145" s="77">
        <v>4100</v>
      </c>
      <c r="H145" s="6" t="e">
        <f>AND(#REF!=A144,#REF!=B144,#REF!=C144,#REF!=D144,#REF!=E144,#REF!=F144)</f>
        <v>#REF!</v>
      </c>
      <c r="I145" s="6" t="b">
        <f>OR(ISBLANK(#REF!),ISBLANK(#REF!),ISBLANK(#REF!),ISBLANK(#REF!),ISBLANK(#REF!),ISBLANK(#REF!))</f>
        <v>0</v>
      </c>
      <c r="J145" s="7" t="b">
        <f t="shared" si="15"/>
        <v>0</v>
      </c>
      <c r="K145" s="91">
        <f t="shared" si="14"/>
        <v>82</v>
      </c>
    </row>
    <row r="146" spans="1:11" ht="15" customHeight="1" outlineLevel="1" x14ac:dyDescent="0.2">
      <c r="A146" s="82" t="s">
        <v>64</v>
      </c>
      <c r="B146" s="83">
        <v>3</v>
      </c>
      <c r="C146" s="81">
        <v>50</v>
      </c>
      <c r="D146" s="83">
        <v>3</v>
      </c>
      <c r="E146" s="81">
        <v>50</v>
      </c>
      <c r="F146" s="84" t="s">
        <v>2966</v>
      </c>
      <c r="G146" s="77">
        <v>2350</v>
      </c>
      <c r="H146" s="6" t="e">
        <f>AND(A145=#REF!,B145=#REF!,C145=#REF!,D145=#REF!,E145=#REF!,F145=#REF!)</f>
        <v>#REF!</v>
      </c>
      <c r="I146" s="6" t="b">
        <f>OR(ISBLANK(A145),ISBLANK(B145),ISBLANK(C145),ISBLANK(D145),ISBLANK(E145),ISBLANK(F145))</f>
        <v>0</v>
      </c>
      <c r="J146" s="7" t="b">
        <f t="shared" si="15"/>
        <v>0</v>
      </c>
      <c r="K146" s="91">
        <f t="shared" si="14"/>
        <v>47</v>
      </c>
    </row>
    <row r="147" spans="1:11" ht="15" customHeight="1" outlineLevel="1" x14ac:dyDescent="0.2">
      <c r="A147" s="82" t="s">
        <v>76</v>
      </c>
      <c r="B147" s="83">
        <v>1.8</v>
      </c>
      <c r="C147" s="81">
        <v>50</v>
      </c>
      <c r="D147" s="83">
        <v>1.8</v>
      </c>
      <c r="E147" s="81">
        <v>50</v>
      </c>
      <c r="F147" s="84" t="s">
        <v>3717</v>
      </c>
      <c r="G147" s="77">
        <v>2350</v>
      </c>
      <c r="H147" s="6" t="b">
        <f>AND(A146=A145,B146=B145,C146=C145,D146=D145,E146=E145,F146=F145)</f>
        <v>0</v>
      </c>
      <c r="I147" s="6" t="b">
        <f>OR(ISBLANK(A146),ISBLANK(B146),ISBLANK(C146),ISBLANK(D146),ISBLANK(E146),ISBLANK(F146))</f>
        <v>0</v>
      </c>
      <c r="J147" s="7" t="b">
        <f t="shared" si="15"/>
        <v>0</v>
      </c>
      <c r="K147" s="91">
        <f t="shared" si="14"/>
        <v>47</v>
      </c>
    </row>
    <row r="148" spans="1:11" ht="15" customHeight="1" outlineLevel="1" x14ac:dyDescent="0.2">
      <c r="A148" s="82" t="s">
        <v>61</v>
      </c>
      <c r="B148" s="83">
        <v>1.85</v>
      </c>
      <c r="C148" s="81">
        <v>50</v>
      </c>
      <c r="D148" s="83">
        <v>1.85</v>
      </c>
      <c r="E148" s="81">
        <v>50</v>
      </c>
      <c r="F148" s="84" t="s">
        <v>3728</v>
      </c>
      <c r="G148" s="77">
        <v>200</v>
      </c>
      <c r="H148" s="6" t="b">
        <f>AND(A147=A146,B147=B146,C147=C146,D147=D146,E147=E146,F147=F146)</f>
        <v>0</v>
      </c>
      <c r="I148" s="6" t="b">
        <f>OR(ISBLANK(A147),ISBLANK(B147),ISBLANK(C147),ISBLANK(D147),ISBLANK(E147),ISBLANK(F147))</f>
        <v>0</v>
      </c>
      <c r="J148" s="7" t="b">
        <f t="shared" si="15"/>
        <v>0</v>
      </c>
      <c r="K148" s="91">
        <f t="shared" si="14"/>
        <v>4</v>
      </c>
    </row>
    <row r="149" spans="1:11" ht="15" customHeight="1" outlineLevel="1" x14ac:dyDescent="0.2">
      <c r="A149" s="82" t="s">
        <v>72</v>
      </c>
      <c r="B149" s="83">
        <v>19.100000000000001</v>
      </c>
      <c r="C149" s="81">
        <v>10</v>
      </c>
      <c r="D149" s="83">
        <v>19.100000000000001</v>
      </c>
      <c r="E149" s="81">
        <v>10</v>
      </c>
      <c r="F149" s="84" t="s">
        <v>280</v>
      </c>
      <c r="G149" s="77">
        <v>180</v>
      </c>
      <c r="H149" s="6" t="b">
        <f>AND(A148=A147,B148=B147,C148=C147,D148=D147,E148=E147,F148=F147)</f>
        <v>0</v>
      </c>
      <c r="I149" s="6" t="b">
        <f>OR(ISBLANK(A148),ISBLANK(B148),ISBLANK(C148),ISBLANK(D148),ISBLANK(E148),ISBLANK(F148))</f>
        <v>0</v>
      </c>
      <c r="J149" s="7" t="b">
        <f t="shared" si="15"/>
        <v>0</v>
      </c>
      <c r="K149" s="91">
        <f t="shared" si="14"/>
        <v>18</v>
      </c>
    </row>
    <row r="150" spans="1:11" ht="15" customHeight="1" outlineLevel="1" x14ac:dyDescent="0.2">
      <c r="A150" s="82" t="s">
        <v>68</v>
      </c>
      <c r="B150" s="83">
        <v>20.65</v>
      </c>
      <c r="C150" s="81">
        <v>10</v>
      </c>
      <c r="D150" s="83">
        <v>20.65</v>
      </c>
      <c r="E150" s="81">
        <v>10</v>
      </c>
      <c r="F150" s="84" t="s">
        <v>280</v>
      </c>
      <c r="G150" s="77">
        <v>390</v>
      </c>
      <c r="H150" s="6" t="b">
        <f>AND(A149=A148,B149=B148,C149=C148,D149=D148,E149=E148,F149=F148)</f>
        <v>0</v>
      </c>
      <c r="I150" s="6" t="b">
        <f>OR(ISBLANK(A149),ISBLANK(B149),ISBLANK(C149),ISBLANK(D149),ISBLANK(E149),ISBLANK(F149))</f>
        <v>0</v>
      </c>
      <c r="J150" s="7" t="b">
        <f t="shared" si="15"/>
        <v>0</v>
      </c>
      <c r="K150" s="91">
        <f t="shared" si="14"/>
        <v>39</v>
      </c>
    </row>
    <row r="151" spans="1:11" ht="15" customHeight="1" outlineLevel="1" x14ac:dyDescent="0.2">
      <c r="A151" s="82" t="s">
        <v>73</v>
      </c>
      <c r="B151" s="83">
        <v>21.8</v>
      </c>
      <c r="C151" s="81">
        <v>10</v>
      </c>
      <c r="D151" s="83">
        <v>21.8</v>
      </c>
      <c r="E151" s="81">
        <v>10</v>
      </c>
      <c r="F151" s="84" t="s">
        <v>280</v>
      </c>
      <c r="G151" s="77">
        <v>500</v>
      </c>
      <c r="H151" s="6" t="e">
        <f>AND(#REF!=A150,#REF!=B150,#REF!=C150,#REF!=D150,#REF!=E150,#REF!=F150)</f>
        <v>#REF!</v>
      </c>
      <c r="I151" s="6" t="b">
        <f>OR(ISBLANK(#REF!),ISBLANK(#REF!),ISBLANK(#REF!),ISBLANK(#REF!),ISBLANK(#REF!),ISBLANK(#REF!))</f>
        <v>0</v>
      </c>
      <c r="J151" s="7" t="b">
        <f t="shared" si="15"/>
        <v>0</v>
      </c>
      <c r="K151" s="91">
        <f t="shared" si="14"/>
        <v>50</v>
      </c>
    </row>
    <row r="152" spans="1:11" ht="15" customHeight="1" outlineLevel="1" x14ac:dyDescent="0.2">
      <c r="A152" s="82" t="s">
        <v>3533</v>
      </c>
      <c r="B152" s="83">
        <v>22.2</v>
      </c>
      <c r="C152" s="81">
        <v>10</v>
      </c>
      <c r="D152" s="83">
        <v>22.2</v>
      </c>
      <c r="E152" s="81">
        <v>10</v>
      </c>
      <c r="F152" s="84" t="s">
        <v>280</v>
      </c>
      <c r="G152" s="77">
        <v>50</v>
      </c>
      <c r="H152" s="6" t="e">
        <f>AND(#REF!=#REF!,#REF!=#REF!,#REF!=#REF!,#REF!=#REF!,#REF!=#REF!,#REF!=#REF!)</f>
        <v>#REF!</v>
      </c>
      <c r="I152" s="6" t="b">
        <f>OR(ISBLANK(#REF!),ISBLANK(#REF!),ISBLANK(#REF!),ISBLANK(#REF!),ISBLANK(#REF!),ISBLANK(#REF!))</f>
        <v>0</v>
      </c>
      <c r="J152" s="7" t="b">
        <f t="shared" si="15"/>
        <v>0</v>
      </c>
      <c r="K152" s="91">
        <f t="shared" si="14"/>
        <v>5</v>
      </c>
    </row>
    <row r="153" spans="1:11" ht="15" customHeight="1" outlineLevel="1" x14ac:dyDescent="0.2">
      <c r="A153" s="82" t="s">
        <v>3729</v>
      </c>
      <c r="B153" s="83">
        <v>26.8</v>
      </c>
      <c r="C153" s="81">
        <v>5</v>
      </c>
      <c r="D153" s="83">
        <v>26.8</v>
      </c>
      <c r="E153" s="81">
        <v>5</v>
      </c>
      <c r="F153" s="84" t="s">
        <v>280</v>
      </c>
      <c r="G153" s="77">
        <v>50</v>
      </c>
      <c r="H153" s="6" t="e">
        <f>AND(A152=#REF!,B152=#REF!,C152=#REF!,D152=#REF!,E152=#REF!,F152=#REF!)</f>
        <v>#REF!</v>
      </c>
      <c r="I153" s="6" t="b">
        <f>OR(ISBLANK(A152),ISBLANK(B152),ISBLANK(C152),ISBLANK(D152),ISBLANK(E152),ISBLANK(F152))</f>
        <v>0</v>
      </c>
      <c r="J153" s="7" t="b">
        <f t="shared" si="15"/>
        <v>0</v>
      </c>
      <c r="K153" s="91">
        <f t="shared" si="14"/>
        <v>10</v>
      </c>
    </row>
    <row r="154" spans="1:11" ht="15" customHeight="1" outlineLevel="1" x14ac:dyDescent="0.2">
      <c r="A154" s="82" t="s">
        <v>76</v>
      </c>
      <c r="B154" s="83">
        <v>0.85</v>
      </c>
      <c r="C154" s="81">
        <v>50</v>
      </c>
      <c r="D154" s="83">
        <v>0.85</v>
      </c>
      <c r="E154" s="81">
        <v>50</v>
      </c>
      <c r="F154" s="84" t="s">
        <v>35</v>
      </c>
      <c r="G154" s="77" t="s">
        <v>3737</v>
      </c>
      <c r="H154" s="6" t="e">
        <f>AND(#REF!=#REF!,#REF!=#REF!,#REF!=#REF!,#REF!=#REF!,#REF!=#REF!,#REF!=#REF!)</f>
        <v>#REF!</v>
      </c>
      <c r="I154" s="6" t="b">
        <f>OR(ISBLANK(#REF!),ISBLANK(#REF!),ISBLANK(#REF!),ISBLANK(#REF!),ISBLANK(#REF!),ISBLANK(#REF!))</f>
        <v>0</v>
      </c>
      <c r="J154" s="7" t="b">
        <f t="shared" si="15"/>
        <v>0</v>
      </c>
      <c r="K154" s="91" t="e">
        <f t="shared" si="14"/>
        <v>#VALUE!</v>
      </c>
    </row>
    <row r="155" spans="1:11" ht="15" customHeight="1" outlineLevel="1" x14ac:dyDescent="0.2">
      <c r="A155" s="82" t="s">
        <v>77</v>
      </c>
      <c r="B155" s="83">
        <v>1.2</v>
      </c>
      <c r="C155" s="81">
        <v>50</v>
      </c>
      <c r="D155" s="83">
        <v>1.2</v>
      </c>
      <c r="E155" s="81">
        <v>50</v>
      </c>
      <c r="F155" s="84" t="s">
        <v>35</v>
      </c>
      <c r="G155" s="77">
        <v>8800</v>
      </c>
      <c r="H155" s="6" t="e">
        <f>AND(#REF!=A154,#REF!=B154,#REF!=C154,#REF!=D154,#REF!=E154,#REF!=F154)</f>
        <v>#REF!</v>
      </c>
      <c r="I155" s="6" t="b">
        <f>OR(ISBLANK(#REF!),ISBLANK(#REF!),ISBLANK(#REF!),ISBLANK(#REF!),ISBLANK(#REF!),ISBLANK(#REF!))</f>
        <v>0</v>
      </c>
      <c r="J155" s="7" t="b">
        <f t="shared" si="15"/>
        <v>0</v>
      </c>
      <c r="K155" s="91">
        <f t="shared" si="14"/>
        <v>176</v>
      </c>
    </row>
    <row r="156" spans="1:11" ht="15" customHeight="1" outlineLevel="1" x14ac:dyDescent="0.2">
      <c r="A156" s="82" t="s">
        <v>78</v>
      </c>
      <c r="B156" s="83">
        <v>1.4</v>
      </c>
      <c r="C156" s="81">
        <v>50</v>
      </c>
      <c r="D156" s="83">
        <v>1.4</v>
      </c>
      <c r="E156" s="81">
        <v>50</v>
      </c>
      <c r="F156" s="84" t="s">
        <v>35</v>
      </c>
      <c r="G156" s="77">
        <v>150</v>
      </c>
      <c r="H156" s="6" t="e">
        <f>AND(A155=#REF!,B155=#REF!,C155=#REF!,D155=#REF!,E155=#REF!,F155=#REF!)</f>
        <v>#REF!</v>
      </c>
      <c r="I156" s="6" t="b">
        <f t="shared" ref="I156:I163" si="16">OR(ISBLANK(A155),ISBLANK(B155),ISBLANK(C155),ISBLANK(D155),ISBLANK(E155),ISBLANK(F155))</f>
        <v>0</v>
      </c>
      <c r="J156" s="7" t="b">
        <f t="shared" si="15"/>
        <v>0</v>
      </c>
      <c r="K156" s="91">
        <f t="shared" si="14"/>
        <v>3</v>
      </c>
    </row>
    <row r="157" spans="1:11" ht="15" customHeight="1" outlineLevel="1" x14ac:dyDescent="0.2">
      <c r="A157" s="82" t="s">
        <v>86</v>
      </c>
      <c r="B157" s="83">
        <v>1.75</v>
      </c>
      <c r="C157" s="81">
        <v>25</v>
      </c>
      <c r="D157" s="83">
        <v>1.75</v>
      </c>
      <c r="E157" s="81">
        <v>25</v>
      </c>
      <c r="F157" s="84" t="s">
        <v>35</v>
      </c>
      <c r="G157" s="77">
        <v>100</v>
      </c>
      <c r="H157" s="6" t="b">
        <f t="shared" ref="H157:H163" si="17">AND(A156=A155,B156=B155,C156=C155,D156=D155,E156=E155,F156=F155)</f>
        <v>0</v>
      </c>
      <c r="I157" s="6" t="b">
        <f t="shared" si="16"/>
        <v>0</v>
      </c>
      <c r="J157" s="7" t="b">
        <f t="shared" si="15"/>
        <v>0</v>
      </c>
      <c r="K157" s="91">
        <f t="shared" si="14"/>
        <v>4</v>
      </c>
    </row>
    <row r="158" spans="1:11" ht="15" customHeight="1" outlineLevel="1" x14ac:dyDescent="0.2">
      <c r="A158" s="82" t="s">
        <v>72</v>
      </c>
      <c r="B158" s="83">
        <v>14.35</v>
      </c>
      <c r="C158" s="81">
        <v>10</v>
      </c>
      <c r="D158" s="83">
        <v>14.35</v>
      </c>
      <c r="E158" s="81">
        <v>10</v>
      </c>
      <c r="F158" s="84" t="s">
        <v>195</v>
      </c>
      <c r="G158" s="77">
        <v>1110</v>
      </c>
      <c r="H158" s="6" t="b">
        <f t="shared" si="17"/>
        <v>0</v>
      </c>
      <c r="I158" s="6" t="b">
        <f t="shared" si="16"/>
        <v>0</v>
      </c>
      <c r="J158" s="7" t="b">
        <f t="shared" si="15"/>
        <v>0</v>
      </c>
      <c r="K158" s="91">
        <f t="shared" si="14"/>
        <v>111</v>
      </c>
    </row>
    <row r="159" spans="1:11" ht="15" customHeight="1" outlineLevel="1" x14ac:dyDescent="0.2">
      <c r="A159" s="82" t="s">
        <v>68</v>
      </c>
      <c r="B159" s="83">
        <v>16.350000000000001</v>
      </c>
      <c r="C159" s="81">
        <v>10</v>
      </c>
      <c r="D159" s="83">
        <v>16.350000000000001</v>
      </c>
      <c r="E159" s="81">
        <v>10</v>
      </c>
      <c r="F159" s="84" t="s">
        <v>195</v>
      </c>
      <c r="G159" s="77">
        <v>150</v>
      </c>
      <c r="H159" s="6" t="b">
        <f t="shared" si="17"/>
        <v>0</v>
      </c>
      <c r="I159" s="6" t="b">
        <f t="shared" si="16"/>
        <v>0</v>
      </c>
      <c r="J159" s="7" t="b">
        <f t="shared" si="15"/>
        <v>0</v>
      </c>
      <c r="K159" s="91">
        <f t="shared" si="14"/>
        <v>15</v>
      </c>
    </row>
    <row r="160" spans="1:11" ht="15" customHeight="1" outlineLevel="1" x14ac:dyDescent="0.2">
      <c r="A160" s="82" t="s">
        <v>61</v>
      </c>
      <c r="B160" s="83">
        <v>11.85</v>
      </c>
      <c r="C160" s="81">
        <v>10</v>
      </c>
      <c r="D160" s="83">
        <v>11.85</v>
      </c>
      <c r="E160" s="81">
        <v>10</v>
      </c>
      <c r="F160" s="84" t="s">
        <v>195</v>
      </c>
      <c r="G160" s="77">
        <v>1010</v>
      </c>
      <c r="H160" s="6" t="b">
        <f t="shared" si="17"/>
        <v>0</v>
      </c>
      <c r="I160" s="6" t="b">
        <f t="shared" si="16"/>
        <v>0</v>
      </c>
      <c r="J160" s="7" t="b">
        <f t="shared" si="15"/>
        <v>0</v>
      </c>
      <c r="K160" s="91">
        <f t="shared" si="14"/>
        <v>101</v>
      </c>
    </row>
    <row r="161" spans="1:11" ht="15" customHeight="1" outlineLevel="1" x14ac:dyDescent="0.2">
      <c r="A161" s="82" t="s">
        <v>64</v>
      </c>
      <c r="B161" s="83">
        <v>13.65</v>
      </c>
      <c r="C161" s="81">
        <v>10</v>
      </c>
      <c r="D161" s="83">
        <v>13.65</v>
      </c>
      <c r="E161" s="81">
        <v>10</v>
      </c>
      <c r="F161" s="84" t="s">
        <v>195</v>
      </c>
      <c r="G161" s="77">
        <v>2360</v>
      </c>
      <c r="H161" s="6" t="b">
        <f t="shared" si="17"/>
        <v>0</v>
      </c>
      <c r="I161" s="6" t="b">
        <f t="shared" si="16"/>
        <v>0</v>
      </c>
      <c r="J161" s="7" t="b">
        <f t="shared" si="15"/>
        <v>0</v>
      </c>
      <c r="K161" s="91">
        <f t="shared" si="14"/>
        <v>236</v>
      </c>
    </row>
    <row r="162" spans="1:11" ht="15" customHeight="1" outlineLevel="1" x14ac:dyDescent="0.2">
      <c r="A162" s="82" t="s">
        <v>62</v>
      </c>
      <c r="B162" s="83">
        <v>15.55</v>
      </c>
      <c r="C162" s="81">
        <v>10</v>
      </c>
      <c r="D162" s="83">
        <v>15.55</v>
      </c>
      <c r="E162" s="81">
        <v>10</v>
      </c>
      <c r="F162" s="84" t="s">
        <v>195</v>
      </c>
      <c r="G162" s="77">
        <v>900</v>
      </c>
      <c r="H162" s="6" t="b">
        <f t="shared" si="17"/>
        <v>0</v>
      </c>
      <c r="I162" s="6" t="b">
        <f t="shared" si="16"/>
        <v>0</v>
      </c>
      <c r="J162" s="7" t="b">
        <f t="shared" si="15"/>
        <v>0</v>
      </c>
      <c r="K162" s="91">
        <f t="shared" si="14"/>
        <v>90</v>
      </c>
    </row>
    <row r="163" spans="1:11" ht="15" customHeight="1" outlineLevel="1" x14ac:dyDescent="0.2">
      <c r="A163" s="82" t="s">
        <v>2994</v>
      </c>
      <c r="B163" s="83">
        <v>19.850000000000001</v>
      </c>
      <c r="C163" s="81">
        <v>10</v>
      </c>
      <c r="D163" s="83">
        <v>19.850000000000001</v>
      </c>
      <c r="E163" s="81">
        <v>10</v>
      </c>
      <c r="F163" s="84" t="s">
        <v>195</v>
      </c>
      <c r="G163" s="77">
        <v>190</v>
      </c>
      <c r="H163" s="6" t="b">
        <f t="shared" si="17"/>
        <v>0</v>
      </c>
      <c r="I163" s="6" t="b">
        <f t="shared" si="16"/>
        <v>0</v>
      </c>
      <c r="J163" s="7" t="b">
        <f t="shared" si="15"/>
        <v>0</v>
      </c>
      <c r="K163" s="91">
        <f t="shared" si="14"/>
        <v>19</v>
      </c>
    </row>
    <row r="164" spans="1:11" ht="15" customHeight="1" outlineLevel="1" x14ac:dyDescent="0.2">
      <c r="A164" s="82" t="s">
        <v>61</v>
      </c>
      <c r="B164" s="83">
        <v>14.6</v>
      </c>
      <c r="C164" s="81">
        <v>10</v>
      </c>
      <c r="D164" s="83">
        <v>14.6</v>
      </c>
      <c r="E164" s="81">
        <v>10</v>
      </c>
      <c r="F164" s="84" t="s">
        <v>3718</v>
      </c>
      <c r="G164" s="77">
        <v>480</v>
      </c>
      <c r="H164" s="6" t="e">
        <f>AND(#REF!=#REF!,#REF!=#REF!,#REF!=#REF!,#REF!=#REF!,#REF!=#REF!,#REF!=#REF!)</f>
        <v>#REF!</v>
      </c>
      <c r="I164" s="6" t="b">
        <f>OR(ISBLANK(#REF!),ISBLANK(#REF!),ISBLANK(#REF!),ISBLANK(#REF!),ISBLANK(#REF!),ISBLANK(#REF!))</f>
        <v>0</v>
      </c>
      <c r="J164" s="7" t="b">
        <f t="shared" si="15"/>
        <v>0</v>
      </c>
      <c r="K164" s="91">
        <f t="shared" si="14"/>
        <v>48</v>
      </c>
    </row>
    <row r="165" spans="1:11" ht="15" customHeight="1" outlineLevel="1" x14ac:dyDescent="0.2">
      <c r="A165" s="82" t="s">
        <v>64</v>
      </c>
      <c r="B165" s="83">
        <v>16.399999999999999</v>
      </c>
      <c r="C165" s="81">
        <v>10</v>
      </c>
      <c r="D165" s="83">
        <v>16.399999999999999</v>
      </c>
      <c r="E165" s="81">
        <v>10</v>
      </c>
      <c r="F165" s="84" t="s">
        <v>3718</v>
      </c>
      <c r="G165" s="77">
        <v>1020</v>
      </c>
      <c r="H165" s="6" t="e">
        <f>AND(#REF!=A164,#REF!=B164,#REF!=C164,#REF!=D164,#REF!=E164,#REF!=F164)</f>
        <v>#REF!</v>
      </c>
      <c r="I165" s="6" t="b">
        <f>OR(ISBLANK(#REF!),ISBLANK(#REF!),ISBLANK(#REF!),ISBLANK(#REF!),ISBLANK(#REF!),ISBLANK(#REF!))</f>
        <v>0</v>
      </c>
      <c r="J165" s="7" t="b">
        <f t="shared" si="15"/>
        <v>0</v>
      </c>
      <c r="K165" s="91">
        <f t="shared" si="14"/>
        <v>102</v>
      </c>
    </row>
    <row r="166" spans="1:11" ht="15" customHeight="1" outlineLevel="1" x14ac:dyDescent="0.2">
      <c r="A166" s="82" t="s">
        <v>61</v>
      </c>
      <c r="B166" s="83">
        <v>14.5</v>
      </c>
      <c r="C166" s="81">
        <v>10</v>
      </c>
      <c r="D166" s="83">
        <v>14.5</v>
      </c>
      <c r="E166" s="81">
        <v>10</v>
      </c>
      <c r="F166" s="84" t="s">
        <v>3075</v>
      </c>
      <c r="G166" s="77">
        <v>640</v>
      </c>
      <c r="H166" s="6" t="e">
        <f>AND(#REF!=A165,#REF!=B165,#REF!=C165,#REF!=D165,#REF!=E165,#REF!=F165)</f>
        <v>#REF!</v>
      </c>
      <c r="I166" s="6" t="b">
        <f>OR(ISBLANK(#REF!),ISBLANK(#REF!),ISBLANK(#REF!),ISBLANK(#REF!),ISBLANK(#REF!),ISBLANK(#REF!))</f>
        <v>0</v>
      </c>
      <c r="J166" s="7" t="b">
        <f t="shared" si="15"/>
        <v>0</v>
      </c>
      <c r="K166" s="91">
        <f t="shared" si="14"/>
        <v>64</v>
      </c>
    </row>
    <row r="167" spans="1:11" ht="15" customHeight="1" outlineLevel="1" x14ac:dyDescent="0.2">
      <c r="A167" s="82" t="s">
        <v>64</v>
      </c>
      <c r="B167" s="83">
        <v>15.65</v>
      </c>
      <c r="C167" s="81">
        <v>10</v>
      </c>
      <c r="D167" s="83">
        <v>15.65</v>
      </c>
      <c r="E167" s="81">
        <v>10</v>
      </c>
      <c r="F167" s="84" t="s">
        <v>138</v>
      </c>
      <c r="G167" s="77">
        <v>100</v>
      </c>
      <c r="H167" s="6" t="e">
        <f>AND(#REF!=A166,#REF!=B166,#REF!=C166,#REF!=D166,#REF!=E166,#REF!=F166)</f>
        <v>#REF!</v>
      </c>
      <c r="I167" s="6" t="b">
        <f>OR(ISBLANK(#REF!),ISBLANK(#REF!),ISBLANK(#REF!),ISBLANK(#REF!),ISBLANK(#REF!),ISBLANK(#REF!))</f>
        <v>0</v>
      </c>
      <c r="J167" s="7" t="b">
        <f t="shared" si="15"/>
        <v>0</v>
      </c>
      <c r="K167" s="91">
        <f t="shared" si="14"/>
        <v>10</v>
      </c>
    </row>
    <row r="168" spans="1:11" ht="15" customHeight="1" outlineLevel="1" x14ac:dyDescent="0.2">
      <c r="A168" s="82" t="s">
        <v>62</v>
      </c>
      <c r="B168" s="83">
        <v>17.55</v>
      </c>
      <c r="C168" s="81">
        <v>10</v>
      </c>
      <c r="D168" s="83">
        <v>17.55</v>
      </c>
      <c r="E168" s="81">
        <v>10</v>
      </c>
      <c r="F168" s="84" t="s">
        <v>138</v>
      </c>
      <c r="G168" s="77">
        <v>110</v>
      </c>
      <c r="H168" s="6" t="e">
        <f>AND(A167=#REF!,B167=#REF!,C167=#REF!,D167=#REF!,E167=#REF!,F167=#REF!)</f>
        <v>#REF!</v>
      </c>
      <c r="I168" s="6" t="b">
        <f>OR(ISBLANK(A167),ISBLANK(B167),ISBLANK(C167),ISBLANK(D167),ISBLANK(E167),ISBLANK(F167))</f>
        <v>0</v>
      </c>
      <c r="J168" s="7" t="b">
        <f t="shared" si="15"/>
        <v>0</v>
      </c>
      <c r="K168" s="91">
        <f t="shared" si="14"/>
        <v>11</v>
      </c>
    </row>
    <row r="169" spans="1:11" ht="15" customHeight="1" outlineLevel="1" x14ac:dyDescent="0.2">
      <c r="A169" s="82" t="s">
        <v>3744</v>
      </c>
      <c r="B169" s="83">
        <v>19.5</v>
      </c>
      <c r="C169" s="81">
        <v>10</v>
      </c>
      <c r="D169" s="83">
        <v>19.5</v>
      </c>
      <c r="E169" s="81">
        <v>10</v>
      </c>
      <c r="F169" s="84" t="s">
        <v>138</v>
      </c>
      <c r="G169" s="77">
        <v>50</v>
      </c>
      <c r="H169" s="6" t="b">
        <f>AND(A168=A167,B168=B167,C168=C167,D168=D167,E168=E167,F168=F167)</f>
        <v>0</v>
      </c>
      <c r="I169" s="6" t="b">
        <f>OR(ISBLANK(A168),ISBLANK(B168),ISBLANK(C168),ISBLANK(D168),ISBLANK(E168),ISBLANK(F168))</f>
        <v>0</v>
      </c>
      <c r="J169" s="7" t="b">
        <f t="shared" si="15"/>
        <v>0</v>
      </c>
      <c r="K169" s="91">
        <f t="shared" si="14"/>
        <v>5</v>
      </c>
    </row>
    <row r="170" spans="1:11" ht="15" customHeight="1" outlineLevel="1" x14ac:dyDescent="0.2">
      <c r="A170" s="82" t="s">
        <v>2994</v>
      </c>
      <c r="B170" s="83">
        <v>21.85</v>
      </c>
      <c r="C170" s="81">
        <v>10</v>
      </c>
      <c r="D170" s="83">
        <v>21.85</v>
      </c>
      <c r="E170" s="81">
        <v>10</v>
      </c>
      <c r="F170" s="84" t="s">
        <v>138</v>
      </c>
      <c r="G170" s="77">
        <v>60</v>
      </c>
      <c r="H170" s="6" t="b">
        <f>AND(A169=A168,B169=B168,C169=C168,D169=D168,E169=E168,F169=F168)</f>
        <v>0</v>
      </c>
      <c r="I170" s="6" t="b">
        <f>OR(ISBLANK(A169),ISBLANK(B169),ISBLANK(C169),ISBLANK(D169),ISBLANK(E169),ISBLANK(F169))</f>
        <v>0</v>
      </c>
      <c r="J170" s="7" t="b">
        <f t="shared" si="15"/>
        <v>0</v>
      </c>
      <c r="K170" s="91">
        <f t="shared" si="14"/>
        <v>6</v>
      </c>
    </row>
    <row r="171" spans="1:11" ht="15" customHeight="1" outlineLevel="1" x14ac:dyDescent="0.2">
      <c r="A171" s="82" t="s">
        <v>61</v>
      </c>
      <c r="B171" s="83">
        <v>14.5</v>
      </c>
      <c r="C171" s="81">
        <v>10</v>
      </c>
      <c r="D171" s="83">
        <v>14.5</v>
      </c>
      <c r="E171" s="81">
        <v>10</v>
      </c>
      <c r="F171" s="84" t="s">
        <v>241</v>
      </c>
      <c r="G171" s="77">
        <v>90</v>
      </c>
      <c r="H171" s="6" t="e">
        <f>AND(#REF!=A170,#REF!=B170,#REF!=C170,#REF!=D170,#REF!=E170,#REF!=F170)</f>
        <v>#REF!</v>
      </c>
      <c r="I171" s="6" t="b">
        <f>OR(ISBLANK(#REF!),ISBLANK(#REF!),ISBLANK(#REF!),ISBLANK(#REF!),ISBLANK(#REF!),ISBLANK(#REF!))</f>
        <v>0</v>
      </c>
      <c r="J171" s="7" t="b">
        <f t="shared" si="15"/>
        <v>0</v>
      </c>
      <c r="K171" s="91">
        <f t="shared" si="14"/>
        <v>9</v>
      </c>
    </row>
    <row r="172" spans="1:11" ht="15" customHeight="1" outlineLevel="1" x14ac:dyDescent="0.2">
      <c r="A172" s="82" t="s">
        <v>61</v>
      </c>
      <c r="B172" s="83">
        <v>15</v>
      </c>
      <c r="C172" s="81">
        <v>10</v>
      </c>
      <c r="D172" s="83">
        <v>15</v>
      </c>
      <c r="E172" s="81">
        <v>10</v>
      </c>
      <c r="F172" s="84" t="s">
        <v>3077</v>
      </c>
      <c r="G172" s="77">
        <v>210</v>
      </c>
      <c r="H172" s="6" t="e">
        <f>AND(A171=#REF!,B171=#REF!,C171=#REF!,D171=#REF!,E171=#REF!,F171=#REF!)</f>
        <v>#REF!</v>
      </c>
      <c r="I172" s="6" t="b">
        <f>OR(ISBLANK(A171),ISBLANK(B171),ISBLANK(C171),ISBLANK(D171),ISBLANK(E171),ISBLANK(F171))</f>
        <v>0</v>
      </c>
      <c r="J172" s="7" t="b">
        <f t="shared" si="15"/>
        <v>0</v>
      </c>
      <c r="K172" s="91">
        <f t="shared" si="14"/>
        <v>21</v>
      </c>
    </row>
    <row r="173" spans="1:11" ht="15" customHeight="1" outlineLevel="1" x14ac:dyDescent="0.2">
      <c r="A173" s="82" t="s">
        <v>64</v>
      </c>
      <c r="B173" s="83">
        <v>16.850000000000001</v>
      </c>
      <c r="C173" s="81">
        <v>10</v>
      </c>
      <c r="D173" s="83">
        <v>16.850000000000001</v>
      </c>
      <c r="E173" s="81">
        <v>10</v>
      </c>
      <c r="F173" s="84" t="s">
        <v>3077</v>
      </c>
      <c r="G173" s="77">
        <v>320</v>
      </c>
      <c r="H173" s="6" t="b">
        <f>AND(A172=A171,B172=B171,C172=C171,D172=D171,E172=E171,F172=F171)</f>
        <v>0</v>
      </c>
      <c r="I173" s="6" t="b">
        <f>OR(ISBLANK(A172),ISBLANK(B172),ISBLANK(C172),ISBLANK(D172),ISBLANK(E172),ISBLANK(F172))</f>
        <v>0</v>
      </c>
      <c r="J173" s="7" t="b">
        <f t="shared" ref="J173:J204" si="18">C173=0</f>
        <v>0</v>
      </c>
      <c r="K173" s="91">
        <f t="shared" si="14"/>
        <v>32</v>
      </c>
    </row>
    <row r="174" spans="1:11" ht="15" customHeight="1" outlineLevel="1" x14ac:dyDescent="0.2">
      <c r="A174" s="82" t="s">
        <v>62</v>
      </c>
      <c r="B174" s="83">
        <v>18.850000000000001</v>
      </c>
      <c r="C174" s="81">
        <v>10</v>
      </c>
      <c r="D174" s="83">
        <v>18.850000000000001</v>
      </c>
      <c r="E174" s="81">
        <v>10</v>
      </c>
      <c r="F174" s="84" t="s">
        <v>3077</v>
      </c>
      <c r="G174" s="77">
        <v>160</v>
      </c>
      <c r="H174" s="6" t="b">
        <f>AND(A173=A172,B173=B172,C173=C172,D173=D172,E173=E172,F173=F172)</f>
        <v>0</v>
      </c>
      <c r="I174" s="6" t="b">
        <f>OR(ISBLANK(A173),ISBLANK(B173),ISBLANK(C173),ISBLANK(D173),ISBLANK(E173),ISBLANK(F173))</f>
        <v>0</v>
      </c>
      <c r="J174" s="7" t="b">
        <f t="shared" si="18"/>
        <v>0</v>
      </c>
      <c r="K174" s="91">
        <f t="shared" si="14"/>
        <v>16</v>
      </c>
    </row>
    <row r="175" spans="1:11" ht="15" customHeight="1" outlineLevel="1" x14ac:dyDescent="0.2">
      <c r="A175" s="82" t="s">
        <v>2994</v>
      </c>
      <c r="B175" s="83">
        <v>23.35</v>
      </c>
      <c r="C175" s="81">
        <v>10</v>
      </c>
      <c r="D175" s="83">
        <v>23.35</v>
      </c>
      <c r="E175" s="81">
        <v>10</v>
      </c>
      <c r="F175" s="84" t="s">
        <v>3077</v>
      </c>
      <c r="G175" s="77">
        <v>200</v>
      </c>
      <c r="H175" s="6" t="e">
        <f>AND(#REF!=A174,#REF!=B174,#REF!=C174,#REF!=D174,#REF!=E174,#REF!=F174)</f>
        <v>#REF!</v>
      </c>
      <c r="I175" s="6" t="b">
        <f>OR(ISBLANK(#REF!),ISBLANK(#REF!),ISBLANK(#REF!),ISBLANK(#REF!),ISBLANK(#REF!),ISBLANK(#REF!))</f>
        <v>0</v>
      </c>
      <c r="J175" s="7" t="b">
        <f t="shared" si="18"/>
        <v>0</v>
      </c>
      <c r="K175" s="91">
        <f t="shared" si="14"/>
        <v>20</v>
      </c>
    </row>
    <row r="176" spans="1:11" ht="15" customHeight="1" outlineLevel="1" x14ac:dyDescent="0.2">
      <c r="A176" s="82" t="s">
        <v>59</v>
      </c>
      <c r="B176" s="83">
        <v>1.45</v>
      </c>
      <c r="C176" s="81">
        <v>50</v>
      </c>
      <c r="D176" s="83">
        <v>1.45</v>
      </c>
      <c r="E176" s="81">
        <v>50</v>
      </c>
      <c r="F176" s="84" t="s">
        <v>36</v>
      </c>
      <c r="G176" s="77">
        <v>2050</v>
      </c>
      <c r="H176" s="6" t="e">
        <f>AND(#REF!=A175,#REF!=B175,#REF!=C175,#REF!=D175,#REF!=E175,#REF!=F175)</f>
        <v>#REF!</v>
      </c>
      <c r="I176" s="6" t="b">
        <f>OR(ISBLANK(#REF!),ISBLANK(#REF!),ISBLANK(#REF!),ISBLANK(#REF!),ISBLANK(#REF!),ISBLANK(#REF!))</f>
        <v>0</v>
      </c>
      <c r="J176" s="7" t="b">
        <f t="shared" si="18"/>
        <v>0</v>
      </c>
      <c r="K176" s="91">
        <f t="shared" si="14"/>
        <v>41</v>
      </c>
    </row>
    <row r="177" spans="1:11" ht="15" customHeight="1" outlineLevel="1" x14ac:dyDescent="0.2">
      <c r="A177" s="82" t="s">
        <v>61</v>
      </c>
      <c r="B177" s="83">
        <v>2.15</v>
      </c>
      <c r="C177" s="81">
        <v>50</v>
      </c>
      <c r="D177" s="83">
        <v>2.15</v>
      </c>
      <c r="E177" s="81">
        <v>50</v>
      </c>
      <c r="F177" s="84" t="s">
        <v>36</v>
      </c>
      <c r="G177" s="77">
        <v>1300</v>
      </c>
      <c r="H177" s="6" t="e">
        <f>AND(A176=#REF!,B176=#REF!,C176=#REF!,D176=#REF!,E176=#REF!,F176=#REF!)</f>
        <v>#REF!</v>
      </c>
      <c r="I177" s="6" t="b">
        <f>OR(ISBLANK(A176),ISBLANK(B176),ISBLANK(C176),ISBLANK(D176),ISBLANK(E176),ISBLANK(F176))</f>
        <v>0</v>
      </c>
      <c r="J177" s="7" t="b">
        <f t="shared" si="18"/>
        <v>0</v>
      </c>
      <c r="K177" s="91">
        <f t="shared" si="14"/>
        <v>26</v>
      </c>
    </row>
    <row r="178" spans="1:11" ht="15" customHeight="1" outlineLevel="1" x14ac:dyDescent="0.2">
      <c r="A178" s="82" t="s">
        <v>64</v>
      </c>
      <c r="B178" s="83">
        <v>2.7</v>
      </c>
      <c r="C178" s="81">
        <v>50</v>
      </c>
      <c r="D178" s="83">
        <v>2.7</v>
      </c>
      <c r="E178" s="81">
        <v>50</v>
      </c>
      <c r="F178" s="84" t="s">
        <v>36</v>
      </c>
      <c r="G178" s="77">
        <v>450</v>
      </c>
      <c r="H178" s="6" t="e">
        <f>AND(#REF!=A177,#REF!=B177,#REF!=C177,#REF!=D177,#REF!=E177,#REF!=F177)</f>
        <v>#REF!</v>
      </c>
      <c r="I178" s="6" t="b">
        <f>OR(ISBLANK(#REF!),ISBLANK(#REF!),ISBLANK(#REF!),ISBLANK(#REF!),ISBLANK(#REF!),ISBLANK(#REF!))</f>
        <v>0</v>
      </c>
      <c r="J178" s="7" t="b">
        <f t="shared" si="18"/>
        <v>0</v>
      </c>
      <c r="K178" s="91">
        <f t="shared" si="14"/>
        <v>9</v>
      </c>
    </row>
    <row r="179" spans="1:11" ht="15" customHeight="1" outlineLevel="1" x14ac:dyDescent="0.2">
      <c r="A179" s="82" t="s">
        <v>62</v>
      </c>
      <c r="B179" s="83">
        <v>3.3</v>
      </c>
      <c r="C179" s="81">
        <v>25</v>
      </c>
      <c r="D179" s="83">
        <v>3.3</v>
      </c>
      <c r="E179" s="81">
        <v>25</v>
      </c>
      <c r="F179" s="84" t="s">
        <v>36</v>
      </c>
      <c r="G179" s="77">
        <v>225</v>
      </c>
      <c r="H179" s="6" t="e">
        <f>AND(A178=#REF!,B178=#REF!,C178=#REF!,D178=#REF!,E178=#REF!,F178=#REF!)</f>
        <v>#REF!</v>
      </c>
      <c r="I179" s="6" t="b">
        <f>OR(ISBLANK(A178),ISBLANK(B178),ISBLANK(C178),ISBLANK(D178),ISBLANK(E178),ISBLANK(F178))</f>
        <v>0</v>
      </c>
      <c r="J179" s="7" t="b">
        <f t="shared" si="18"/>
        <v>0</v>
      </c>
      <c r="K179" s="91">
        <f t="shared" si="14"/>
        <v>9</v>
      </c>
    </row>
    <row r="180" spans="1:11" ht="15" customHeight="1" outlineLevel="1" x14ac:dyDescent="0.2">
      <c r="A180" s="82" t="s">
        <v>59</v>
      </c>
      <c r="B180" s="83">
        <v>2.75</v>
      </c>
      <c r="C180" s="81">
        <v>50</v>
      </c>
      <c r="D180" s="83">
        <v>2.75</v>
      </c>
      <c r="E180" s="81">
        <v>50</v>
      </c>
      <c r="F180" s="84" t="s">
        <v>37</v>
      </c>
      <c r="G180" s="77">
        <v>6000</v>
      </c>
      <c r="H180" s="6" t="e">
        <f>AND(#REF!=#REF!,#REF!=#REF!,#REF!=#REF!,#REF!=#REF!,#REF!=#REF!,#REF!=#REF!)</f>
        <v>#REF!</v>
      </c>
      <c r="I180" s="6" t="b">
        <f>OR(ISBLANK(#REF!),ISBLANK(#REF!),ISBLANK(#REF!),ISBLANK(#REF!),ISBLANK(#REF!),ISBLANK(#REF!))</f>
        <v>0</v>
      </c>
      <c r="J180" s="7" t="b">
        <f t="shared" si="18"/>
        <v>0</v>
      </c>
      <c r="K180" s="91">
        <f t="shared" si="14"/>
        <v>120</v>
      </c>
    </row>
    <row r="181" spans="1:11" ht="15" customHeight="1" outlineLevel="1" x14ac:dyDescent="0.2">
      <c r="A181" s="82" t="s">
        <v>80</v>
      </c>
      <c r="B181" s="83">
        <v>4.45</v>
      </c>
      <c r="C181" s="81">
        <v>25</v>
      </c>
      <c r="D181" s="83">
        <v>4.45</v>
      </c>
      <c r="E181" s="81">
        <v>25</v>
      </c>
      <c r="F181" s="84" t="s">
        <v>37</v>
      </c>
      <c r="G181" s="77">
        <v>250</v>
      </c>
      <c r="H181" s="6" t="e">
        <f>AND(#REF!=A180,#REF!=B180,#REF!=C180,#REF!=D180,#REF!=E180,#REF!=F180)</f>
        <v>#REF!</v>
      </c>
      <c r="I181" s="6" t="b">
        <f>OR(ISBLANK(#REF!),ISBLANK(#REF!),ISBLANK(#REF!),ISBLANK(#REF!),ISBLANK(#REF!),ISBLANK(#REF!))</f>
        <v>0</v>
      </c>
      <c r="J181" s="7" t="b">
        <f t="shared" si="18"/>
        <v>0</v>
      </c>
      <c r="K181" s="91">
        <f t="shared" si="14"/>
        <v>10</v>
      </c>
    </row>
    <row r="182" spans="1:11" ht="15" customHeight="1" outlineLevel="1" x14ac:dyDescent="0.2">
      <c r="A182" s="82" t="s">
        <v>59</v>
      </c>
      <c r="B182" s="83">
        <v>2.65</v>
      </c>
      <c r="C182" s="81">
        <v>50</v>
      </c>
      <c r="D182" s="83">
        <v>2.65</v>
      </c>
      <c r="E182" s="81">
        <v>50</v>
      </c>
      <c r="F182" s="84" t="s">
        <v>38</v>
      </c>
      <c r="G182" s="77">
        <v>7100</v>
      </c>
      <c r="H182" s="6" t="e">
        <f>AND(A181=#REF!,B181=#REF!,C181=#REF!,D181=#REF!,E181=#REF!,F181=#REF!)</f>
        <v>#REF!</v>
      </c>
      <c r="I182" s="6" t="b">
        <f>OR(ISBLANK(A181),ISBLANK(B181),ISBLANK(C181),ISBLANK(D181),ISBLANK(E181),ISBLANK(F181))</f>
        <v>0</v>
      </c>
      <c r="J182" s="7" t="b">
        <f t="shared" si="18"/>
        <v>0</v>
      </c>
      <c r="K182" s="91">
        <f t="shared" si="14"/>
        <v>142</v>
      </c>
    </row>
    <row r="183" spans="1:11" ht="15" customHeight="1" outlineLevel="1" x14ac:dyDescent="0.2">
      <c r="A183" s="82" t="s">
        <v>3505</v>
      </c>
      <c r="B183" s="83">
        <v>3.75</v>
      </c>
      <c r="C183" s="81">
        <v>25</v>
      </c>
      <c r="D183" s="83">
        <v>3.75</v>
      </c>
      <c r="E183" s="81">
        <v>25</v>
      </c>
      <c r="F183" s="84" t="s">
        <v>38</v>
      </c>
      <c r="G183" s="77">
        <v>1250</v>
      </c>
      <c r="H183" s="6" t="e">
        <f>AND(#REF!=#REF!,#REF!=#REF!,#REF!=#REF!,#REF!=#REF!,#REF!=#REF!,#REF!=#REF!)</f>
        <v>#REF!</v>
      </c>
      <c r="I183" s="6" t="b">
        <f>OR(ISBLANK(#REF!),ISBLANK(#REF!),ISBLANK(#REF!),ISBLANK(#REF!),ISBLANK(#REF!),ISBLANK(#REF!))</f>
        <v>0</v>
      </c>
      <c r="J183" s="7" t="b">
        <f t="shared" si="18"/>
        <v>0</v>
      </c>
      <c r="K183" s="91">
        <f t="shared" si="14"/>
        <v>50</v>
      </c>
    </row>
    <row r="184" spans="1:11" ht="15" customHeight="1" outlineLevel="1" x14ac:dyDescent="0.2">
      <c r="A184" s="82" t="s">
        <v>61</v>
      </c>
      <c r="B184" s="83">
        <v>2.65</v>
      </c>
      <c r="C184" s="81">
        <v>50</v>
      </c>
      <c r="D184" s="83">
        <v>2.65</v>
      </c>
      <c r="E184" s="81">
        <v>50</v>
      </c>
      <c r="F184" s="84" t="s">
        <v>39</v>
      </c>
      <c r="G184" s="77">
        <v>2800</v>
      </c>
      <c r="H184" s="6" t="e">
        <f>AND(#REF!=A183,#REF!=B183,#REF!=C183,#REF!=D183,#REF!=E183,#REF!=F183)</f>
        <v>#REF!</v>
      </c>
      <c r="I184" s="6" t="b">
        <f>OR(ISBLANK(#REF!),ISBLANK(#REF!),ISBLANK(#REF!),ISBLANK(#REF!),ISBLANK(#REF!),ISBLANK(#REF!))</f>
        <v>0</v>
      </c>
      <c r="J184" s="7" t="b">
        <f t="shared" si="18"/>
        <v>0</v>
      </c>
      <c r="K184" s="91">
        <f t="shared" si="14"/>
        <v>56</v>
      </c>
    </row>
    <row r="185" spans="1:11" ht="15" customHeight="1" outlineLevel="1" x14ac:dyDescent="0.2">
      <c r="A185" s="82" t="s">
        <v>64</v>
      </c>
      <c r="B185" s="83">
        <v>3.4</v>
      </c>
      <c r="C185" s="81">
        <v>50</v>
      </c>
      <c r="D185" s="83">
        <v>3.4</v>
      </c>
      <c r="E185" s="81">
        <v>50</v>
      </c>
      <c r="F185" s="84" t="s">
        <v>39</v>
      </c>
      <c r="G185" s="77">
        <v>200</v>
      </c>
      <c r="H185" s="6" t="e">
        <f>AND(A184=#REF!,B184=#REF!,C184=#REF!,D184=#REF!,E184=#REF!,F184=#REF!)</f>
        <v>#REF!</v>
      </c>
      <c r="I185" s="6" t="b">
        <f>OR(ISBLANK(A184),ISBLANK(B184),ISBLANK(C184),ISBLANK(D184),ISBLANK(E184),ISBLANK(F184))</f>
        <v>0</v>
      </c>
      <c r="J185" s="7" t="b">
        <f t="shared" si="18"/>
        <v>0</v>
      </c>
      <c r="K185" s="91">
        <f t="shared" si="14"/>
        <v>4</v>
      </c>
    </row>
    <row r="186" spans="1:11" ht="15" customHeight="1" outlineLevel="1" x14ac:dyDescent="0.2">
      <c r="A186" s="82" t="s">
        <v>3040</v>
      </c>
      <c r="B186" s="83">
        <v>3.75</v>
      </c>
      <c r="C186" s="81">
        <v>25</v>
      </c>
      <c r="D186" s="83">
        <v>3.75</v>
      </c>
      <c r="E186" s="81">
        <v>25</v>
      </c>
      <c r="F186" s="84" t="s">
        <v>2763</v>
      </c>
      <c r="G186" s="77">
        <v>1100</v>
      </c>
      <c r="H186" s="6" t="b">
        <f>AND(A185=A184,B185=B184,C185=C184,D185=D184,E185=E184,F185=F184)</f>
        <v>0</v>
      </c>
      <c r="I186" s="6" t="b">
        <f>OR(ISBLANK(A185),ISBLANK(B185),ISBLANK(C185),ISBLANK(D185),ISBLANK(E185),ISBLANK(F185))</f>
        <v>0</v>
      </c>
      <c r="J186" s="7" t="b">
        <f t="shared" si="18"/>
        <v>0</v>
      </c>
      <c r="K186" s="91">
        <f t="shared" si="14"/>
        <v>44</v>
      </c>
    </row>
    <row r="187" spans="1:11" ht="15" customHeight="1" outlineLevel="1" x14ac:dyDescent="0.2">
      <c r="A187" s="82" t="s">
        <v>68</v>
      </c>
      <c r="B187" s="83">
        <v>18.75</v>
      </c>
      <c r="C187" s="81">
        <v>10</v>
      </c>
      <c r="D187" s="83">
        <v>18.75</v>
      </c>
      <c r="E187" s="81">
        <v>10</v>
      </c>
      <c r="F187" s="84" t="s">
        <v>198</v>
      </c>
      <c r="G187" s="77">
        <v>270</v>
      </c>
      <c r="H187" s="6" t="e">
        <f>AND(#REF!=#REF!,#REF!=#REF!,#REF!=#REF!,#REF!=#REF!,#REF!=#REF!,#REF!=#REF!)</f>
        <v>#REF!</v>
      </c>
      <c r="I187" s="6" t="b">
        <f>OR(ISBLANK(#REF!),ISBLANK(#REF!),ISBLANK(#REF!),ISBLANK(#REF!),ISBLANK(#REF!),ISBLANK(#REF!))</f>
        <v>0</v>
      </c>
      <c r="J187" s="7" t="b">
        <f t="shared" si="18"/>
        <v>0</v>
      </c>
      <c r="K187" s="91">
        <f t="shared" si="14"/>
        <v>27</v>
      </c>
    </row>
    <row r="188" spans="1:11" ht="15" customHeight="1" outlineLevel="1" x14ac:dyDescent="0.2">
      <c r="A188" s="82" t="s">
        <v>63</v>
      </c>
      <c r="B188" s="83">
        <v>21.1</v>
      </c>
      <c r="C188" s="81">
        <v>10</v>
      </c>
      <c r="D188" s="83">
        <v>21.1</v>
      </c>
      <c r="E188" s="81">
        <v>10</v>
      </c>
      <c r="F188" s="84" t="s">
        <v>198</v>
      </c>
      <c r="G188" s="77">
        <v>100</v>
      </c>
      <c r="H188" s="6" t="e">
        <f>AND(#REF!=A187,#REF!=B187,#REF!=C187,#REF!=D187,#REF!=E187,#REF!=F187)</f>
        <v>#REF!</v>
      </c>
      <c r="I188" s="6" t="b">
        <f>OR(ISBLANK(#REF!),ISBLANK(#REF!),ISBLANK(#REF!),ISBLANK(#REF!),ISBLANK(#REF!),ISBLANK(#REF!))</f>
        <v>0</v>
      </c>
      <c r="J188" s="7" t="b">
        <f t="shared" si="18"/>
        <v>0</v>
      </c>
      <c r="K188" s="91">
        <f t="shared" si="14"/>
        <v>10</v>
      </c>
    </row>
    <row r="189" spans="1:11" ht="15" customHeight="1" outlineLevel="1" x14ac:dyDescent="0.2">
      <c r="A189" s="82" t="s">
        <v>2994</v>
      </c>
      <c r="B189" s="83">
        <v>24.15</v>
      </c>
      <c r="C189" s="81">
        <v>10</v>
      </c>
      <c r="D189" s="83">
        <v>24.15</v>
      </c>
      <c r="E189" s="81">
        <v>10</v>
      </c>
      <c r="F189" s="84" t="s">
        <v>198</v>
      </c>
      <c r="G189" s="77">
        <v>160</v>
      </c>
      <c r="H189" s="6" t="e">
        <f>AND(A188=#REF!,B188=#REF!,C188=#REF!,D188=#REF!,E188=#REF!,F188=#REF!)</f>
        <v>#REF!</v>
      </c>
      <c r="I189" s="6" t="b">
        <f>OR(ISBLANK(A188),ISBLANK(B188),ISBLANK(C188),ISBLANK(D188),ISBLANK(E188),ISBLANK(F188))</f>
        <v>0</v>
      </c>
      <c r="J189" s="7" t="b">
        <f t="shared" si="18"/>
        <v>0</v>
      </c>
      <c r="K189" s="91">
        <f t="shared" si="14"/>
        <v>16</v>
      </c>
    </row>
    <row r="190" spans="1:11" ht="15" customHeight="1" outlineLevel="1" x14ac:dyDescent="0.2">
      <c r="A190" s="82" t="s">
        <v>64</v>
      </c>
      <c r="B190" s="83">
        <v>17.600000000000001</v>
      </c>
      <c r="C190" s="81">
        <v>10</v>
      </c>
      <c r="D190" s="83">
        <v>17.600000000000001</v>
      </c>
      <c r="E190" s="81">
        <v>10</v>
      </c>
      <c r="F190" s="84" t="s">
        <v>296</v>
      </c>
      <c r="G190" s="77">
        <v>520</v>
      </c>
      <c r="H190" s="6" t="e">
        <f>AND(#REF!=A189,#REF!=B189,#REF!=C189,#REF!=D189,#REF!=E189,#REF!=F189)</f>
        <v>#REF!</v>
      </c>
      <c r="I190" s="6" t="b">
        <f>OR(ISBLANK(#REF!),ISBLANK(#REF!),ISBLANK(#REF!),ISBLANK(#REF!),ISBLANK(#REF!),ISBLANK(#REF!))</f>
        <v>0</v>
      </c>
      <c r="J190" s="7" t="b">
        <f t="shared" si="18"/>
        <v>0</v>
      </c>
      <c r="K190" s="91">
        <f t="shared" si="14"/>
        <v>52</v>
      </c>
    </row>
    <row r="191" spans="1:11" ht="15" customHeight="1" outlineLevel="1" x14ac:dyDescent="0.2">
      <c r="A191" s="82" t="s">
        <v>62</v>
      </c>
      <c r="B191" s="83">
        <v>20.5</v>
      </c>
      <c r="C191" s="81">
        <v>10</v>
      </c>
      <c r="D191" s="83">
        <v>20.5</v>
      </c>
      <c r="E191" s="81">
        <v>10</v>
      </c>
      <c r="F191" s="84" t="s">
        <v>296</v>
      </c>
      <c r="G191" s="77">
        <v>650</v>
      </c>
      <c r="H191" s="6" t="e">
        <f>AND(A190=#REF!,B190=#REF!,C190=#REF!,D190=#REF!,E190=#REF!,F190=#REF!)</f>
        <v>#REF!</v>
      </c>
      <c r="I191" s="6" t="b">
        <f>OR(ISBLANK(A190),ISBLANK(B190),ISBLANK(C190),ISBLANK(D190),ISBLANK(E190),ISBLANK(F190))</f>
        <v>0</v>
      </c>
      <c r="J191" s="7" t="b">
        <f t="shared" si="18"/>
        <v>0</v>
      </c>
      <c r="K191" s="91">
        <f t="shared" si="14"/>
        <v>65</v>
      </c>
    </row>
    <row r="192" spans="1:11" ht="15" customHeight="1" outlineLevel="1" x14ac:dyDescent="0.2">
      <c r="A192" s="82" t="s">
        <v>62</v>
      </c>
      <c r="B192" s="83">
        <v>19.25</v>
      </c>
      <c r="C192" s="81">
        <v>10</v>
      </c>
      <c r="D192" s="83">
        <v>19.25</v>
      </c>
      <c r="E192" s="81">
        <v>10</v>
      </c>
      <c r="F192" s="84" t="s">
        <v>199</v>
      </c>
      <c r="G192" s="77">
        <v>270</v>
      </c>
      <c r="H192" s="6" t="b">
        <f>AND(A191=A190,B191=B190,C191=C190,D191=D190,E191=E190,F191=F190)</f>
        <v>0</v>
      </c>
      <c r="I192" s="6" t="b">
        <f>OR(ISBLANK(A191),ISBLANK(B191),ISBLANK(C191),ISBLANK(D191),ISBLANK(E191),ISBLANK(F191))</f>
        <v>0</v>
      </c>
      <c r="J192" s="7" t="b">
        <f t="shared" si="18"/>
        <v>0</v>
      </c>
      <c r="K192" s="91">
        <f t="shared" si="14"/>
        <v>27</v>
      </c>
    </row>
    <row r="193" spans="1:11" ht="15" customHeight="1" outlineLevel="1" x14ac:dyDescent="0.2">
      <c r="A193" s="82" t="s">
        <v>61</v>
      </c>
      <c r="B193" s="83">
        <v>14.6</v>
      </c>
      <c r="C193" s="81">
        <v>10</v>
      </c>
      <c r="D193" s="83">
        <v>14.6</v>
      </c>
      <c r="E193" s="81">
        <v>10</v>
      </c>
      <c r="F193" s="84" t="s">
        <v>3719</v>
      </c>
      <c r="G193" s="77">
        <v>30</v>
      </c>
      <c r="H193" s="6" t="b">
        <f>AND(A192=A191,B192=B191,C192=C191,D192=D191,E192=E191,F192=F191)</f>
        <v>0</v>
      </c>
      <c r="I193" s="6" t="b">
        <f>OR(ISBLANK(A192),ISBLANK(B192),ISBLANK(C192),ISBLANK(D192),ISBLANK(E192),ISBLANK(F192))</f>
        <v>0</v>
      </c>
      <c r="J193" s="7" t="b">
        <f t="shared" si="18"/>
        <v>0</v>
      </c>
      <c r="K193" s="91">
        <f t="shared" si="14"/>
        <v>3</v>
      </c>
    </row>
    <row r="194" spans="1:11" ht="15" customHeight="1" outlineLevel="1" x14ac:dyDescent="0.2">
      <c r="A194" s="82" t="s">
        <v>64</v>
      </c>
      <c r="B194" s="83">
        <v>17.350000000000001</v>
      </c>
      <c r="C194" s="81">
        <v>10</v>
      </c>
      <c r="D194" s="83">
        <v>17.350000000000001</v>
      </c>
      <c r="E194" s="81">
        <v>10</v>
      </c>
      <c r="F194" s="84" t="s">
        <v>3719</v>
      </c>
      <c r="G194" s="77">
        <v>160</v>
      </c>
      <c r="H194" s="6" t="b">
        <f>AND(A193=A192,B193=B192,C193=C192,D193=D192,E193=E192,F193=F192)</f>
        <v>0</v>
      </c>
      <c r="I194" s="6" t="b">
        <f>OR(ISBLANK(A193),ISBLANK(B193),ISBLANK(C193),ISBLANK(D193),ISBLANK(E193),ISBLANK(F193))</f>
        <v>0</v>
      </c>
      <c r="J194" s="7" t="b">
        <f t="shared" si="18"/>
        <v>0</v>
      </c>
      <c r="K194" s="91">
        <f t="shared" ref="K194:K257" si="19">G194/E194</f>
        <v>16</v>
      </c>
    </row>
    <row r="195" spans="1:11" ht="15" customHeight="1" outlineLevel="1" x14ac:dyDescent="0.2">
      <c r="A195" s="82" t="s">
        <v>62</v>
      </c>
      <c r="B195" s="83">
        <v>20.25</v>
      </c>
      <c r="C195" s="81">
        <v>10</v>
      </c>
      <c r="D195" s="83">
        <v>20.25</v>
      </c>
      <c r="E195" s="81">
        <v>10</v>
      </c>
      <c r="F195" s="84" t="s">
        <v>3719</v>
      </c>
      <c r="G195" s="77">
        <v>170</v>
      </c>
      <c r="H195" s="6" t="e">
        <f>AND(#REF!=A194,#REF!=B194,#REF!=C194,#REF!=D194,#REF!=E194,#REF!=F194)</f>
        <v>#REF!</v>
      </c>
      <c r="I195" s="6" t="b">
        <f>OR(ISBLANK(#REF!),ISBLANK(#REF!),ISBLANK(#REF!),ISBLANK(#REF!),ISBLANK(#REF!),ISBLANK(#REF!))</f>
        <v>0</v>
      </c>
      <c r="J195" s="7" t="b">
        <f t="shared" si="18"/>
        <v>0</v>
      </c>
      <c r="K195" s="91">
        <f t="shared" si="19"/>
        <v>17</v>
      </c>
    </row>
    <row r="196" spans="1:11" ht="15" customHeight="1" outlineLevel="1" x14ac:dyDescent="0.2">
      <c r="A196" s="82" t="s">
        <v>63</v>
      </c>
      <c r="B196" s="83">
        <v>22.6</v>
      </c>
      <c r="C196" s="81">
        <v>10</v>
      </c>
      <c r="D196" s="83">
        <v>22.6</v>
      </c>
      <c r="E196" s="81">
        <v>10</v>
      </c>
      <c r="F196" s="84" t="s">
        <v>3719</v>
      </c>
      <c r="G196" s="77">
        <v>350</v>
      </c>
      <c r="H196" s="6" t="e">
        <f>AND(A195=#REF!,B195=#REF!,C195=#REF!,D195=#REF!,E195=#REF!,F195=#REF!)</f>
        <v>#REF!</v>
      </c>
      <c r="I196" s="6" t="b">
        <f>OR(ISBLANK(A195),ISBLANK(B195),ISBLANK(C195),ISBLANK(D195),ISBLANK(E195),ISBLANK(F195))</f>
        <v>0</v>
      </c>
      <c r="J196" s="7" t="b">
        <f t="shared" si="18"/>
        <v>0</v>
      </c>
      <c r="K196" s="91">
        <f t="shared" si="19"/>
        <v>35</v>
      </c>
    </row>
    <row r="197" spans="1:11" ht="15" customHeight="1" outlineLevel="1" x14ac:dyDescent="0.2">
      <c r="A197" s="82" t="s">
        <v>3117</v>
      </c>
      <c r="B197" s="83">
        <v>2.35</v>
      </c>
      <c r="C197" s="81">
        <v>25</v>
      </c>
      <c r="D197" s="83">
        <v>2.35</v>
      </c>
      <c r="E197" s="81">
        <v>25</v>
      </c>
      <c r="F197" s="84" t="s">
        <v>140</v>
      </c>
      <c r="G197" s="77">
        <v>2500</v>
      </c>
      <c r="H197" s="6" t="e">
        <f>AND(#REF!=#REF!,#REF!=#REF!,#REF!=#REF!,#REF!=#REF!,#REF!=#REF!,#REF!=#REF!)</f>
        <v>#REF!</v>
      </c>
      <c r="I197" s="6" t="b">
        <f>OR(ISBLANK(#REF!),ISBLANK(#REF!),ISBLANK(#REF!),ISBLANK(#REF!),ISBLANK(#REF!),ISBLANK(#REF!))</f>
        <v>0</v>
      </c>
      <c r="J197" s="7" t="b">
        <f t="shared" si="18"/>
        <v>0</v>
      </c>
      <c r="K197" s="91">
        <f t="shared" si="19"/>
        <v>100</v>
      </c>
    </row>
    <row r="198" spans="1:11" ht="15" customHeight="1" outlineLevel="1" x14ac:dyDescent="0.2">
      <c r="A198" s="82" t="s">
        <v>79</v>
      </c>
      <c r="B198" s="83">
        <v>15.8</v>
      </c>
      <c r="C198" s="81">
        <v>10</v>
      </c>
      <c r="D198" s="83">
        <v>15.8</v>
      </c>
      <c r="E198" s="81">
        <v>10</v>
      </c>
      <c r="F198" s="84" t="s">
        <v>3515</v>
      </c>
      <c r="G198" s="77">
        <v>570</v>
      </c>
      <c r="H198" s="6" t="e">
        <f>AND(A197=#REF!,B197=#REF!,C197=#REF!,D197=#REF!,E197=#REF!,F197=#REF!)</f>
        <v>#REF!</v>
      </c>
      <c r="I198" s="6" t="b">
        <f>OR(ISBLANK(A197),ISBLANK(B197),ISBLANK(C197),ISBLANK(D197),ISBLANK(E197),ISBLANK(F197))</f>
        <v>0</v>
      </c>
      <c r="J198" s="7" t="b">
        <f t="shared" si="18"/>
        <v>0</v>
      </c>
      <c r="K198" s="91">
        <f t="shared" si="19"/>
        <v>57</v>
      </c>
    </row>
    <row r="199" spans="1:11" ht="15" customHeight="1" outlineLevel="1" x14ac:dyDescent="0.2">
      <c r="A199" s="82" t="s">
        <v>77</v>
      </c>
      <c r="B199" s="83">
        <v>1.45</v>
      </c>
      <c r="C199" s="81">
        <v>50</v>
      </c>
      <c r="D199" s="83">
        <v>1.45</v>
      </c>
      <c r="E199" s="81">
        <v>50</v>
      </c>
      <c r="F199" s="84" t="s">
        <v>437</v>
      </c>
      <c r="G199" s="77">
        <v>5850</v>
      </c>
      <c r="H199" s="6" t="b">
        <f>AND(A198=A197,B198=B197,C198=C197,D198=D197,E198=E197,F198=F197)</f>
        <v>0</v>
      </c>
      <c r="I199" s="6" t="b">
        <f>OR(ISBLANK(A198),ISBLANK(B198),ISBLANK(C198),ISBLANK(D198),ISBLANK(E198),ISBLANK(F198))</f>
        <v>0</v>
      </c>
      <c r="J199" s="7" t="b">
        <f t="shared" si="18"/>
        <v>0</v>
      </c>
      <c r="K199" s="91">
        <f t="shared" si="19"/>
        <v>117</v>
      </c>
    </row>
    <row r="200" spans="1:11" ht="15" customHeight="1" outlineLevel="1" x14ac:dyDescent="0.2">
      <c r="A200" s="82" t="s">
        <v>61</v>
      </c>
      <c r="B200" s="83">
        <v>15.85</v>
      </c>
      <c r="C200" s="81">
        <v>10</v>
      </c>
      <c r="D200" s="83">
        <v>15.85</v>
      </c>
      <c r="E200" s="81">
        <v>10</v>
      </c>
      <c r="F200" s="84" t="s">
        <v>141</v>
      </c>
      <c r="G200" s="77">
        <v>200</v>
      </c>
      <c r="H200" s="6" t="b">
        <f>AND(A199=A198,B199=B198,C199=C198,D199=D198,E199=E198,F199=F198)</f>
        <v>0</v>
      </c>
      <c r="I200" s="6" t="b">
        <f>OR(ISBLANK(A199),ISBLANK(B199),ISBLANK(C199),ISBLANK(D199),ISBLANK(E199),ISBLANK(F199))</f>
        <v>0</v>
      </c>
      <c r="J200" s="7" t="b">
        <f t="shared" si="18"/>
        <v>0</v>
      </c>
      <c r="K200" s="91">
        <f t="shared" si="19"/>
        <v>20</v>
      </c>
    </row>
    <row r="201" spans="1:11" ht="15" customHeight="1" outlineLevel="1" x14ac:dyDescent="0.2">
      <c r="A201" s="82" t="s">
        <v>64</v>
      </c>
      <c r="B201" s="83">
        <v>18.75</v>
      </c>
      <c r="C201" s="81">
        <v>10</v>
      </c>
      <c r="D201" s="83">
        <v>18.75</v>
      </c>
      <c r="E201" s="81">
        <v>10</v>
      </c>
      <c r="F201" s="84" t="s">
        <v>141</v>
      </c>
      <c r="G201" s="77">
        <v>270</v>
      </c>
      <c r="H201" s="6" t="b">
        <f>AND(A200=A199,B200=B199,C200=C199,D200=D199,E200=E199,F200=F199)</f>
        <v>0</v>
      </c>
      <c r="I201" s="6" t="b">
        <f>OR(ISBLANK(A200),ISBLANK(B200),ISBLANK(C200),ISBLANK(D200),ISBLANK(E200),ISBLANK(F200))</f>
        <v>0</v>
      </c>
      <c r="J201" s="7" t="b">
        <f t="shared" si="18"/>
        <v>0</v>
      </c>
      <c r="K201" s="91">
        <f t="shared" si="19"/>
        <v>27</v>
      </c>
    </row>
    <row r="202" spans="1:11" ht="15" customHeight="1" outlineLevel="1" x14ac:dyDescent="0.2">
      <c r="A202" s="82" t="s">
        <v>62</v>
      </c>
      <c r="B202" s="83">
        <v>21.1</v>
      </c>
      <c r="C202" s="81">
        <v>10</v>
      </c>
      <c r="D202" s="83">
        <v>21.1</v>
      </c>
      <c r="E202" s="81">
        <v>10</v>
      </c>
      <c r="F202" s="84" t="s">
        <v>141</v>
      </c>
      <c r="G202" s="77">
        <v>110</v>
      </c>
      <c r="H202" s="6" t="e">
        <f>AND(#REF!=A201,#REF!=B201,#REF!=C201,#REF!=D201,#REF!=E201,#REF!=F201)</f>
        <v>#REF!</v>
      </c>
      <c r="I202" s="6" t="b">
        <f>OR(ISBLANK(#REF!),ISBLANK(#REF!),ISBLANK(#REF!),ISBLANK(#REF!),ISBLANK(#REF!),ISBLANK(#REF!))</f>
        <v>0</v>
      </c>
      <c r="J202" s="7" t="b">
        <f t="shared" si="18"/>
        <v>0</v>
      </c>
      <c r="K202" s="91">
        <f t="shared" si="19"/>
        <v>11</v>
      </c>
    </row>
    <row r="203" spans="1:11" ht="15" customHeight="1" outlineLevel="1" x14ac:dyDescent="0.2">
      <c r="A203" s="82" t="s">
        <v>62</v>
      </c>
      <c r="B203" s="83">
        <v>18.75</v>
      </c>
      <c r="C203" s="81">
        <v>10</v>
      </c>
      <c r="D203" s="83">
        <v>18.75</v>
      </c>
      <c r="E203" s="81">
        <v>10</v>
      </c>
      <c r="F203" s="84" t="s">
        <v>242</v>
      </c>
      <c r="G203" s="77">
        <v>80</v>
      </c>
      <c r="H203" s="6" t="e">
        <f>AND(A202=#REF!,B202=#REF!,C202=#REF!,D202=#REF!,E202=#REF!,F202=#REF!)</f>
        <v>#REF!</v>
      </c>
      <c r="I203" s="6" t="b">
        <f>OR(ISBLANK(A202),ISBLANK(B202),ISBLANK(C202),ISBLANK(D202),ISBLANK(E202),ISBLANK(F202))</f>
        <v>0</v>
      </c>
      <c r="J203" s="7" t="b">
        <f t="shared" si="18"/>
        <v>0</v>
      </c>
      <c r="K203" s="91">
        <f t="shared" si="19"/>
        <v>8</v>
      </c>
    </row>
    <row r="204" spans="1:11" ht="15" customHeight="1" outlineLevel="1" x14ac:dyDescent="0.2">
      <c r="A204" s="82" t="s">
        <v>63</v>
      </c>
      <c r="B204" s="83">
        <v>21.1</v>
      </c>
      <c r="C204" s="81">
        <v>10</v>
      </c>
      <c r="D204" s="83">
        <v>21.1</v>
      </c>
      <c r="E204" s="81">
        <v>10</v>
      </c>
      <c r="F204" s="84" t="s">
        <v>242</v>
      </c>
      <c r="G204" s="77">
        <v>160</v>
      </c>
      <c r="H204" s="6" t="e">
        <f>AND(#REF!=A203,#REF!=B203,#REF!=C203,#REF!=D203,#REF!=E203,#REF!=F203)</f>
        <v>#REF!</v>
      </c>
      <c r="I204" s="6" t="b">
        <f>OR(ISBLANK(#REF!),ISBLANK(#REF!),ISBLANK(#REF!),ISBLANK(#REF!),ISBLANK(#REF!),ISBLANK(#REF!))</f>
        <v>0</v>
      </c>
      <c r="J204" s="7" t="b">
        <f t="shared" si="18"/>
        <v>0</v>
      </c>
      <c r="K204" s="91">
        <f t="shared" si="19"/>
        <v>16</v>
      </c>
    </row>
    <row r="205" spans="1:11" ht="15" customHeight="1" outlineLevel="1" x14ac:dyDescent="0.2">
      <c r="A205" s="82" t="s">
        <v>61</v>
      </c>
      <c r="B205" s="83">
        <v>13.1</v>
      </c>
      <c r="C205" s="81">
        <v>10</v>
      </c>
      <c r="D205" s="83">
        <v>13.1</v>
      </c>
      <c r="E205" s="81">
        <v>10</v>
      </c>
      <c r="F205" s="84" t="s">
        <v>243</v>
      </c>
      <c r="G205" s="77">
        <v>30</v>
      </c>
      <c r="H205" s="6" t="e">
        <f>AND(A204=#REF!,B204=#REF!,C204=#REF!,D204=#REF!,E204=#REF!,F204=#REF!)</f>
        <v>#REF!</v>
      </c>
      <c r="I205" s="6" t="b">
        <f>OR(ISBLANK(A204),ISBLANK(B204),ISBLANK(C204),ISBLANK(D204),ISBLANK(E204),ISBLANK(F204))</f>
        <v>0</v>
      </c>
      <c r="J205" s="7" t="b">
        <f t="shared" ref="J205:J236" si="20">C205=0</f>
        <v>0</v>
      </c>
      <c r="K205" s="91">
        <f t="shared" si="19"/>
        <v>3</v>
      </c>
    </row>
    <row r="206" spans="1:11" ht="15" customHeight="1" outlineLevel="1" x14ac:dyDescent="0.2">
      <c r="A206" s="82" t="s">
        <v>64</v>
      </c>
      <c r="B206" s="83">
        <v>15.85</v>
      </c>
      <c r="C206" s="81">
        <v>10</v>
      </c>
      <c r="D206" s="83">
        <v>15.85</v>
      </c>
      <c r="E206" s="81">
        <v>10</v>
      </c>
      <c r="F206" s="84" t="s">
        <v>243</v>
      </c>
      <c r="G206" s="77">
        <v>30</v>
      </c>
      <c r="H206" s="6" t="b">
        <f>AND(A205=A204,B205=B204,C205=C204,D205=D204,E205=E204,F205=F204)</f>
        <v>0</v>
      </c>
      <c r="I206" s="6" t="b">
        <f>OR(ISBLANK(A205),ISBLANK(B205),ISBLANK(C205),ISBLANK(D205),ISBLANK(E205),ISBLANK(F205))</f>
        <v>0</v>
      </c>
      <c r="J206" s="7" t="b">
        <f t="shared" si="20"/>
        <v>0</v>
      </c>
      <c r="K206" s="91">
        <f t="shared" si="19"/>
        <v>3</v>
      </c>
    </row>
    <row r="207" spans="1:11" ht="15" customHeight="1" outlineLevel="1" x14ac:dyDescent="0.2">
      <c r="A207" s="82" t="s">
        <v>62</v>
      </c>
      <c r="B207" s="83">
        <v>18.75</v>
      </c>
      <c r="C207" s="81">
        <v>10</v>
      </c>
      <c r="D207" s="83">
        <v>18.75</v>
      </c>
      <c r="E207" s="81">
        <v>10</v>
      </c>
      <c r="F207" s="84" t="s">
        <v>243</v>
      </c>
      <c r="G207" s="77">
        <v>660</v>
      </c>
      <c r="H207" s="6" t="e">
        <f>AND(#REF!=A205,B206=B205,C206=C205,D206=D205,E206=E205,F206=F205)</f>
        <v>#REF!</v>
      </c>
      <c r="I207" s="6" t="b">
        <f>OR(ISBLANK(#REF!),ISBLANK(B206),ISBLANK(C206),ISBLANK(D206),ISBLANK(E206),ISBLANK(F206))</f>
        <v>0</v>
      </c>
      <c r="J207" s="7" t="b">
        <f t="shared" si="20"/>
        <v>0</v>
      </c>
      <c r="K207" s="91">
        <f t="shared" si="19"/>
        <v>66</v>
      </c>
    </row>
    <row r="208" spans="1:11" ht="15" customHeight="1" outlineLevel="1" x14ac:dyDescent="0.2">
      <c r="A208" s="82" t="s">
        <v>64</v>
      </c>
      <c r="B208" s="83">
        <v>16.7</v>
      </c>
      <c r="C208" s="81">
        <v>10</v>
      </c>
      <c r="D208" s="83">
        <v>16.7</v>
      </c>
      <c r="E208" s="81">
        <v>10</v>
      </c>
      <c r="F208" s="84" t="s">
        <v>287</v>
      </c>
      <c r="G208" s="77">
        <v>80</v>
      </c>
      <c r="H208" s="6" t="e">
        <f>AND(A207=#REF!,B207=#REF!,C207=#REF!,D207=#REF!,E207=#REF!,F207=#REF!)</f>
        <v>#REF!</v>
      </c>
      <c r="I208" s="6" t="b">
        <f>OR(ISBLANK(A207),ISBLANK(B207),ISBLANK(C207),ISBLANK(D207),ISBLANK(E207),ISBLANK(F207))</f>
        <v>0</v>
      </c>
      <c r="J208" s="7" t="b">
        <f t="shared" si="20"/>
        <v>0</v>
      </c>
      <c r="K208" s="91">
        <f t="shared" si="19"/>
        <v>8</v>
      </c>
    </row>
    <row r="209" spans="1:11" ht="15" customHeight="1" outlineLevel="1" x14ac:dyDescent="0.2">
      <c r="A209" s="82" t="s">
        <v>62</v>
      </c>
      <c r="B209" s="83">
        <v>19.600000000000001</v>
      </c>
      <c r="C209" s="81">
        <v>10</v>
      </c>
      <c r="D209" s="83">
        <v>19.600000000000001</v>
      </c>
      <c r="E209" s="81">
        <v>10</v>
      </c>
      <c r="F209" s="84" t="s">
        <v>287</v>
      </c>
      <c r="G209" s="77">
        <v>50</v>
      </c>
      <c r="H209" s="6" t="b">
        <f>AND(A208=A207,B208=B207,C208=C207,D208=D207,E208=E207,F208=F207)</f>
        <v>0</v>
      </c>
      <c r="I209" s="6" t="b">
        <f>OR(ISBLANK(A208),ISBLANK(B208),ISBLANK(C208),ISBLANK(D208),ISBLANK(E208),ISBLANK(F208))</f>
        <v>0</v>
      </c>
      <c r="J209" s="7" t="b">
        <f t="shared" si="20"/>
        <v>0</v>
      </c>
      <c r="K209" s="91">
        <f t="shared" si="19"/>
        <v>5</v>
      </c>
    </row>
    <row r="210" spans="1:11" ht="15" customHeight="1" outlineLevel="1" x14ac:dyDescent="0.2">
      <c r="A210" s="82" t="s">
        <v>64</v>
      </c>
      <c r="B210" s="83">
        <v>15.85</v>
      </c>
      <c r="C210" s="81">
        <v>10</v>
      </c>
      <c r="D210" s="83">
        <v>15.85</v>
      </c>
      <c r="E210" s="81">
        <v>10</v>
      </c>
      <c r="F210" s="84" t="s">
        <v>2133</v>
      </c>
      <c r="G210" s="77">
        <v>90</v>
      </c>
      <c r="H210" s="6" t="e">
        <f>AND(#REF!=A209,#REF!=B209,#REF!=C209,#REF!=D209,#REF!=E209,#REF!=F209)</f>
        <v>#REF!</v>
      </c>
      <c r="I210" s="6" t="b">
        <f>OR(ISBLANK(#REF!),ISBLANK(#REF!),ISBLANK(#REF!),ISBLANK(#REF!),ISBLANK(#REF!),ISBLANK(#REF!))</f>
        <v>0</v>
      </c>
      <c r="J210" s="7" t="b">
        <f t="shared" si="20"/>
        <v>0</v>
      </c>
      <c r="K210" s="91">
        <f t="shared" si="19"/>
        <v>9</v>
      </c>
    </row>
    <row r="211" spans="1:11" ht="15" customHeight="1" outlineLevel="1" x14ac:dyDescent="0.2">
      <c r="A211" s="82" t="s">
        <v>62</v>
      </c>
      <c r="B211" s="83">
        <v>18.75</v>
      </c>
      <c r="C211" s="81">
        <v>10</v>
      </c>
      <c r="D211" s="83">
        <v>18.75</v>
      </c>
      <c r="E211" s="81">
        <v>10</v>
      </c>
      <c r="F211" s="84" t="s">
        <v>2133</v>
      </c>
      <c r="G211" s="77">
        <v>210</v>
      </c>
      <c r="H211" s="6" t="e">
        <f>AND(A210=#REF!,B210=#REF!,C210=#REF!,D210=#REF!,E210=#REF!,F210=#REF!)</f>
        <v>#REF!</v>
      </c>
      <c r="I211" s="6" t="b">
        <f>OR(ISBLANK(A210),ISBLANK(B210),ISBLANK(C210),ISBLANK(D210),ISBLANK(E210),ISBLANK(F210))</f>
        <v>0</v>
      </c>
      <c r="J211" s="7" t="b">
        <f t="shared" si="20"/>
        <v>0</v>
      </c>
      <c r="K211" s="91">
        <f t="shared" si="19"/>
        <v>21</v>
      </c>
    </row>
    <row r="212" spans="1:11" ht="15" customHeight="1" outlineLevel="1" x14ac:dyDescent="0.2">
      <c r="A212" s="82" t="s">
        <v>63</v>
      </c>
      <c r="B212" s="83">
        <v>21.1</v>
      </c>
      <c r="C212" s="81">
        <v>10</v>
      </c>
      <c r="D212" s="83">
        <v>21.1</v>
      </c>
      <c r="E212" s="81">
        <v>10</v>
      </c>
      <c r="F212" s="84" t="s">
        <v>2133</v>
      </c>
      <c r="G212" s="77">
        <v>60</v>
      </c>
      <c r="H212" s="6" t="e">
        <f>AND(#REF!=A211,#REF!=B211,#REF!=C211,#REF!=D211,#REF!=E211,#REF!=F211)</f>
        <v>#REF!</v>
      </c>
      <c r="I212" s="6" t="b">
        <f>OR(ISBLANK(#REF!),ISBLANK(#REF!),ISBLANK(#REF!),ISBLANK(#REF!),ISBLANK(#REF!),ISBLANK(#REF!))</f>
        <v>0</v>
      </c>
      <c r="J212" s="7" t="b">
        <f t="shared" si="20"/>
        <v>0</v>
      </c>
      <c r="K212" s="91">
        <f t="shared" si="19"/>
        <v>6</v>
      </c>
    </row>
    <row r="213" spans="1:11" ht="15" customHeight="1" outlineLevel="1" x14ac:dyDescent="0.2">
      <c r="A213" s="82" t="s">
        <v>61</v>
      </c>
      <c r="B213" s="83">
        <v>14.75</v>
      </c>
      <c r="C213" s="81">
        <v>10</v>
      </c>
      <c r="D213" s="83">
        <v>14.75</v>
      </c>
      <c r="E213" s="81">
        <v>10</v>
      </c>
      <c r="F213" s="84" t="s">
        <v>201</v>
      </c>
      <c r="G213" s="77">
        <v>60</v>
      </c>
      <c r="H213" s="6" t="e">
        <f>AND(#REF!=A212,#REF!=B212,#REF!=C212,#REF!=D212,#REF!=E212,#REF!=F212)</f>
        <v>#REF!</v>
      </c>
      <c r="I213" s="6" t="b">
        <f>OR(ISBLANK(#REF!),ISBLANK(#REF!),ISBLANK(#REF!),ISBLANK(#REF!),ISBLANK(#REF!),ISBLANK(#REF!))</f>
        <v>0</v>
      </c>
      <c r="J213" s="7" t="b">
        <f t="shared" si="20"/>
        <v>0</v>
      </c>
      <c r="K213" s="91">
        <f t="shared" si="19"/>
        <v>6</v>
      </c>
    </row>
    <row r="214" spans="1:11" ht="15" customHeight="1" outlineLevel="1" x14ac:dyDescent="0.2">
      <c r="A214" s="82" t="s">
        <v>68</v>
      </c>
      <c r="B214" s="83">
        <v>22.2</v>
      </c>
      <c r="C214" s="81">
        <v>10</v>
      </c>
      <c r="D214" s="83">
        <v>22.2</v>
      </c>
      <c r="E214" s="81">
        <v>10</v>
      </c>
      <c r="F214" s="84" t="s">
        <v>3516</v>
      </c>
      <c r="G214" s="77">
        <v>90</v>
      </c>
      <c r="H214" s="6" t="e">
        <f>AND(#REF!=A213,#REF!=B213,#REF!=C213,#REF!=D213,#REF!=E213,#REF!=F213)</f>
        <v>#REF!</v>
      </c>
      <c r="I214" s="6" t="b">
        <f>OR(ISBLANK(#REF!),ISBLANK(#REF!),ISBLANK(#REF!),ISBLANK(#REF!),ISBLANK(#REF!),ISBLANK(#REF!))</f>
        <v>0</v>
      </c>
      <c r="J214" s="7" t="b">
        <f t="shared" si="20"/>
        <v>0</v>
      </c>
      <c r="K214" s="91">
        <f t="shared" si="19"/>
        <v>9</v>
      </c>
    </row>
    <row r="215" spans="1:11" ht="15" customHeight="1" outlineLevel="1" x14ac:dyDescent="0.2">
      <c r="A215" s="82" t="s">
        <v>64</v>
      </c>
      <c r="B215" s="83">
        <v>19.55</v>
      </c>
      <c r="C215" s="81">
        <v>10</v>
      </c>
      <c r="D215" s="83">
        <v>19.55</v>
      </c>
      <c r="E215" s="81">
        <v>10</v>
      </c>
      <c r="F215" s="84" t="s">
        <v>3516</v>
      </c>
      <c r="G215" s="77">
        <v>460</v>
      </c>
      <c r="H215" s="6" t="e">
        <f>AND(A213=#REF!,B214=B213,C214=C213,D214=D213,E214=E213,F214=F213)</f>
        <v>#REF!</v>
      </c>
      <c r="I215" s="6" t="b">
        <f>OR(ISBLANK(A213),ISBLANK(B214),ISBLANK(C214),ISBLANK(D214),ISBLANK(E214),ISBLANK(F214))</f>
        <v>0</v>
      </c>
      <c r="J215" s="7" t="b">
        <f t="shared" si="20"/>
        <v>0</v>
      </c>
      <c r="K215" s="91">
        <f t="shared" si="19"/>
        <v>46</v>
      </c>
    </row>
    <row r="216" spans="1:11" ht="15" customHeight="1" outlineLevel="1" x14ac:dyDescent="0.2">
      <c r="A216" s="82" t="s">
        <v>62</v>
      </c>
      <c r="B216" s="83">
        <v>22.2</v>
      </c>
      <c r="C216" s="81">
        <v>10</v>
      </c>
      <c r="D216" s="83">
        <v>22.2</v>
      </c>
      <c r="E216" s="81">
        <v>10</v>
      </c>
      <c r="F216" s="84" t="s">
        <v>3516</v>
      </c>
      <c r="G216" s="77">
        <v>1320</v>
      </c>
      <c r="H216" s="6" t="e">
        <f>AND(#REF!=A215,#REF!=B215,#REF!=C215,#REF!=D215,#REF!=E215,#REF!=F215)</f>
        <v>#REF!</v>
      </c>
      <c r="I216" s="6" t="b">
        <f>OR(ISBLANK(#REF!),ISBLANK(#REF!),ISBLANK(#REF!),ISBLANK(#REF!),ISBLANK(#REF!),ISBLANK(#REF!))</f>
        <v>0</v>
      </c>
      <c r="J216" s="7" t="b">
        <f t="shared" si="20"/>
        <v>0</v>
      </c>
      <c r="K216" s="91">
        <f t="shared" si="19"/>
        <v>132</v>
      </c>
    </row>
    <row r="217" spans="1:11" ht="15" customHeight="1" outlineLevel="1" x14ac:dyDescent="0.2">
      <c r="A217" s="82" t="s">
        <v>85</v>
      </c>
      <c r="B217" s="83">
        <v>1</v>
      </c>
      <c r="C217" s="81">
        <v>50</v>
      </c>
      <c r="D217" s="83">
        <v>1</v>
      </c>
      <c r="E217" s="81">
        <v>50</v>
      </c>
      <c r="F217" s="84" t="s">
        <v>40</v>
      </c>
      <c r="G217" s="77">
        <v>1350</v>
      </c>
      <c r="H217" s="6" t="e">
        <f>AND(#REF!=A216,#REF!=B216,#REF!=C216,#REF!=D216,#REF!=E216,#REF!=F216)</f>
        <v>#REF!</v>
      </c>
      <c r="I217" s="6" t="b">
        <f>OR(ISBLANK(#REF!),ISBLANK(#REF!),ISBLANK(#REF!),ISBLANK(#REF!),ISBLANK(#REF!),ISBLANK(#REF!))</f>
        <v>0</v>
      </c>
      <c r="J217" s="7" t="b">
        <f t="shared" si="20"/>
        <v>0</v>
      </c>
      <c r="K217" s="91">
        <f t="shared" si="19"/>
        <v>27</v>
      </c>
    </row>
    <row r="218" spans="1:11" ht="15" customHeight="1" outlineLevel="1" x14ac:dyDescent="0.2">
      <c r="A218" s="82" t="s">
        <v>3518</v>
      </c>
      <c r="B218" s="83">
        <v>1.1499999999999999</v>
      </c>
      <c r="C218" s="81">
        <v>50</v>
      </c>
      <c r="D218" s="83">
        <v>1.1499999999999999</v>
      </c>
      <c r="E218" s="81">
        <v>50</v>
      </c>
      <c r="F218" s="84" t="s">
        <v>40</v>
      </c>
      <c r="G218" s="77">
        <v>150</v>
      </c>
      <c r="H218" s="6" t="e">
        <f>AND(A217=#REF!,B217=#REF!,C217=#REF!,D217=#REF!,E217=#REF!,F217=#REF!)</f>
        <v>#REF!</v>
      </c>
      <c r="I218" s="6" t="b">
        <f>OR(ISBLANK(A217),ISBLANK(B217),ISBLANK(C217),ISBLANK(D217),ISBLANK(E217),ISBLANK(F217))</f>
        <v>0</v>
      </c>
      <c r="J218" s="7" t="b">
        <f t="shared" si="20"/>
        <v>0</v>
      </c>
      <c r="K218" s="91">
        <f t="shared" si="19"/>
        <v>3</v>
      </c>
    </row>
    <row r="219" spans="1:11" ht="15" customHeight="1" outlineLevel="1" x14ac:dyDescent="0.2">
      <c r="A219" s="82" t="s">
        <v>71</v>
      </c>
      <c r="B219" s="83">
        <v>1.05</v>
      </c>
      <c r="C219" s="81">
        <v>50</v>
      </c>
      <c r="D219" s="83">
        <v>1.05</v>
      </c>
      <c r="E219" s="81">
        <v>50</v>
      </c>
      <c r="F219" s="84" t="s">
        <v>40</v>
      </c>
      <c r="G219" s="77">
        <v>8150</v>
      </c>
      <c r="H219" s="6" t="e">
        <f>AND(#REF!=A218,#REF!=B218,#REF!=C218,#REF!=D218,#REF!=E218,#REF!=F218)</f>
        <v>#REF!</v>
      </c>
      <c r="I219" s="6" t="b">
        <f>OR(ISBLANK(#REF!),ISBLANK(#REF!),ISBLANK(#REF!),ISBLANK(#REF!),ISBLANK(#REF!),ISBLANK(#REF!))</f>
        <v>0</v>
      </c>
      <c r="J219" s="7" t="b">
        <f t="shared" si="20"/>
        <v>0</v>
      </c>
      <c r="K219" s="91">
        <f t="shared" si="19"/>
        <v>163</v>
      </c>
    </row>
    <row r="220" spans="1:11" ht="15" customHeight="1" outlineLevel="1" x14ac:dyDescent="0.2">
      <c r="A220" s="82" t="s">
        <v>231</v>
      </c>
      <c r="B220" s="83">
        <v>1.2</v>
      </c>
      <c r="C220" s="81">
        <v>50</v>
      </c>
      <c r="D220" s="83">
        <v>1.2</v>
      </c>
      <c r="E220" s="81">
        <v>50</v>
      </c>
      <c r="F220" s="84" t="s">
        <v>40</v>
      </c>
      <c r="G220" s="77">
        <v>6500</v>
      </c>
      <c r="H220" s="6" t="e">
        <f>AND(A219=#REF!,B219=#REF!,C219=#REF!,D219=#REF!,E219=#REF!,F219=#REF!)</f>
        <v>#REF!</v>
      </c>
      <c r="I220" s="6" t="b">
        <f>OR(ISBLANK(A219),ISBLANK(B219),ISBLANK(C219),ISBLANK(D219),ISBLANK(E219),ISBLANK(F219))</f>
        <v>0</v>
      </c>
      <c r="J220" s="7" t="b">
        <f t="shared" si="20"/>
        <v>0</v>
      </c>
      <c r="K220" s="91">
        <f t="shared" si="19"/>
        <v>130</v>
      </c>
    </row>
    <row r="221" spans="1:11" ht="15" customHeight="1" outlineLevel="1" x14ac:dyDescent="0.2">
      <c r="A221" s="82" t="s">
        <v>76</v>
      </c>
      <c r="B221" s="83">
        <v>1.35</v>
      </c>
      <c r="C221" s="81">
        <v>50</v>
      </c>
      <c r="D221" s="83">
        <v>1.35</v>
      </c>
      <c r="E221" s="81">
        <v>50</v>
      </c>
      <c r="F221" s="84" t="s">
        <v>3720</v>
      </c>
      <c r="G221" s="77">
        <v>2450</v>
      </c>
      <c r="H221" s="6" t="b">
        <f>AND(A220=A219,B220=B219,C220=C219,D220=D219,E220=E219,F220=F219)</f>
        <v>0</v>
      </c>
      <c r="I221" s="6" t="b">
        <f>OR(ISBLANK(A220),ISBLANK(B220),ISBLANK(C220),ISBLANK(D220),ISBLANK(E220),ISBLANK(F220))</f>
        <v>0</v>
      </c>
      <c r="J221" s="7" t="b">
        <f t="shared" si="20"/>
        <v>0</v>
      </c>
      <c r="K221" s="91">
        <f t="shared" si="19"/>
        <v>49</v>
      </c>
    </row>
    <row r="222" spans="1:11" ht="15" customHeight="1" outlineLevel="1" x14ac:dyDescent="0.2">
      <c r="A222" s="82" t="s">
        <v>77</v>
      </c>
      <c r="B222" s="83">
        <v>1.75</v>
      </c>
      <c r="C222" s="81">
        <v>50</v>
      </c>
      <c r="D222" s="83">
        <v>1.75</v>
      </c>
      <c r="E222" s="81">
        <v>50</v>
      </c>
      <c r="F222" s="84" t="s">
        <v>3720</v>
      </c>
      <c r="G222" s="77">
        <v>4650</v>
      </c>
      <c r="H222" s="6" t="b">
        <f>AND(A221=A220,B221=B220,C221=C220,D221=D220,E221=E220,F221=F220)</f>
        <v>0</v>
      </c>
      <c r="I222" s="6" t="b">
        <f>OR(ISBLANK(A221),ISBLANK(B221),ISBLANK(C221),ISBLANK(D221),ISBLANK(E221),ISBLANK(F221))</f>
        <v>0</v>
      </c>
      <c r="J222" s="7" t="b">
        <f t="shared" si="20"/>
        <v>0</v>
      </c>
      <c r="K222" s="91">
        <f t="shared" si="19"/>
        <v>93</v>
      </c>
    </row>
    <row r="223" spans="1:11" ht="15" customHeight="1" outlineLevel="1" x14ac:dyDescent="0.2">
      <c r="A223" s="82" t="s">
        <v>78</v>
      </c>
      <c r="B223" s="83">
        <v>1.9</v>
      </c>
      <c r="C223" s="81">
        <v>50</v>
      </c>
      <c r="D223" s="83">
        <v>1.9</v>
      </c>
      <c r="E223" s="81">
        <v>50</v>
      </c>
      <c r="F223" s="84" t="s">
        <v>3720</v>
      </c>
      <c r="G223" s="77">
        <v>1300</v>
      </c>
      <c r="H223" s="6" t="b">
        <f>AND(A222=A221,B222=B221,C222=C221,D222=D221,E222=E221,F222=F221)</f>
        <v>0</v>
      </c>
      <c r="I223" s="6" t="b">
        <f>OR(ISBLANK(A222),ISBLANK(B222),ISBLANK(C222),ISBLANK(D222),ISBLANK(E222),ISBLANK(F222))</f>
        <v>0</v>
      </c>
      <c r="J223" s="7" t="b">
        <f t="shared" si="20"/>
        <v>0</v>
      </c>
      <c r="K223" s="91">
        <f t="shared" si="19"/>
        <v>26</v>
      </c>
    </row>
    <row r="224" spans="1:11" ht="15" customHeight="1" outlineLevel="1" x14ac:dyDescent="0.2">
      <c r="A224" s="82" t="s">
        <v>59</v>
      </c>
      <c r="B224" s="83">
        <v>0.85</v>
      </c>
      <c r="C224" s="81">
        <v>50</v>
      </c>
      <c r="D224" s="83">
        <v>0.85</v>
      </c>
      <c r="E224" s="81">
        <v>50</v>
      </c>
      <c r="F224" s="84" t="s">
        <v>453</v>
      </c>
      <c r="G224" s="77">
        <v>1150</v>
      </c>
      <c r="H224" s="6" t="b">
        <f>AND(A223=A222,B223=B222,C223=C222,D223=D222,E223=E222,F223=F222)</f>
        <v>0</v>
      </c>
      <c r="I224" s="6" t="b">
        <f>OR(ISBLANK(A223),ISBLANK(B223),ISBLANK(C223),ISBLANK(D223),ISBLANK(E223),ISBLANK(F223))</f>
        <v>0</v>
      </c>
      <c r="J224" s="7" t="b">
        <f t="shared" si="20"/>
        <v>0</v>
      </c>
      <c r="K224" s="91">
        <f t="shared" si="19"/>
        <v>23</v>
      </c>
    </row>
    <row r="225" spans="1:11" ht="15" customHeight="1" outlineLevel="1" x14ac:dyDescent="0.2">
      <c r="A225" s="82" t="s">
        <v>61</v>
      </c>
      <c r="B225" s="83">
        <v>0.95</v>
      </c>
      <c r="C225" s="81">
        <v>50</v>
      </c>
      <c r="D225" s="83">
        <v>0.95</v>
      </c>
      <c r="E225" s="81">
        <v>50</v>
      </c>
      <c r="F225" s="84" t="s">
        <v>453</v>
      </c>
      <c r="G225" s="77" t="s">
        <v>3737</v>
      </c>
      <c r="H225" s="6" t="e">
        <f>AND(#REF!=A224,#REF!=B224,#REF!=C224,#REF!=D224,#REF!=E224,#REF!=F224)</f>
        <v>#REF!</v>
      </c>
      <c r="I225" s="6" t="b">
        <f>OR(ISBLANK(#REF!),ISBLANK(#REF!),ISBLANK(#REF!),ISBLANK(#REF!),ISBLANK(#REF!),ISBLANK(#REF!))</f>
        <v>0</v>
      </c>
      <c r="J225" s="7" t="b">
        <f t="shared" si="20"/>
        <v>0</v>
      </c>
      <c r="K225" s="91" t="e">
        <f t="shared" si="19"/>
        <v>#VALUE!</v>
      </c>
    </row>
    <row r="226" spans="1:11" ht="15" customHeight="1" outlineLevel="1" x14ac:dyDescent="0.2">
      <c r="A226" s="82" t="s">
        <v>64</v>
      </c>
      <c r="B226" s="83">
        <v>1.1499999999999999</v>
      </c>
      <c r="C226" s="81">
        <v>50</v>
      </c>
      <c r="D226" s="83">
        <v>1.1499999999999999</v>
      </c>
      <c r="E226" s="81">
        <v>50</v>
      </c>
      <c r="F226" s="84" t="s">
        <v>453</v>
      </c>
      <c r="G226" s="77">
        <v>5650</v>
      </c>
      <c r="H226" s="6" t="b">
        <f>AND(A225=A224,B225=B224,C225=C224,D225=D224,E225=E224,F225=F224)</f>
        <v>0</v>
      </c>
      <c r="I226" s="6" t="b">
        <f t="shared" ref="I226:I233" si="21">OR(ISBLANK(A225),ISBLANK(B225),ISBLANK(C225),ISBLANK(D225),ISBLANK(E225),ISBLANK(F225))</f>
        <v>0</v>
      </c>
      <c r="J226" s="7" t="b">
        <f t="shared" si="20"/>
        <v>0</v>
      </c>
      <c r="K226" s="91">
        <f t="shared" si="19"/>
        <v>113</v>
      </c>
    </row>
    <row r="227" spans="1:11" ht="15" customHeight="1" outlineLevel="1" x14ac:dyDescent="0.2">
      <c r="A227" s="82" t="s">
        <v>83</v>
      </c>
      <c r="B227" s="83">
        <v>5.9</v>
      </c>
      <c r="C227" s="81">
        <v>10</v>
      </c>
      <c r="D227" s="83">
        <v>5.9</v>
      </c>
      <c r="E227" s="81">
        <v>10</v>
      </c>
      <c r="F227" s="84" t="s">
        <v>143</v>
      </c>
      <c r="G227" s="77">
        <v>1370</v>
      </c>
      <c r="H227" s="6" t="b">
        <f>AND(A226=A225,B226=B225,C226=C225,D226=D225,E226=E225,F226=F225)</f>
        <v>0</v>
      </c>
      <c r="I227" s="6" t="b">
        <f t="shared" si="21"/>
        <v>0</v>
      </c>
      <c r="J227" s="7" t="b">
        <f t="shared" si="20"/>
        <v>0</v>
      </c>
      <c r="K227" s="91">
        <f t="shared" si="19"/>
        <v>137</v>
      </c>
    </row>
    <row r="228" spans="1:11" ht="15" customHeight="1" outlineLevel="1" x14ac:dyDescent="0.2">
      <c r="A228" s="82" t="s">
        <v>83</v>
      </c>
      <c r="B228" s="83">
        <v>5.4</v>
      </c>
      <c r="C228" s="81">
        <v>10</v>
      </c>
      <c r="D228" s="83">
        <v>5.4</v>
      </c>
      <c r="E228" s="81">
        <v>10</v>
      </c>
      <c r="F228" s="84" t="s">
        <v>145</v>
      </c>
      <c r="G228" s="77">
        <v>4140</v>
      </c>
      <c r="H228" s="6" t="b">
        <f>AND(A227=A226,B227=B226,C227=C226,D227=D226,E227=E226,F227=F226)</f>
        <v>0</v>
      </c>
      <c r="I228" s="6" t="b">
        <f t="shared" si="21"/>
        <v>0</v>
      </c>
      <c r="J228" s="7" t="b">
        <f t="shared" si="20"/>
        <v>0</v>
      </c>
      <c r="K228" s="91">
        <f t="shared" si="19"/>
        <v>414</v>
      </c>
    </row>
    <row r="229" spans="1:11" ht="15" customHeight="1" outlineLevel="1" x14ac:dyDescent="0.2">
      <c r="A229" s="82" t="s">
        <v>79</v>
      </c>
      <c r="B229" s="83">
        <v>12.75</v>
      </c>
      <c r="C229" s="81">
        <v>10</v>
      </c>
      <c r="D229" s="83">
        <v>12.75</v>
      </c>
      <c r="E229" s="81">
        <v>10</v>
      </c>
      <c r="F229" s="84" t="s">
        <v>298</v>
      </c>
      <c r="G229" s="77">
        <v>500</v>
      </c>
      <c r="H229" s="6" t="e">
        <f>AND(A228=#REF!,B228=#REF!,C228=#REF!,D228=#REF!,E228=#REF!,F228=#REF!)</f>
        <v>#REF!</v>
      </c>
      <c r="I229" s="6" t="b">
        <f t="shared" si="21"/>
        <v>0</v>
      </c>
      <c r="J229" s="7" t="b">
        <f t="shared" si="20"/>
        <v>0</v>
      </c>
      <c r="K229" s="91">
        <f t="shared" si="19"/>
        <v>50</v>
      </c>
    </row>
    <row r="230" spans="1:11" ht="15" customHeight="1" outlineLevel="1" x14ac:dyDescent="0.2">
      <c r="A230" s="82" t="s">
        <v>72</v>
      </c>
      <c r="B230" s="83">
        <v>13.05</v>
      </c>
      <c r="C230" s="81">
        <v>10</v>
      </c>
      <c r="D230" s="83">
        <v>13.05</v>
      </c>
      <c r="E230" s="81">
        <v>10</v>
      </c>
      <c r="F230" s="84" t="s">
        <v>298</v>
      </c>
      <c r="G230" s="77">
        <v>50</v>
      </c>
      <c r="H230" s="6" t="b">
        <f>AND(A229=A228,B229=B228,C229=C228,D229=D228,E229=E228,F229=F228)</f>
        <v>0</v>
      </c>
      <c r="I230" s="6" t="b">
        <f t="shared" si="21"/>
        <v>0</v>
      </c>
      <c r="J230" s="7" t="b">
        <f t="shared" si="20"/>
        <v>0</v>
      </c>
      <c r="K230" s="91">
        <f t="shared" si="19"/>
        <v>5</v>
      </c>
    </row>
    <row r="231" spans="1:11" ht="15" customHeight="1" outlineLevel="1" x14ac:dyDescent="0.2">
      <c r="A231" s="82" t="s">
        <v>68</v>
      </c>
      <c r="B231" s="83">
        <v>14.65</v>
      </c>
      <c r="C231" s="81">
        <v>10</v>
      </c>
      <c r="D231" s="83">
        <v>14.65</v>
      </c>
      <c r="E231" s="81">
        <v>10</v>
      </c>
      <c r="F231" s="84" t="s">
        <v>298</v>
      </c>
      <c r="G231" s="77">
        <v>40</v>
      </c>
      <c r="H231" s="6" t="b">
        <f>AND(A230=A229,B230=B229,C230=C229,D230=D229,E230=E229,F230=F229)</f>
        <v>0</v>
      </c>
      <c r="I231" s="6" t="b">
        <f t="shared" si="21"/>
        <v>0</v>
      </c>
      <c r="J231" s="7" t="b">
        <f t="shared" si="20"/>
        <v>0</v>
      </c>
      <c r="K231" s="91">
        <f t="shared" si="19"/>
        <v>4</v>
      </c>
    </row>
    <row r="232" spans="1:11" ht="15" customHeight="1" outlineLevel="1" x14ac:dyDescent="0.2">
      <c r="A232" s="82" t="s">
        <v>73</v>
      </c>
      <c r="B232" s="83">
        <v>18.350000000000001</v>
      </c>
      <c r="C232" s="81">
        <v>10</v>
      </c>
      <c r="D232" s="83">
        <v>18.350000000000001</v>
      </c>
      <c r="E232" s="81">
        <v>10</v>
      </c>
      <c r="F232" s="84" t="s">
        <v>298</v>
      </c>
      <c r="G232" s="77">
        <v>190</v>
      </c>
      <c r="H232" s="6" t="b">
        <f>AND(A231=A230,B231=B230,C231=C230,D231=D230,E231=E230,F231=F230)</f>
        <v>0</v>
      </c>
      <c r="I232" s="6" t="b">
        <f t="shared" si="21"/>
        <v>0</v>
      </c>
      <c r="J232" s="7" t="b">
        <f t="shared" si="20"/>
        <v>0</v>
      </c>
      <c r="K232" s="91">
        <f t="shared" si="19"/>
        <v>19</v>
      </c>
    </row>
    <row r="233" spans="1:11" ht="15" customHeight="1" outlineLevel="1" x14ac:dyDescent="0.2">
      <c r="A233" s="82" t="s">
        <v>64</v>
      </c>
      <c r="B233" s="83">
        <v>13.05</v>
      </c>
      <c r="C233" s="81">
        <v>10</v>
      </c>
      <c r="D233" s="83">
        <v>13.05</v>
      </c>
      <c r="E233" s="81">
        <v>10</v>
      </c>
      <c r="F233" s="84" t="s">
        <v>298</v>
      </c>
      <c r="G233" s="77">
        <v>220</v>
      </c>
      <c r="H233" s="6" t="b">
        <f>AND(A232=A231,B232=B231,C232=C231,D232=D231,E232=E231,F232=F231)</f>
        <v>0</v>
      </c>
      <c r="I233" s="6" t="b">
        <f t="shared" si="21"/>
        <v>0</v>
      </c>
      <c r="J233" s="7" t="b">
        <f t="shared" si="20"/>
        <v>0</v>
      </c>
      <c r="K233" s="91">
        <f t="shared" si="19"/>
        <v>22</v>
      </c>
    </row>
    <row r="234" spans="1:11" ht="15" customHeight="1" outlineLevel="1" x14ac:dyDescent="0.2">
      <c r="A234" s="82" t="s">
        <v>62</v>
      </c>
      <c r="B234" s="83">
        <v>14.65</v>
      </c>
      <c r="C234" s="81">
        <v>10</v>
      </c>
      <c r="D234" s="83">
        <v>14.65</v>
      </c>
      <c r="E234" s="81">
        <v>10</v>
      </c>
      <c r="F234" s="84" t="s">
        <v>298</v>
      </c>
      <c r="G234" s="77">
        <v>410</v>
      </c>
      <c r="H234" s="6" t="e">
        <f>AND(#REF!=#REF!,#REF!=#REF!,#REF!=#REF!,#REF!=#REF!,#REF!=#REF!,#REF!=#REF!)</f>
        <v>#REF!</v>
      </c>
      <c r="I234" s="6" t="b">
        <f>OR(ISBLANK(#REF!),ISBLANK(#REF!),ISBLANK(#REF!),ISBLANK(#REF!),ISBLANK(#REF!),ISBLANK(#REF!))</f>
        <v>0</v>
      </c>
      <c r="J234" s="7" t="b">
        <f t="shared" si="20"/>
        <v>0</v>
      </c>
      <c r="K234" s="91">
        <f t="shared" si="19"/>
        <v>41</v>
      </c>
    </row>
    <row r="235" spans="1:11" ht="15" customHeight="1" outlineLevel="1" x14ac:dyDescent="0.2">
      <c r="A235" s="82" t="s">
        <v>63</v>
      </c>
      <c r="B235" s="83">
        <v>16.649999999999999</v>
      </c>
      <c r="C235" s="81">
        <v>10</v>
      </c>
      <c r="D235" s="83">
        <v>16.649999999999999</v>
      </c>
      <c r="E235" s="81">
        <v>10</v>
      </c>
      <c r="F235" s="84" t="s">
        <v>298</v>
      </c>
      <c r="G235" s="77">
        <v>350</v>
      </c>
      <c r="H235" s="6" t="b">
        <f t="shared" ref="H235:H246" si="22">AND(A234=A233,B234=B233,C234=C233,D234=D233,E234=E233,F234=F233)</f>
        <v>0</v>
      </c>
      <c r="I235" s="6" t="b">
        <f t="shared" ref="I235:I246" si="23">OR(ISBLANK(A234),ISBLANK(B234),ISBLANK(C234),ISBLANK(D234),ISBLANK(E234),ISBLANK(F234))</f>
        <v>0</v>
      </c>
      <c r="J235" s="7" t="b">
        <f t="shared" si="20"/>
        <v>0</v>
      </c>
      <c r="K235" s="91">
        <f t="shared" si="19"/>
        <v>35</v>
      </c>
    </row>
    <row r="236" spans="1:11" ht="15" customHeight="1" outlineLevel="1" x14ac:dyDescent="0.2">
      <c r="A236" s="82" t="s">
        <v>329</v>
      </c>
      <c r="B236" s="83">
        <v>19.05</v>
      </c>
      <c r="C236" s="81">
        <v>10</v>
      </c>
      <c r="D236" s="83">
        <v>19.05</v>
      </c>
      <c r="E236" s="81">
        <v>10</v>
      </c>
      <c r="F236" s="84" t="s">
        <v>298</v>
      </c>
      <c r="G236" s="77">
        <v>100</v>
      </c>
      <c r="H236" s="6" t="b">
        <f t="shared" si="22"/>
        <v>0</v>
      </c>
      <c r="I236" s="6" t="b">
        <f t="shared" si="23"/>
        <v>0</v>
      </c>
      <c r="J236" s="7" t="b">
        <f t="shared" si="20"/>
        <v>0</v>
      </c>
      <c r="K236" s="91">
        <f t="shared" si="19"/>
        <v>10</v>
      </c>
    </row>
    <row r="237" spans="1:11" ht="15" customHeight="1" outlineLevel="1" x14ac:dyDescent="0.2">
      <c r="A237" s="82" t="s">
        <v>3745</v>
      </c>
      <c r="B237" s="83">
        <v>2.85</v>
      </c>
      <c r="C237" s="81">
        <v>25</v>
      </c>
      <c r="D237" s="83">
        <v>2.85</v>
      </c>
      <c r="E237" s="81">
        <v>25</v>
      </c>
      <c r="F237" s="84" t="s">
        <v>203</v>
      </c>
      <c r="G237" s="77">
        <v>75</v>
      </c>
      <c r="H237" s="6" t="b">
        <f t="shared" si="22"/>
        <v>0</v>
      </c>
      <c r="I237" s="6" t="b">
        <f t="shared" si="23"/>
        <v>0</v>
      </c>
      <c r="J237" s="7" t="b">
        <f t="shared" ref="J237:J255" si="24">C237=0</f>
        <v>0</v>
      </c>
      <c r="K237" s="91">
        <f t="shared" si="19"/>
        <v>3</v>
      </c>
    </row>
    <row r="238" spans="1:11" ht="15" customHeight="1" outlineLevel="1" x14ac:dyDescent="0.2">
      <c r="A238" s="82" t="s">
        <v>3028</v>
      </c>
      <c r="B238" s="83">
        <v>1.9</v>
      </c>
      <c r="C238" s="81">
        <v>25</v>
      </c>
      <c r="D238" s="83">
        <v>1.9</v>
      </c>
      <c r="E238" s="81">
        <v>25</v>
      </c>
      <c r="F238" s="84" t="s">
        <v>203</v>
      </c>
      <c r="G238" s="77">
        <v>650</v>
      </c>
      <c r="H238" s="6" t="b">
        <f t="shared" si="22"/>
        <v>0</v>
      </c>
      <c r="I238" s="6" t="b">
        <f t="shared" si="23"/>
        <v>0</v>
      </c>
      <c r="J238" s="7" t="b">
        <f t="shared" si="24"/>
        <v>0</v>
      </c>
      <c r="K238" s="91">
        <f t="shared" si="19"/>
        <v>26</v>
      </c>
    </row>
    <row r="239" spans="1:11" ht="15" customHeight="1" outlineLevel="1" x14ac:dyDescent="0.2">
      <c r="A239" s="82" t="s">
        <v>3029</v>
      </c>
      <c r="B239" s="83">
        <v>2.4</v>
      </c>
      <c r="C239" s="81">
        <v>25</v>
      </c>
      <c r="D239" s="83">
        <v>2.4</v>
      </c>
      <c r="E239" s="81">
        <v>25</v>
      </c>
      <c r="F239" s="84" t="s">
        <v>203</v>
      </c>
      <c r="G239" s="77">
        <v>1400</v>
      </c>
      <c r="H239" s="6" t="b">
        <f t="shared" si="22"/>
        <v>0</v>
      </c>
      <c r="I239" s="6" t="b">
        <f t="shared" si="23"/>
        <v>0</v>
      </c>
      <c r="J239" s="7" t="b">
        <f t="shared" si="24"/>
        <v>0</v>
      </c>
      <c r="K239" s="91">
        <f t="shared" si="19"/>
        <v>56</v>
      </c>
    </row>
    <row r="240" spans="1:11" ht="15" customHeight="1" outlineLevel="1" x14ac:dyDescent="0.2">
      <c r="A240" s="82" t="s">
        <v>79</v>
      </c>
      <c r="B240" s="83">
        <v>8.4499999999999993</v>
      </c>
      <c r="C240" s="81">
        <v>10</v>
      </c>
      <c r="D240" s="83">
        <v>8.4499999999999993</v>
      </c>
      <c r="E240" s="81">
        <v>10</v>
      </c>
      <c r="F240" s="84" t="s">
        <v>299</v>
      </c>
      <c r="G240" s="77">
        <v>1040</v>
      </c>
      <c r="H240" s="6" t="b">
        <f t="shared" si="22"/>
        <v>0</v>
      </c>
      <c r="I240" s="6" t="b">
        <f t="shared" si="23"/>
        <v>0</v>
      </c>
      <c r="J240" s="7" t="b">
        <f t="shared" si="24"/>
        <v>0</v>
      </c>
      <c r="K240" s="91">
        <f t="shared" si="19"/>
        <v>104</v>
      </c>
    </row>
    <row r="241" spans="1:11" ht="15" customHeight="1" outlineLevel="1" x14ac:dyDescent="0.2">
      <c r="A241" s="82" t="s">
        <v>61</v>
      </c>
      <c r="B241" s="83">
        <v>1.25</v>
      </c>
      <c r="C241" s="81">
        <v>50</v>
      </c>
      <c r="D241" s="83">
        <v>1.25</v>
      </c>
      <c r="E241" s="81">
        <v>50</v>
      </c>
      <c r="F241" s="84" t="s">
        <v>42</v>
      </c>
      <c r="G241" s="77">
        <v>750</v>
      </c>
      <c r="H241" s="6" t="b">
        <f t="shared" si="22"/>
        <v>0</v>
      </c>
      <c r="I241" s="6" t="b">
        <f t="shared" si="23"/>
        <v>0</v>
      </c>
      <c r="J241" s="7" t="b">
        <f t="shared" si="24"/>
        <v>0</v>
      </c>
      <c r="K241" s="91">
        <f t="shared" si="19"/>
        <v>15</v>
      </c>
    </row>
    <row r="242" spans="1:11" ht="15" customHeight="1" outlineLevel="1" x14ac:dyDescent="0.2">
      <c r="A242" s="82" t="s">
        <v>64</v>
      </c>
      <c r="B242" s="83">
        <v>1.6</v>
      </c>
      <c r="C242" s="81">
        <v>50</v>
      </c>
      <c r="D242" s="83">
        <v>1.6</v>
      </c>
      <c r="E242" s="81">
        <v>50</v>
      </c>
      <c r="F242" s="84" t="s">
        <v>42</v>
      </c>
      <c r="G242" s="77">
        <v>300</v>
      </c>
      <c r="H242" s="6" t="b">
        <f t="shared" si="22"/>
        <v>0</v>
      </c>
      <c r="I242" s="6" t="b">
        <f t="shared" si="23"/>
        <v>0</v>
      </c>
      <c r="J242" s="7" t="b">
        <f t="shared" si="24"/>
        <v>0</v>
      </c>
      <c r="K242" s="91">
        <f t="shared" si="19"/>
        <v>6</v>
      </c>
    </row>
    <row r="243" spans="1:11" ht="15" customHeight="1" outlineLevel="1" x14ac:dyDescent="0.2">
      <c r="A243" s="82" t="s">
        <v>61</v>
      </c>
      <c r="B243" s="83">
        <v>2.1</v>
      </c>
      <c r="C243" s="81">
        <v>50</v>
      </c>
      <c r="D243" s="83">
        <v>2.1</v>
      </c>
      <c r="E243" s="81">
        <v>50</v>
      </c>
      <c r="F243" s="84" t="s">
        <v>148</v>
      </c>
      <c r="G243" s="77">
        <v>750</v>
      </c>
      <c r="H243" s="6" t="b">
        <f t="shared" si="22"/>
        <v>0</v>
      </c>
      <c r="I243" s="6" t="b">
        <f t="shared" si="23"/>
        <v>0</v>
      </c>
      <c r="J243" s="7" t="b">
        <f t="shared" si="24"/>
        <v>0</v>
      </c>
      <c r="K243" s="91">
        <f t="shared" si="19"/>
        <v>15</v>
      </c>
    </row>
    <row r="244" spans="1:11" ht="15" customHeight="1" outlineLevel="1" x14ac:dyDescent="0.2">
      <c r="A244" s="82" t="s">
        <v>62</v>
      </c>
      <c r="B244" s="83">
        <v>3.35</v>
      </c>
      <c r="C244" s="81">
        <v>25</v>
      </c>
      <c r="D244" s="83">
        <v>3.35</v>
      </c>
      <c r="E244" s="81">
        <v>25</v>
      </c>
      <c r="F244" s="84" t="s">
        <v>148</v>
      </c>
      <c r="G244" s="77">
        <v>300</v>
      </c>
      <c r="H244" s="6" t="b">
        <f t="shared" si="22"/>
        <v>0</v>
      </c>
      <c r="I244" s="6" t="b">
        <f t="shared" si="23"/>
        <v>0</v>
      </c>
      <c r="J244" s="7" t="b">
        <f t="shared" si="24"/>
        <v>0</v>
      </c>
      <c r="K244" s="91">
        <f t="shared" si="19"/>
        <v>12</v>
      </c>
    </row>
    <row r="245" spans="1:11" ht="15" customHeight="1" outlineLevel="1" x14ac:dyDescent="0.2">
      <c r="A245" s="82" t="s">
        <v>79</v>
      </c>
      <c r="B245" s="83">
        <v>10.050000000000001</v>
      </c>
      <c r="C245" s="81">
        <v>5</v>
      </c>
      <c r="D245" s="83">
        <v>10.050000000000001</v>
      </c>
      <c r="E245" s="81">
        <v>5</v>
      </c>
      <c r="F245" s="84" t="s">
        <v>3106</v>
      </c>
      <c r="G245" s="77">
        <v>50</v>
      </c>
      <c r="H245" s="6" t="b">
        <f t="shared" si="22"/>
        <v>0</v>
      </c>
      <c r="I245" s="6" t="b">
        <f t="shared" si="23"/>
        <v>0</v>
      </c>
      <c r="J245" s="7" t="b">
        <f t="shared" si="24"/>
        <v>0</v>
      </c>
      <c r="K245" s="91">
        <f t="shared" si="19"/>
        <v>10</v>
      </c>
    </row>
    <row r="246" spans="1:11" ht="15" customHeight="1" outlineLevel="1" x14ac:dyDescent="0.2">
      <c r="A246" s="82" t="s">
        <v>79</v>
      </c>
      <c r="B246" s="83">
        <v>9.5</v>
      </c>
      <c r="C246" s="81">
        <v>5</v>
      </c>
      <c r="D246" s="83">
        <v>9.5</v>
      </c>
      <c r="E246" s="81">
        <v>5</v>
      </c>
      <c r="F246" s="84" t="s">
        <v>149</v>
      </c>
      <c r="G246" s="77">
        <v>885</v>
      </c>
      <c r="H246" s="6" t="b">
        <f t="shared" si="22"/>
        <v>0</v>
      </c>
      <c r="I246" s="6" t="b">
        <f t="shared" si="23"/>
        <v>0</v>
      </c>
      <c r="J246" s="7" t="b">
        <f t="shared" si="24"/>
        <v>0</v>
      </c>
      <c r="K246" s="91">
        <f t="shared" si="19"/>
        <v>177</v>
      </c>
    </row>
    <row r="247" spans="1:11" ht="15" customHeight="1" outlineLevel="1" x14ac:dyDescent="0.2">
      <c r="A247" s="82" t="s">
        <v>64</v>
      </c>
      <c r="B247" s="83">
        <v>8.75</v>
      </c>
      <c r="C247" s="81">
        <v>25</v>
      </c>
      <c r="D247" s="83">
        <v>8.75</v>
      </c>
      <c r="E247" s="81">
        <v>25</v>
      </c>
      <c r="F247" s="84" t="s">
        <v>149</v>
      </c>
      <c r="G247" s="77">
        <v>125</v>
      </c>
      <c r="H247" s="6" t="e">
        <f>AND(#REF!=A245,B246=B245,C246=C245,D246=D245,E246=E245,F246=F245)</f>
        <v>#REF!</v>
      </c>
      <c r="I247" s="6" t="b">
        <f>OR(ISBLANK(#REF!),ISBLANK(B246),ISBLANK(C246),ISBLANK(D246),ISBLANK(E246),ISBLANK(F246))</f>
        <v>0</v>
      </c>
      <c r="J247" s="7" t="b">
        <f t="shared" si="24"/>
        <v>0</v>
      </c>
      <c r="K247" s="91">
        <f t="shared" si="19"/>
        <v>5</v>
      </c>
    </row>
    <row r="248" spans="1:11" ht="15" customHeight="1" outlineLevel="1" x14ac:dyDescent="0.2">
      <c r="A248" s="82" t="s">
        <v>62</v>
      </c>
      <c r="B248" s="83">
        <v>11.25</v>
      </c>
      <c r="C248" s="81">
        <v>25</v>
      </c>
      <c r="D248" s="83">
        <v>11.25</v>
      </c>
      <c r="E248" s="81">
        <v>25</v>
      </c>
      <c r="F248" s="84" t="s">
        <v>149</v>
      </c>
      <c r="G248" s="77">
        <v>325</v>
      </c>
      <c r="H248" s="6" t="b">
        <f>AND(A247=A246,B247=B246,C247=C246,D247=D246,E247=E246,F247=F246)</f>
        <v>0</v>
      </c>
      <c r="I248" s="6" t="b">
        <f>OR(ISBLANK(A247),ISBLANK(B247),ISBLANK(C247),ISBLANK(D247),ISBLANK(E247),ISBLANK(F247))</f>
        <v>0</v>
      </c>
      <c r="J248" s="7" t="b">
        <f t="shared" si="24"/>
        <v>0</v>
      </c>
      <c r="K248" s="91">
        <f t="shared" si="19"/>
        <v>13</v>
      </c>
    </row>
    <row r="249" spans="1:11" ht="15" customHeight="1" outlineLevel="1" x14ac:dyDescent="0.2">
      <c r="A249" s="82" t="s">
        <v>126</v>
      </c>
      <c r="B249" s="83">
        <v>1.1000000000000001</v>
      </c>
      <c r="C249" s="81">
        <v>50</v>
      </c>
      <c r="D249" s="83">
        <v>1.1000000000000001</v>
      </c>
      <c r="E249" s="81">
        <v>50</v>
      </c>
      <c r="F249" s="84" t="s">
        <v>43</v>
      </c>
      <c r="G249" s="77">
        <v>2000</v>
      </c>
      <c r="H249" s="6" t="e">
        <f>AND(A247=A245,B247=#REF!,C247=#REF!,D247=#REF!,E247=#REF!,F247=#REF!)</f>
        <v>#REF!</v>
      </c>
      <c r="I249" s="6" t="b">
        <f>OR(ISBLANK(A247),ISBLANK(B247),ISBLANK(C247),ISBLANK(D247),ISBLANK(E247),ISBLANK(F247))</f>
        <v>0</v>
      </c>
      <c r="J249" s="7" t="b">
        <f t="shared" si="24"/>
        <v>0</v>
      </c>
      <c r="K249" s="91">
        <f t="shared" si="19"/>
        <v>40</v>
      </c>
    </row>
    <row r="250" spans="1:11" ht="15" customHeight="1" outlineLevel="1" x14ac:dyDescent="0.2">
      <c r="A250" s="82" t="s">
        <v>3040</v>
      </c>
      <c r="B250" s="83">
        <v>6.9</v>
      </c>
      <c r="C250" s="81">
        <v>10</v>
      </c>
      <c r="D250" s="83">
        <v>6.9</v>
      </c>
      <c r="E250" s="81">
        <v>10</v>
      </c>
      <c r="F250" s="84" t="s">
        <v>3115</v>
      </c>
      <c r="G250" s="77">
        <v>1040</v>
      </c>
      <c r="H250" s="6" t="e">
        <f>AND(A248=A249,#REF!=B249,#REF!=C249,#REF!=D249,#REF!=E249,#REF!=F249)</f>
        <v>#REF!</v>
      </c>
      <c r="I250" s="6" t="b">
        <f>OR(ISBLANK(A248),ISBLANK(#REF!),ISBLANK(#REF!),ISBLANK(#REF!),ISBLANK(#REF!),ISBLANK(#REF!))</f>
        <v>0</v>
      </c>
      <c r="J250" s="7" t="b">
        <f t="shared" si="24"/>
        <v>0</v>
      </c>
      <c r="K250" s="91">
        <f t="shared" si="19"/>
        <v>104</v>
      </c>
    </row>
    <row r="251" spans="1:11" ht="15" customHeight="1" outlineLevel="1" x14ac:dyDescent="0.2">
      <c r="A251" s="82" t="s">
        <v>1146</v>
      </c>
      <c r="B251" s="83">
        <v>13.5</v>
      </c>
      <c r="C251" s="81">
        <v>25</v>
      </c>
      <c r="D251" s="83">
        <v>13.5</v>
      </c>
      <c r="E251" s="81">
        <v>25</v>
      </c>
      <c r="F251" s="84" t="s">
        <v>3115</v>
      </c>
      <c r="G251" s="77">
        <v>175</v>
      </c>
      <c r="H251" s="6" t="b">
        <f>AND(A250=A248,B250=B248,C250=C248,D250=D248,E250=E248,F250=F248)</f>
        <v>0</v>
      </c>
      <c r="I251" s="6" t="b">
        <f>OR(ISBLANK(A250),ISBLANK(B250),ISBLANK(C250),ISBLANK(D250),ISBLANK(E250),ISBLANK(F250))</f>
        <v>0</v>
      </c>
      <c r="J251" s="7" t="b">
        <f t="shared" si="24"/>
        <v>0</v>
      </c>
      <c r="K251" s="91">
        <f t="shared" si="19"/>
        <v>7</v>
      </c>
    </row>
    <row r="252" spans="1:11" ht="15" customHeight="1" outlineLevel="1" x14ac:dyDescent="0.2">
      <c r="A252" s="82" t="s">
        <v>72</v>
      </c>
      <c r="B252" s="83">
        <v>7.6</v>
      </c>
      <c r="C252" s="81">
        <v>10</v>
      </c>
      <c r="D252" s="83">
        <v>7.6</v>
      </c>
      <c r="E252" s="81">
        <v>10</v>
      </c>
      <c r="F252" s="84" t="s">
        <v>44</v>
      </c>
      <c r="G252" s="77">
        <v>100</v>
      </c>
      <c r="H252" s="6" t="b">
        <f>AND(A251=A250,B251=B250,C251=C250,D251=D250,E251=E250,F251=F250)</f>
        <v>0</v>
      </c>
      <c r="I252" s="6" t="b">
        <f>OR(ISBLANK(A251),ISBLANK(B251),ISBLANK(C251),ISBLANK(D251),ISBLANK(E251),ISBLANK(F251))</f>
        <v>0</v>
      </c>
      <c r="J252" s="7" t="b">
        <f t="shared" si="24"/>
        <v>0</v>
      </c>
      <c r="K252" s="91">
        <f t="shared" si="19"/>
        <v>10</v>
      </c>
    </row>
    <row r="253" spans="1:11" ht="15" customHeight="1" outlineLevel="1" x14ac:dyDescent="0.2">
      <c r="A253" s="82" t="s">
        <v>61</v>
      </c>
      <c r="B253" s="83">
        <v>5.3</v>
      </c>
      <c r="C253" s="81">
        <v>50</v>
      </c>
      <c r="D253" s="83">
        <v>5.3</v>
      </c>
      <c r="E253" s="81">
        <v>50</v>
      </c>
      <c r="F253" s="84" t="s">
        <v>44</v>
      </c>
      <c r="G253" s="77">
        <v>1700</v>
      </c>
      <c r="H253" s="6" t="b">
        <f>AND(A252=A251,B252=B251,C252=C251,D252=D251,E252=E251,F252=F251)</f>
        <v>0</v>
      </c>
      <c r="I253" s="6" t="b">
        <f>OR(ISBLANK(A252),ISBLANK(B252),ISBLANK(C252),ISBLANK(D252),ISBLANK(E252),ISBLANK(F252))</f>
        <v>0</v>
      </c>
      <c r="J253" s="7" t="b">
        <f t="shared" si="24"/>
        <v>0</v>
      </c>
      <c r="K253" s="91">
        <f t="shared" si="19"/>
        <v>34</v>
      </c>
    </row>
    <row r="254" spans="1:11" ht="15" customHeight="1" outlineLevel="1" x14ac:dyDescent="0.2">
      <c r="A254" s="82" t="s">
        <v>3060</v>
      </c>
      <c r="B254" s="83">
        <v>4.8</v>
      </c>
      <c r="C254" s="81">
        <v>10</v>
      </c>
      <c r="D254" s="83">
        <v>4.8</v>
      </c>
      <c r="E254" s="81">
        <v>10</v>
      </c>
      <c r="F254" s="84" t="s">
        <v>47</v>
      </c>
      <c r="G254" s="77">
        <v>490</v>
      </c>
      <c r="H254" s="6" t="b">
        <f>AND(A253=A252,B253=B252,C253=C252,D253=D252,E253=E252,F253=F252)</f>
        <v>0</v>
      </c>
      <c r="I254" s="6" t="b">
        <f>OR(ISBLANK(A253),ISBLANK(B253),ISBLANK(C253),ISBLANK(D253),ISBLANK(E253),ISBLANK(F253))</f>
        <v>0</v>
      </c>
      <c r="J254" s="7" t="b">
        <f t="shared" si="24"/>
        <v>0</v>
      </c>
      <c r="K254" s="91">
        <f t="shared" si="19"/>
        <v>49</v>
      </c>
    </row>
    <row r="255" spans="1:11" ht="15" customHeight="1" outlineLevel="1" x14ac:dyDescent="0.2">
      <c r="A255" s="82" t="s">
        <v>3746</v>
      </c>
      <c r="B255" s="83">
        <v>6.4</v>
      </c>
      <c r="C255" s="81">
        <v>10</v>
      </c>
      <c r="D255" s="83">
        <v>6.4</v>
      </c>
      <c r="E255" s="81">
        <v>10</v>
      </c>
      <c r="F255" s="84" t="s">
        <v>47</v>
      </c>
      <c r="G255" s="77">
        <v>1460</v>
      </c>
      <c r="H255" s="6" t="b">
        <f>AND(A254=A253,B254=B253,C254=C253,D254=D253,E254=E253,F254=F253)</f>
        <v>0</v>
      </c>
      <c r="I255" s="6" t="b">
        <f>OR(ISBLANK(A254),ISBLANK(B254),ISBLANK(C254),ISBLANK(D254),ISBLANK(E254),ISBLANK(F254))</f>
        <v>0</v>
      </c>
      <c r="J255" s="7" t="b">
        <f t="shared" si="24"/>
        <v>0</v>
      </c>
      <c r="K255" s="91">
        <f t="shared" si="19"/>
        <v>146</v>
      </c>
    </row>
    <row r="256" spans="1:11" ht="15" customHeight="1" outlineLevel="1" x14ac:dyDescent="0.2">
      <c r="A256" s="82" t="s">
        <v>3747</v>
      </c>
      <c r="B256" s="83">
        <v>8.9</v>
      </c>
      <c r="C256" s="81">
        <v>10</v>
      </c>
      <c r="D256" s="83">
        <v>8.9</v>
      </c>
      <c r="E256" s="81">
        <v>10</v>
      </c>
      <c r="F256" s="84" t="s">
        <v>47</v>
      </c>
      <c r="G256" s="77">
        <v>80</v>
      </c>
      <c r="H256" s="6"/>
      <c r="I256" s="6"/>
      <c r="K256" s="91">
        <f t="shared" si="19"/>
        <v>8</v>
      </c>
    </row>
    <row r="257" spans="1:11" ht="15" customHeight="1" outlineLevel="1" x14ac:dyDescent="0.2">
      <c r="A257" s="82" t="s">
        <v>3525</v>
      </c>
      <c r="B257" s="83">
        <v>12.6</v>
      </c>
      <c r="C257" s="81">
        <v>10</v>
      </c>
      <c r="D257" s="83">
        <v>12.6</v>
      </c>
      <c r="E257" s="81">
        <v>10</v>
      </c>
      <c r="F257" s="84" t="s">
        <v>47</v>
      </c>
      <c r="G257" s="77">
        <v>420</v>
      </c>
      <c r="H257" s="6" t="b">
        <f t="shared" ref="H257:H269" si="25">AND(A256=A255,B256=B255,C256=C255,D256=D255,E256=E255,F256=F255)</f>
        <v>0</v>
      </c>
      <c r="I257" s="6" t="b">
        <f t="shared" ref="I257:I269" si="26">OR(ISBLANK(A256),ISBLANK(B256),ISBLANK(C256),ISBLANK(D256),ISBLANK(E256),ISBLANK(F256))</f>
        <v>0</v>
      </c>
      <c r="J257" s="7" t="b">
        <f t="shared" ref="J257:J272" si="27">C257=0</f>
        <v>0</v>
      </c>
      <c r="K257" s="91">
        <f t="shared" si="19"/>
        <v>42</v>
      </c>
    </row>
    <row r="258" spans="1:11" ht="15" customHeight="1" outlineLevel="1" x14ac:dyDescent="0.2">
      <c r="A258" s="82" t="s">
        <v>3060</v>
      </c>
      <c r="B258" s="83">
        <v>6.5</v>
      </c>
      <c r="C258" s="81">
        <v>10</v>
      </c>
      <c r="D258" s="83">
        <v>6.5</v>
      </c>
      <c r="E258" s="81">
        <v>10</v>
      </c>
      <c r="F258" s="84" t="s">
        <v>51</v>
      </c>
      <c r="G258" s="77">
        <v>470</v>
      </c>
      <c r="H258" s="6" t="b">
        <f t="shared" si="25"/>
        <v>0</v>
      </c>
      <c r="I258" s="6" t="b">
        <f t="shared" si="26"/>
        <v>0</v>
      </c>
      <c r="J258" s="7" t="b">
        <f t="shared" si="27"/>
        <v>0</v>
      </c>
      <c r="K258" s="91">
        <f t="shared" ref="K258:K321" si="28">G258/E258</f>
        <v>47</v>
      </c>
    </row>
    <row r="259" spans="1:11" ht="15" customHeight="1" outlineLevel="1" x14ac:dyDescent="0.2">
      <c r="A259" s="82" t="s">
        <v>3746</v>
      </c>
      <c r="B259" s="83">
        <v>7.8</v>
      </c>
      <c r="C259" s="81">
        <v>10</v>
      </c>
      <c r="D259" s="83">
        <v>7.8</v>
      </c>
      <c r="E259" s="81">
        <v>10</v>
      </c>
      <c r="F259" s="84" t="s">
        <v>51</v>
      </c>
      <c r="G259" s="77">
        <v>1750</v>
      </c>
      <c r="H259" s="6" t="b">
        <f t="shared" si="25"/>
        <v>0</v>
      </c>
      <c r="I259" s="6" t="b">
        <f t="shared" si="26"/>
        <v>0</v>
      </c>
      <c r="J259" s="7" t="b">
        <f t="shared" si="27"/>
        <v>0</v>
      </c>
      <c r="K259" s="91">
        <f t="shared" si="28"/>
        <v>175</v>
      </c>
    </row>
    <row r="260" spans="1:11" ht="15" customHeight="1" outlineLevel="1" x14ac:dyDescent="0.2">
      <c r="A260" s="82" t="s">
        <v>3747</v>
      </c>
      <c r="B260" s="83">
        <v>10.6</v>
      </c>
      <c r="C260" s="81">
        <v>10</v>
      </c>
      <c r="D260" s="83">
        <v>10.6</v>
      </c>
      <c r="E260" s="81">
        <v>10</v>
      </c>
      <c r="F260" s="84" t="s">
        <v>51</v>
      </c>
      <c r="G260" s="77">
        <v>1980</v>
      </c>
      <c r="H260" s="6" t="b">
        <f t="shared" si="25"/>
        <v>0</v>
      </c>
      <c r="I260" s="6" t="b">
        <f t="shared" si="26"/>
        <v>0</v>
      </c>
      <c r="J260" s="7" t="b">
        <f t="shared" si="27"/>
        <v>0</v>
      </c>
      <c r="K260" s="91">
        <f t="shared" si="28"/>
        <v>198</v>
      </c>
    </row>
    <row r="261" spans="1:11" ht="15" customHeight="1" outlineLevel="1" x14ac:dyDescent="0.2">
      <c r="A261" s="82" t="s">
        <v>3525</v>
      </c>
      <c r="B261" s="83">
        <v>12.75</v>
      </c>
      <c r="C261" s="81">
        <v>10</v>
      </c>
      <c r="D261" s="83">
        <v>12.75</v>
      </c>
      <c r="E261" s="81">
        <v>10</v>
      </c>
      <c r="F261" s="84" t="s">
        <v>51</v>
      </c>
      <c r="G261" s="77">
        <v>130</v>
      </c>
      <c r="H261" s="6" t="b">
        <f t="shared" si="25"/>
        <v>0</v>
      </c>
      <c r="I261" s="6" t="b">
        <f t="shared" si="26"/>
        <v>0</v>
      </c>
      <c r="J261" s="7" t="b">
        <f t="shared" si="27"/>
        <v>0</v>
      </c>
      <c r="K261" s="91">
        <f t="shared" si="28"/>
        <v>13</v>
      </c>
    </row>
    <row r="262" spans="1:11" ht="15" customHeight="1" outlineLevel="1" x14ac:dyDescent="0.2">
      <c r="A262" s="82" t="s">
        <v>60</v>
      </c>
      <c r="B262" s="83">
        <v>3.5</v>
      </c>
      <c r="C262" s="81">
        <v>50</v>
      </c>
      <c r="D262" s="83">
        <v>3.5</v>
      </c>
      <c r="E262" s="81">
        <v>50</v>
      </c>
      <c r="F262" s="84" t="s">
        <v>257</v>
      </c>
      <c r="G262" s="77">
        <v>1450</v>
      </c>
      <c r="H262" s="6" t="b">
        <f t="shared" si="25"/>
        <v>0</v>
      </c>
      <c r="I262" s="6" t="b">
        <f t="shared" si="26"/>
        <v>0</v>
      </c>
      <c r="J262" s="7" t="b">
        <f t="shared" si="27"/>
        <v>0</v>
      </c>
      <c r="K262" s="91">
        <f t="shared" si="28"/>
        <v>29</v>
      </c>
    </row>
    <row r="263" spans="1:11" ht="15" customHeight="1" outlineLevel="1" x14ac:dyDescent="0.2">
      <c r="A263" s="82" t="s">
        <v>3040</v>
      </c>
      <c r="B263" s="83">
        <v>6.9</v>
      </c>
      <c r="C263" s="81">
        <v>10</v>
      </c>
      <c r="D263" s="83">
        <v>6.9</v>
      </c>
      <c r="E263" s="81">
        <v>10</v>
      </c>
      <c r="F263" s="84" t="s">
        <v>257</v>
      </c>
      <c r="G263" s="77">
        <v>2840</v>
      </c>
      <c r="H263" s="6" t="b">
        <f t="shared" si="25"/>
        <v>0</v>
      </c>
      <c r="I263" s="6" t="b">
        <f t="shared" si="26"/>
        <v>0</v>
      </c>
      <c r="J263" s="7" t="b">
        <f t="shared" si="27"/>
        <v>0</v>
      </c>
      <c r="K263" s="91">
        <f t="shared" si="28"/>
        <v>284</v>
      </c>
    </row>
    <row r="264" spans="1:11" ht="15" customHeight="1" outlineLevel="1" x14ac:dyDescent="0.2">
      <c r="A264" s="82" t="s">
        <v>60</v>
      </c>
      <c r="B264" s="83">
        <v>5.25</v>
      </c>
      <c r="C264" s="81">
        <v>50</v>
      </c>
      <c r="D264" s="83">
        <v>5.25</v>
      </c>
      <c r="E264" s="81">
        <v>50</v>
      </c>
      <c r="F264" s="84" t="s">
        <v>204</v>
      </c>
      <c r="G264" s="77">
        <v>2000</v>
      </c>
      <c r="H264" s="6" t="b">
        <f t="shared" si="25"/>
        <v>0</v>
      </c>
      <c r="I264" s="6" t="b">
        <f t="shared" si="26"/>
        <v>0</v>
      </c>
      <c r="J264" s="7" t="b">
        <f t="shared" si="27"/>
        <v>0</v>
      </c>
      <c r="K264" s="91">
        <f t="shared" si="28"/>
        <v>40</v>
      </c>
    </row>
    <row r="265" spans="1:11" ht="15" customHeight="1" outlineLevel="1" x14ac:dyDescent="0.2">
      <c r="A265" s="82" t="s">
        <v>3040</v>
      </c>
      <c r="B265" s="83">
        <v>6.9</v>
      </c>
      <c r="C265" s="81">
        <v>10</v>
      </c>
      <c r="D265" s="83">
        <v>6.9</v>
      </c>
      <c r="E265" s="81">
        <v>10</v>
      </c>
      <c r="F265" s="84" t="s">
        <v>204</v>
      </c>
      <c r="G265" s="77">
        <v>180</v>
      </c>
      <c r="H265" s="6" t="b">
        <f t="shared" si="25"/>
        <v>0</v>
      </c>
      <c r="I265" s="6" t="b">
        <f t="shared" si="26"/>
        <v>0</v>
      </c>
      <c r="J265" s="7" t="b">
        <f t="shared" si="27"/>
        <v>0</v>
      </c>
      <c r="K265" s="91">
        <f t="shared" si="28"/>
        <v>18</v>
      </c>
    </row>
    <row r="266" spans="1:11" ht="15" customHeight="1" outlineLevel="1" x14ac:dyDescent="0.2">
      <c r="A266" s="82" t="s">
        <v>76</v>
      </c>
      <c r="B266" s="83">
        <v>0.9</v>
      </c>
      <c r="C266" s="81">
        <v>50</v>
      </c>
      <c r="D266" s="83">
        <v>0.9</v>
      </c>
      <c r="E266" s="81">
        <v>50</v>
      </c>
      <c r="F266" s="84" t="s">
        <v>205</v>
      </c>
      <c r="G266" s="77" t="s">
        <v>3737</v>
      </c>
      <c r="H266" s="6" t="b">
        <f t="shared" si="25"/>
        <v>0</v>
      </c>
      <c r="I266" s="6" t="b">
        <f t="shared" si="26"/>
        <v>0</v>
      </c>
      <c r="J266" s="7" t="b">
        <f t="shared" si="27"/>
        <v>0</v>
      </c>
      <c r="K266" s="91" t="e">
        <f t="shared" si="28"/>
        <v>#VALUE!</v>
      </c>
    </row>
    <row r="267" spans="1:11" ht="15" customHeight="1" outlineLevel="1" x14ac:dyDescent="0.2">
      <c r="A267" s="82" t="s">
        <v>77</v>
      </c>
      <c r="B267" s="83">
        <v>1.3</v>
      </c>
      <c r="C267" s="81">
        <v>50</v>
      </c>
      <c r="D267" s="83">
        <v>1.3</v>
      </c>
      <c r="E267" s="81">
        <v>50</v>
      </c>
      <c r="F267" s="84" t="s">
        <v>205</v>
      </c>
      <c r="G267" s="77" t="s">
        <v>3736</v>
      </c>
      <c r="H267" s="6" t="b">
        <f t="shared" si="25"/>
        <v>0</v>
      </c>
      <c r="I267" s="6" t="b">
        <f t="shared" si="26"/>
        <v>0</v>
      </c>
      <c r="J267" s="7" t="b">
        <f t="shared" si="27"/>
        <v>0</v>
      </c>
      <c r="K267" s="91" t="e">
        <f t="shared" si="28"/>
        <v>#VALUE!</v>
      </c>
    </row>
    <row r="268" spans="1:11" ht="15" customHeight="1" outlineLevel="1" x14ac:dyDescent="0.2">
      <c r="A268" s="82" t="s">
        <v>78</v>
      </c>
      <c r="B268" s="83">
        <v>1.5</v>
      </c>
      <c r="C268" s="81">
        <v>50</v>
      </c>
      <c r="D268" s="83">
        <v>1.5</v>
      </c>
      <c r="E268" s="81">
        <v>50</v>
      </c>
      <c r="F268" s="84" t="s">
        <v>205</v>
      </c>
      <c r="G268" s="77">
        <v>8050</v>
      </c>
      <c r="H268" s="6" t="b">
        <f t="shared" si="25"/>
        <v>0</v>
      </c>
      <c r="I268" s="6" t="b">
        <f t="shared" si="26"/>
        <v>0</v>
      </c>
      <c r="J268" s="7" t="b">
        <f t="shared" si="27"/>
        <v>0</v>
      </c>
      <c r="K268" s="91">
        <f t="shared" si="28"/>
        <v>161</v>
      </c>
    </row>
    <row r="269" spans="1:11" ht="15" customHeight="1" outlineLevel="1" x14ac:dyDescent="0.2">
      <c r="A269" s="82" t="s">
        <v>86</v>
      </c>
      <c r="B269" s="83">
        <v>1.75</v>
      </c>
      <c r="C269" s="81">
        <v>25</v>
      </c>
      <c r="D269" s="83">
        <v>1.75</v>
      </c>
      <c r="E269" s="81">
        <v>25</v>
      </c>
      <c r="F269" s="84" t="s">
        <v>205</v>
      </c>
      <c r="G269" s="77">
        <v>175</v>
      </c>
      <c r="H269" s="6" t="b">
        <f t="shared" si="25"/>
        <v>0</v>
      </c>
      <c r="I269" s="6" t="b">
        <f t="shared" si="26"/>
        <v>0</v>
      </c>
      <c r="J269" s="7" t="b">
        <f t="shared" si="27"/>
        <v>0</v>
      </c>
      <c r="K269" s="91">
        <f t="shared" si="28"/>
        <v>7</v>
      </c>
    </row>
    <row r="270" spans="1:11" ht="15" customHeight="1" outlineLevel="1" x14ac:dyDescent="0.2">
      <c r="A270" s="82" t="s">
        <v>315</v>
      </c>
      <c r="B270" s="83">
        <v>2.1</v>
      </c>
      <c r="C270" s="81">
        <v>10</v>
      </c>
      <c r="D270" s="83">
        <v>2.1</v>
      </c>
      <c r="E270" s="81">
        <v>10</v>
      </c>
      <c r="F270" s="84" t="s">
        <v>205</v>
      </c>
      <c r="G270" s="77">
        <v>140</v>
      </c>
      <c r="H270" s="6" t="e">
        <f>AND(#REF!=A269,#REF!=B269,#REF!=C269,#REF!=D269,#REF!=E269,#REF!=F269)</f>
        <v>#REF!</v>
      </c>
      <c r="I270" s="6" t="b">
        <f>OR(ISBLANK(#REF!),ISBLANK(#REF!),ISBLANK(#REF!),ISBLANK(#REF!),ISBLANK(#REF!),ISBLANK(#REF!))</f>
        <v>0</v>
      </c>
      <c r="J270" s="7" t="b">
        <f t="shared" si="27"/>
        <v>0</v>
      </c>
      <c r="K270" s="91">
        <f t="shared" si="28"/>
        <v>14</v>
      </c>
    </row>
    <row r="271" spans="1:11" ht="15" customHeight="1" outlineLevel="1" x14ac:dyDescent="0.2">
      <c r="A271" s="82" t="s">
        <v>74</v>
      </c>
      <c r="B271" s="83">
        <v>14.85</v>
      </c>
      <c r="C271" s="81">
        <v>10</v>
      </c>
      <c r="D271" s="83">
        <v>14.85</v>
      </c>
      <c r="E271" s="81">
        <v>10</v>
      </c>
      <c r="F271" s="84" t="s">
        <v>1038</v>
      </c>
      <c r="G271" s="77">
        <v>1070</v>
      </c>
      <c r="H271" s="6" t="b">
        <f>AND(A270=A269,B270=B269,C270=C269,D270=D269,E270=E269,F270=F269)</f>
        <v>0</v>
      </c>
      <c r="I271" s="6" t="b">
        <f>OR(ISBLANK(A270),ISBLANK(B270),ISBLANK(C270),ISBLANK(D270),ISBLANK(E270),ISBLANK(F270))</f>
        <v>0</v>
      </c>
      <c r="J271" s="7" t="b">
        <f t="shared" si="27"/>
        <v>0</v>
      </c>
      <c r="K271" s="91">
        <f t="shared" si="28"/>
        <v>107</v>
      </c>
    </row>
    <row r="272" spans="1:11" ht="15" customHeight="1" outlineLevel="1" x14ac:dyDescent="0.2">
      <c r="A272" s="82" t="s">
        <v>68</v>
      </c>
      <c r="B272" s="83">
        <v>21.3</v>
      </c>
      <c r="C272" s="81">
        <v>10</v>
      </c>
      <c r="D272" s="83">
        <v>21.3</v>
      </c>
      <c r="E272" s="81">
        <v>10</v>
      </c>
      <c r="F272" s="84" t="s">
        <v>1038</v>
      </c>
      <c r="G272" s="77">
        <v>510</v>
      </c>
      <c r="H272" s="6" t="e">
        <f>AND(A271=#REF!,B271=#REF!,C271=#REF!,D271=#REF!,E271=#REF!,F271=#REF!)</f>
        <v>#REF!</v>
      </c>
      <c r="I272" s="6" t="b">
        <f>OR(ISBLANK(A271),ISBLANK(B271),ISBLANK(C271),ISBLANK(D271),ISBLANK(E271),ISBLANK(F271))</f>
        <v>0</v>
      </c>
      <c r="J272" s="7" t="b">
        <f t="shared" si="27"/>
        <v>0</v>
      </c>
      <c r="K272" s="91">
        <f t="shared" si="28"/>
        <v>51</v>
      </c>
    </row>
    <row r="273" spans="1:11" ht="15" customHeight="1" outlineLevel="1" x14ac:dyDescent="0.2">
      <c r="A273" s="82" t="s">
        <v>292</v>
      </c>
      <c r="B273" s="83">
        <v>26.4</v>
      </c>
      <c r="C273" s="81">
        <v>5</v>
      </c>
      <c r="D273" s="83">
        <v>26.4</v>
      </c>
      <c r="E273" s="81">
        <v>5</v>
      </c>
      <c r="F273" s="84" t="s">
        <v>1038</v>
      </c>
      <c r="G273" s="77">
        <v>135</v>
      </c>
      <c r="H273" s="6"/>
      <c r="I273" s="6"/>
      <c r="K273" s="91">
        <f t="shared" si="28"/>
        <v>27</v>
      </c>
    </row>
    <row r="274" spans="1:11" ht="15" customHeight="1" outlineLevel="1" x14ac:dyDescent="0.2">
      <c r="A274" s="82" t="s">
        <v>72</v>
      </c>
      <c r="B274" s="83">
        <v>18.850000000000001</v>
      </c>
      <c r="C274" s="81">
        <v>10</v>
      </c>
      <c r="D274" s="83">
        <v>18.850000000000001</v>
      </c>
      <c r="E274" s="81">
        <v>10</v>
      </c>
      <c r="F274" s="84" t="s">
        <v>300</v>
      </c>
      <c r="G274" s="77">
        <v>160</v>
      </c>
      <c r="H274" s="6" t="b">
        <f t="shared" ref="H274:H303" si="29">AND(A273=A272,B273=B272,C273=C272,D273=D272,E273=E272,F273=F272)</f>
        <v>0</v>
      </c>
      <c r="I274" s="6" t="b">
        <f t="shared" ref="I274:I310" si="30">OR(ISBLANK(A273),ISBLANK(B273),ISBLANK(C273),ISBLANK(D273),ISBLANK(E273),ISBLANK(F273))</f>
        <v>0</v>
      </c>
      <c r="J274" s="7" t="b">
        <f t="shared" ref="J274:J305" si="31">C274=0</f>
        <v>0</v>
      </c>
      <c r="K274" s="91">
        <f t="shared" si="28"/>
        <v>16</v>
      </c>
    </row>
    <row r="275" spans="1:11" ht="15" customHeight="1" outlineLevel="1" x14ac:dyDescent="0.2">
      <c r="A275" s="82" t="s">
        <v>68</v>
      </c>
      <c r="B275" s="83">
        <v>21.3</v>
      </c>
      <c r="C275" s="81">
        <v>10</v>
      </c>
      <c r="D275" s="83">
        <v>21.3</v>
      </c>
      <c r="E275" s="81">
        <v>10</v>
      </c>
      <c r="F275" s="84" t="s">
        <v>300</v>
      </c>
      <c r="G275" s="77">
        <v>150</v>
      </c>
      <c r="H275" s="6" t="b">
        <f t="shared" si="29"/>
        <v>0</v>
      </c>
      <c r="I275" s="6" t="b">
        <f t="shared" si="30"/>
        <v>0</v>
      </c>
      <c r="J275" s="7" t="b">
        <f t="shared" si="31"/>
        <v>0</v>
      </c>
      <c r="K275" s="91">
        <f t="shared" si="28"/>
        <v>15</v>
      </c>
    </row>
    <row r="276" spans="1:11" ht="15" customHeight="1" outlineLevel="1" x14ac:dyDescent="0.2">
      <c r="A276" s="82" t="s">
        <v>74</v>
      </c>
      <c r="B276" s="83">
        <v>14.85</v>
      </c>
      <c r="C276" s="81">
        <v>10</v>
      </c>
      <c r="D276" s="83">
        <v>14.85</v>
      </c>
      <c r="E276" s="81">
        <v>10</v>
      </c>
      <c r="F276" s="84" t="s">
        <v>945</v>
      </c>
      <c r="G276" s="77">
        <v>240</v>
      </c>
      <c r="H276" s="6" t="b">
        <f t="shared" si="29"/>
        <v>0</v>
      </c>
      <c r="I276" s="6" t="b">
        <f t="shared" si="30"/>
        <v>0</v>
      </c>
      <c r="J276" s="7" t="b">
        <f t="shared" si="31"/>
        <v>0</v>
      </c>
      <c r="K276" s="91">
        <f t="shared" si="28"/>
        <v>24</v>
      </c>
    </row>
    <row r="277" spans="1:11" ht="15" customHeight="1" outlineLevel="1" x14ac:dyDescent="0.2">
      <c r="A277" s="82" t="s">
        <v>72</v>
      </c>
      <c r="B277" s="83">
        <v>18.850000000000001</v>
      </c>
      <c r="C277" s="81">
        <v>10</v>
      </c>
      <c r="D277" s="83">
        <v>18.850000000000001</v>
      </c>
      <c r="E277" s="81">
        <v>10</v>
      </c>
      <c r="F277" s="84" t="s">
        <v>945</v>
      </c>
      <c r="G277" s="77">
        <v>260</v>
      </c>
      <c r="H277" s="6" t="b">
        <f t="shared" si="29"/>
        <v>0</v>
      </c>
      <c r="I277" s="6" t="b">
        <f t="shared" si="30"/>
        <v>0</v>
      </c>
      <c r="J277" s="7" t="b">
        <f t="shared" si="31"/>
        <v>0</v>
      </c>
      <c r="K277" s="91">
        <f t="shared" si="28"/>
        <v>26</v>
      </c>
    </row>
    <row r="278" spans="1:11" ht="15" customHeight="1" outlineLevel="1" x14ac:dyDescent="0.2">
      <c r="A278" s="82" t="s">
        <v>3724</v>
      </c>
      <c r="B278" s="83">
        <v>14</v>
      </c>
      <c r="C278" s="81">
        <v>10</v>
      </c>
      <c r="D278" s="83">
        <v>14</v>
      </c>
      <c r="E278" s="81">
        <v>10</v>
      </c>
      <c r="F278" s="84" t="s">
        <v>48</v>
      </c>
      <c r="G278" s="77">
        <v>920</v>
      </c>
      <c r="H278" s="6" t="b">
        <f t="shared" si="29"/>
        <v>0</v>
      </c>
      <c r="I278" s="6" t="b">
        <f t="shared" si="30"/>
        <v>0</v>
      </c>
      <c r="J278" s="7" t="b">
        <f t="shared" si="31"/>
        <v>0</v>
      </c>
      <c r="K278" s="91">
        <f t="shared" si="28"/>
        <v>92</v>
      </c>
    </row>
    <row r="279" spans="1:11" ht="15" customHeight="1" outlineLevel="1" x14ac:dyDescent="0.2">
      <c r="A279" s="82" t="s">
        <v>3725</v>
      </c>
      <c r="B279" s="83">
        <v>15.85</v>
      </c>
      <c r="C279" s="81">
        <v>10</v>
      </c>
      <c r="D279" s="83">
        <v>15.85</v>
      </c>
      <c r="E279" s="81">
        <v>10</v>
      </c>
      <c r="F279" s="84" t="s">
        <v>48</v>
      </c>
      <c r="G279" s="77">
        <v>230</v>
      </c>
      <c r="H279" s="6" t="b">
        <f t="shared" si="29"/>
        <v>0</v>
      </c>
      <c r="I279" s="6" t="b">
        <f t="shared" si="30"/>
        <v>0</v>
      </c>
      <c r="J279" s="7" t="b">
        <f t="shared" si="31"/>
        <v>0</v>
      </c>
      <c r="K279" s="91">
        <f t="shared" si="28"/>
        <v>23</v>
      </c>
    </row>
    <row r="280" spans="1:11" ht="15" customHeight="1" outlineLevel="1" x14ac:dyDescent="0.2">
      <c r="A280" s="82" t="s">
        <v>3528</v>
      </c>
      <c r="B280" s="83">
        <v>15.55</v>
      </c>
      <c r="C280" s="81">
        <v>10</v>
      </c>
      <c r="D280" s="83">
        <v>15.55</v>
      </c>
      <c r="E280" s="81">
        <v>10</v>
      </c>
      <c r="F280" s="84" t="s">
        <v>48</v>
      </c>
      <c r="G280" s="77">
        <v>170</v>
      </c>
      <c r="H280" s="6" t="b">
        <f t="shared" si="29"/>
        <v>0</v>
      </c>
      <c r="I280" s="6" t="b">
        <f t="shared" si="30"/>
        <v>0</v>
      </c>
      <c r="J280" s="7" t="b">
        <f t="shared" si="31"/>
        <v>0</v>
      </c>
      <c r="K280" s="91">
        <f t="shared" si="28"/>
        <v>17</v>
      </c>
    </row>
    <row r="281" spans="1:11" ht="15" customHeight="1" outlineLevel="1" x14ac:dyDescent="0.2">
      <c r="A281" s="82" t="s">
        <v>3126</v>
      </c>
      <c r="B281" s="83">
        <v>21.6</v>
      </c>
      <c r="C281" s="81">
        <v>10</v>
      </c>
      <c r="D281" s="83">
        <v>21.6</v>
      </c>
      <c r="E281" s="81">
        <v>10</v>
      </c>
      <c r="F281" s="84" t="s">
        <v>48</v>
      </c>
      <c r="G281" s="77">
        <v>1630</v>
      </c>
      <c r="H281" s="6" t="b">
        <f t="shared" si="29"/>
        <v>0</v>
      </c>
      <c r="I281" s="6" t="b">
        <f t="shared" si="30"/>
        <v>0</v>
      </c>
      <c r="J281" s="7" t="b">
        <f t="shared" si="31"/>
        <v>0</v>
      </c>
      <c r="K281" s="91">
        <f t="shared" si="28"/>
        <v>163</v>
      </c>
    </row>
    <row r="282" spans="1:11" ht="15" customHeight="1" outlineLevel="1" x14ac:dyDescent="0.2">
      <c r="A282" s="82" t="s">
        <v>3529</v>
      </c>
      <c r="B282" s="83">
        <v>18.149999999999999</v>
      </c>
      <c r="C282" s="81">
        <v>10</v>
      </c>
      <c r="D282" s="83">
        <v>18.149999999999999</v>
      </c>
      <c r="E282" s="81">
        <v>10</v>
      </c>
      <c r="F282" s="84" t="s">
        <v>48</v>
      </c>
      <c r="G282" s="77">
        <v>310</v>
      </c>
      <c r="H282" s="6" t="b">
        <f t="shared" si="29"/>
        <v>0</v>
      </c>
      <c r="I282" s="6" t="b">
        <f t="shared" si="30"/>
        <v>0</v>
      </c>
      <c r="J282" s="7" t="b">
        <f t="shared" si="31"/>
        <v>0</v>
      </c>
      <c r="K282" s="91">
        <f t="shared" si="28"/>
        <v>31</v>
      </c>
    </row>
    <row r="283" spans="1:11" ht="15" customHeight="1" outlineLevel="1" x14ac:dyDescent="0.2">
      <c r="A283" s="82" t="s">
        <v>74</v>
      </c>
      <c r="B283" s="83">
        <v>15.5</v>
      </c>
      <c r="C283" s="81">
        <v>10</v>
      </c>
      <c r="D283" s="83">
        <v>15.5</v>
      </c>
      <c r="E283" s="81">
        <v>10</v>
      </c>
      <c r="F283" s="84" t="s">
        <v>267</v>
      </c>
      <c r="G283" s="77">
        <v>1440</v>
      </c>
      <c r="H283" s="6" t="b">
        <f t="shared" si="29"/>
        <v>0</v>
      </c>
      <c r="I283" s="6" t="b">
        <f t="shared" si="30"/>
        <v>0</v>
      </c>
      <c r="J283" s="7" t="b">
        <f t="shared" si="31"/>
        <v>0</v>
      </c>
      <c r="K283" s="91">
        <f t="shared" si="28"/>
        <v>144</v>
      </c>
    </row>
    <row r="284" spans="1:11" ht="15" customHeight="1" outlineLevel="1" x14ac:dyDescent="0.2">
      <c r="A284" s="82" t="s">
        <v>72</v>
      </c>
      <c r="B284" s="83">
        <v>19.5</v>
      </c>
      <c r="C284" s="81">
        <v>10</v>
      </c>
      <c r="D284" s="83">
        <v>19.5</v>
      </c>
      <c r="E284" s="81">
        <v>10</v>
      </c>
      <c r="F284" s="84" t="s">
        <v>267</v>
      </c>
      <c r="G284" s="77">
        <v>3640</v>
      </c>
      <c r="H284" s="6" t="b">
        <f t="shared" si="29"/>
        <v>0</v>
      </c>
      <c r="I284" s="6" t="b">
        <f t="shared" si="30"/>
        <v>0</v>
      </c>
      <c r="J284" s="7" t="b">
        <f t="shared" si="31"/>
        <v>0</v>
      </c>
      <c r="K284" s="91">
        <f t="shared" si="28"/>
        <v>364</v>
      </c>
    </row>
    <row r="285" spans="1:11" ht="15" customHeight="1" outlineLevel="1" x14ac:dyDescent="0.2">
      <c r="A285" s="82" t="s">
        <v>292</v>
      </c>
      <c r="B285" s="83">
        <v>27</v>
      </c>
      <c r="C285" s="81">
        <v>5</v>
      </c>
      <c r="D285" s="83">
        <v>27</v>
      </c>
      <c r="E285" s="81">
        <v>5</v>
      </c>
      <c r="F285" s="84" t="s">
        <v>267</v>
      </c>
      <c r="G285" s="77">
        <v>30</v>
      </c>
      <c r="H285" s="6" t="b">
        <f t="shared" si="29"/>
        <v>0</v>
      </c>
      <c r="I285" s="6" t="b">
        <f t="shared" si="30"/>
        <v>0</v>
      </c>
      <c r="J285" s="7" t="b">
        <f t="shared" si="31"/>
        <v>0</v>
      </c>
      <c r="K285" s="91">
        <f t="shared" si="28"/>
        <v>6</v>
      </c>
    </row>
    <row r="286" spans="1:11" ht="15" customHeight="1" outlineLevel="1" x14ac:dyDescent="0.2">
      <c r="A286" s="82" t="s">
        <v>74</v>
      </c>
      <c r="B286" s="83">
        <v>14.85</v>
      </c>
      <c r="C286" s="81">
        <v>10</v>
      </c>
      <c r="D286" s="83">
        <v>14.85</v>
      </c>
      <c r="E286" s="81">
        <v>10</v>
      </c>
      <c r="F286" s="84" t="s">
        <v>206</v>
      </c>
      <c r="G286" s="77">
        <v>740</v>
      </c>
      <c r="H286" s="6" t="b">
        <f t="shared" si="29"/>
        <v>0</v>
      </c>
      <c r="I286" s="6" t="b">
        <f t="shared" si="30"/>
        <v>0</v>
      </c>
      <c r="J286" s="7" t="b">
        <f t="shared" si="31"/>
        <v>0</v>
      </c>
      <c r="K286" s="91">
        <f t="shared" si="28"/>
        <v>74</v>
      </c>
    </row>
    <row r="287" spans="1:11" ht="15" customHeight="1" outlineLevel="1" x14ac:dyDescent="0.2">
      <c r="A287" s="82" t="s">
        <v>72</v>
      </c>
      <c r="B287" s="83">
        <v>18.850000000000001</v>
      </c>
      <c r="C287" s="81">
        <v>10</v>
      </c>
      <c r="D287" s="83">
        <v>18.850000000000001</v>
      </c>
      <c r="E287" s="81">
        <v>10</v>
      </c>
      <c r="F287" s="84" t="s">
        <v>206</v>
      </c>
      <c r="G287" s="77">
        <v>350</v>
      </c>
      <c r="H287" s="6" t="b">
        <f t="shared" si="29"/>
        <v>0</v>
      </c>
      <c r="I287" s="6" t="b">
        <f t="shared" si="30"/>
        <v>0</v>
      </c>
      <c r="J287" s="7" t="b">
        <f t="shared" si="31"/>
        <v>0</v>
      </c>
      <c r="K287" s="91">
        <f t="shared" si="28"/>
        <v>35</v>
      </c>
    </row>
    <row r="288" spans="1:11" ht="15" customHeight="1" outlineLevel="1" x14ac:dyDescent="0.2">
      <c r="A288" s="82" t="s">
        <v>75</v>
      </c>
      <c r="B288" s="83">
        <v>14.7</v>
      </c>
      <c r="C288" s="81">
        <v>10</v>
      </c>
      <c r="D288" s="83">
        <v>14.7</v>
      </c>
      <c r="E288" s="81">
        <v>10</v>
      </c>
      <c r="F288" s="84" t="s">
        <v>2165</v>
      </c>
      <c r="G288" s="77">
        <v>60</v>
      </c>
      <c r="H288" s="6" t="b">
        <f t="shared" si="29"/>
        <v>0</v>
      </c>
      <c r="I288" s="6" t="b">
        <f t="shared" si="30"/>
        <v>0</v>
      </c>
      <c r="J288" s="7" t="b">
        <f t="shared" si="31"/>
        <v>0</v>
      </c>
      <c r="K288" s="91">
        <f t="shared" si="28"/>
        <v>6</v>
      </c>
    </row>
    <row r="289" spans="1:11" ht="15" customHeight="1" outlineLevel="1" x14ac:dyDescent="0.2">
      <c r="A289" s="82" t="s">
        <v>74</v>
      </c>
      <c r="B289" s="83">
        <v>16.649999999999999</v>
      </c>
      <c r="C289" s="81">
        <v>10</v>
      </c>
      <c r="D289" s="83">
        <v>16.649999999999999</v>
      </c>
      <c r="E289" s="81">
        <v>10</v>
      </c>
      <c r="F289" s="84" t="s">
        <v>2165</v>
      </c>
      <c r="G289" s="77">
        <v>370</v>
      </c>
      <c r="H289" s="6" t="b">
        <f t="shared" si="29"/>
        <v>0</v>
      </c>
      <c r="I289" s="6" t="b">
        <f t="shared" si="30"/>
        <v>0</v>
      </c>
      <c r="J289" s="7" t="b">
        <f t="shared" si="31"/>
        <v>0</v>
      </c>
      <c r="K289" s="91">
        <f t="shared" si="28"/>
        <v>37</v>
      </c>
    </row>
    <row r="290" spans="1:11" ht="15" customHeight="1" outlineLevel="1" x14ac:dyDescent="0.2">
      <c r="A290" s="82" t="s">
        <v>74</v>
      </c>
      <c r="B290" s="83">
        <v>16.100000000000001</v>
      </c>
      <c r="C290" s="81">
        <v>10</v>
      </c>
      <c r="D290" s="83">
        <v>16.100000000000001</v>
      </c>
      <c r="E290" s="81">
        <v>10</v>
      </c>
      <c r="F290" s="84" t="s">
        <v>288</v>
      </c>
      <c r="G290" s="77">
        <v>310</v>
      </c>
      <c r="H290" s="6" t="b">
        <f t="shared" si="29"/>
        <v>0</v>
      </c>
      <c r="I290" s="6" t="b">
        <f t="shared" si="30"/>
        <v>0</v>
      </c>
      <c r="J290" s="7" t="b">
        <f t="shared" si="31"/>
        <v>0</v>
      </c>
      <c r="K290" s="91">
        <f t="shared" si="28"/>
        <v>31</v>
      </c>
    </row>
    <row r="291" spans="1:11" ht="15" customHeight="1" outlineLevel="1" x14ac:dyDescent="0.2">
      <c r="A291" s="82" t="s">
        <v>3028</v>
      </c>
      <c r="B291" s="83">
        <v>2.8</v>
      </c>
      <c r="C291" s="81">
        <v>25</v>
      </c>
      <c r="D291" s="83">
        <v>2.8</v>
      </c>
      <c r="E291" s="81">
        <v>25</v>
      </c>
      <c r="F291" s="84" t="s">
        <v>259</v>
      </c>
      <c r="G291" s="77">
        <v>125</v>
      </c>
      <c r="H291" s="6" t="b">
        <f t="shared" si="29"/>
        <v>0</v>
      </c>
      <c r="I291" s="6" t="b">
        <f t="shared" si="30"/>
        <v>0</v>
      </c>
      <c r="J291" s="7" t="b">
        <f t="shared" si="31"/>
        <v>0</v>
      </c>
      <c r="K291" s="91">
        <f t="shared" si="28"/>
        <v>5</v>
      </c>
    </row>
    <row r="292" spans="1:11" ht="15" customHeight="1" outlineLevel="1" x14ac:dyDescent="0.2">
      <c r="A292" s="82" t="s">
        <v>3716</v>
      </c>
      <c r="B292" s="83">
        <v>3.6</v>
      </c>
      <c r="C292" s="81">
        <v>25</v>
      </c>
      <c r="D292" s="83">
        <v>3.6</v>
      </c>
      <c r="E292" s="81">
        <v>25</v>
      </c>
      <c r="F292" s="84" t="s">
        <v>259</v>
      </c>
      <c r="G292" s="77">
        <v>125</v>
      </c>
      <c r="H292" s="6" t="b">
        <f t="shared" si="29"/>
        <v>0</v>
      </c>
      <c r="I292" s="6" t="b">
        <f t="shared" si="30"/>
        <v>0</v>
      </c>
      <c r="J292" s="7" t="b">
        <f t="shared" si="31"/>
        <v>0</v>
      </c>
      <c r="K292" s="91">
        <f t="shared" si="28"/>
        <v>5</v>
      </c>
    </row>
    <row r="293" spans="1:11" ht="15" customHeight="1" outlineLevel="1" x14ac:dyDescent="0.2">
      <c r="A293" s="82" t="s">
        <v>77</v>
      </c>
      <c r="B293" s="83">
        <v>2.5499999999999998</v>
      </c>
      <c r="C293" s="81">
        <v>50</v>
      </c>
      <c r="D293" s="83">
        <v>2.5499999999999998</v>
      </c>
      <c r="E293" s="81">
        <v>50</v>
      </c>
      <c r="F293" s="84" t="s">
        <v>259</v>
      </c>
      <c r="G293" s="77">
        <v>500</v>
      </c>
      <c r="H293" s="6" t="b">
        <f t="shared" si="29"/>
        <v>0</v>
      </c>
      <c r="I293" s="6" t="b">
        <f t="shared" si="30"/>
        <v>0</v>
      </c>
      <c r="J293" s="7" t="b">
        <f t="shared" si="31"/>
        <v>0</v>
      </c>
      <c r="K293" s="91">
        <f t="shared" si="28"/>
        <v>10</v>
      </c>
    </row>
    <row r="294" spans="1:11" ht="15" customHeight="1" outlineLevel="1" x14ac:dyDescent="0.2">
      <c r="A294" s="82" t="s">
        <v>78</v>
      </c>
      <c r="B294" s="83">
        <v>3.25</v>
      </c>
      <c r="C294" s="81">
        <v>50</v>
      </c>
      <c r="D294" s="83">
        <v>3.25</v>
      </c>
      <c r="E294" s="81">
        <v>50</v>
      </c>
      <c r="F294" s="84" t="s">
        <v>259</v>
      </c>
      <c r="G294" s="77">
        <v>1450</v>
      </c>
      <c r="H294" s="6" t="b">
        <f t="shared" si="29"/>
        <v>0</v>
      </c>
      <c r="I294" s="6" t="b">
        <f t="shared" si="30"/>
        <v>0</v>
      </c>
      <c r="J294" s="7" t="b">
        <f t="shared" si="31"/>
        <v>0</v>
      </c>
      <c r="K294" s="91">
        <f t="shared" si="28"/>
        <v>29</v>
      </c>
    </row>
    <row r="295" spans="1:11" ht="15" customHeight="1" outlineLevel="1" x14ac:dyDescent="0.2">
      <c r="A295" s="82" t="s">
        <v>86</v>
      </c>
      <c r="B295" s="83">
        <v>3.95</v>
      </c>
      <c r="C295" s="81">
        <v>25</v>
      </c>
      <c r="D295" s="83">
        <v>3.95</v>
      </c>
      <c r="E295" s="81">
        <v>25</v>
      </c>
      <c r="F295" s="84" t="s">
        <v>259</v>
      </c>
      <c r="G295" s="77">
        <v>2175</v>
      </c>
      <c r="H295" s="6" t="b">
        <f t="shared" si="29"/>
        <v>0</v>
      </c>
      <c r="I295" s="6" t="b">
        <f t="shared" si="30"/>
        <v>0</v>
      </c>
      <c r="J295" s="7" t="b">
        <f t="shared" si="31"/>
        <v>0</v>
      </c>
      <c r="K295" s="91">
        <f t="shared" si="28"/>
        <v>87</v>
      </c>
    </row>
    <row r="296" spans="1:11" ht="15" customHeight="1" outlineLevel="1" x14ac:dyDescent="0.2">
      <c r="A296" s="82" t="s">
        <v>3716</v>
      </c>
      <c r="B296" s="83">
        <v>2.15</v>
      </c>
      <c r="C296" s="81">
        <v>25</v>
      </c>
      <c r="D296" s="83">
        <v>2.15</v>
      </c>
      <c r="E296" s="81">
        <v>25</v>
      </c>
      <c r="F296" s="84" t="s">
        <v>207</v>
      </c>
      <c r="G296" s="77">
        <v>100</v>
      </c>
      <c r="H296" s="6" t="b">
        <f t="shared" si="29"/>
        <v>0</v>
      </c>
      <c r="I296" s="6" t="b">
        <f t="shared" si="30"/>
        <v>0</v>
      </c>
      <c r="J296" s="7" t="b">
        <f t="shared" si="31"/>
        <v>0</v>
      </c>
      <c r="K296" s="91">
        <f t="shared" si="28"/>
        <v>4</v>
      </c>
    </row>
    <row r="297" spans="1:11" ht="15" customHeight="1" outlineLevel="1" x14ac:dyDescent="0.2">
      <c r="A297" s="82" t="s">
        <v>76</v>
      </c>
      <c r="B297" s="83">
        <v>1.05</v>
      </c>
      <c r="C297" s="81">
        <v>50</v>
      </c>
      <c r="D297" s="83">
        <v>1.05</v>
      </c>
      <c r="E297" s="81">
        <v>50</v>
      </c>
      <c r="F297" s="84" t="s">
        <v>207</v>
      </c>
      <c r="G297" s="77">
        <v>500</v>
      </c>
      <c r="H297" s="6" t="b">
        <f t="shared" si="29"/>
        <v>0</v>
      </c>
      <c r="I297" s="6" t="b">
        <f t="shared" si="30"/>
        <v>0</v>
      </c>
      <c r="J297" s="7" t="b">
        <f t="shared" si="31"/>
        <v>0</v>
      </c>
      <c r="K297" s="91">
        <f t="shared" si="28"/>
        <v>10</v>
      </c>
    </row>
    <row r="298" spans="1:11" ht="15" customHeight="1" outlineLevel="1" x14ac:dyDescent="0.2">
      <c r="A298" s="82" t="s">
        <v>77</v>
      </c>
      <c r="B298" s="83">
        <v>1.35</v>
      </c>
      <c r="C298" s="81">
        <v>50</v>
      </c>
      <c r="D298" s="83">
        <v>1.35</v>
      </c>
      <c r="E298" s="81">
        <v>50</v>
      </c>
      <c r="F298" s="84" t="s">
        <v>207</v>
      </c>
      <c r="G298" s="77">
        <v>3800</v>
      </c>
      <c r="H298" s="6" t="b">
        <f t="shared" si="29"/>
        <v>0</v>
      </c>
      <c r="I298" s="6" t="b">
        <f t="shared" si="30"/>
        <v>0</v>
      </c>
      <c r="J298" s="7" t="b">
        <f t="shared" si="31"/>
        <v>0</v>
      </c>
      <c r="K298" s="91">
        <f t="shared" si="28"/>
        <v>76</v>
      </c>
    </row>
    <row r="299" spans="1:11" ht="15" customHeight="1" outlineLevel="1" x14ac:dyDescent="0.2">
      <c r="A299" s="82" t="s">
        <v>86</v>
      </c>
      <c r="B299" s="83">
        <v>1.75</v>
      </c>
      <c r="C299" s="81">
        <v>25</v>
      </c>
      <c r="D299" s="83">
        <v>1.75</v>
      </c>
      <c r="E299" s="81">
        <v>25</v>
      </c>
      <c r="F299" s="84" t="s">
        <v>207</v>
      </c>
      <c r="G299" s="77">
        <v>225</v>
      </c>
      <c r="H299" s="6" t="b">
        <f t="shared" si="29"/>
        <v>0</v>
      </c>
      <c r="I299" s="6" t="b">
        <f t="shared" si="30"/>
        <v>0</v>
      </c>
      <c r="J299" s="7" t="b">
        <f t="shared" si="31"/>
        <v>0</v>
      </c>
      <c r="K299" s="91">
        <f t="shared" si="28"/>
        <v>9</v>
      </c>
    </row>
    <row r="300" spans="1:11" ht="15" customHeight="1" outlineLevel="1" x14ac:dyDescent="0.2">
      <c r="A300" s="82" t="s">
        <v>3117</v>
      </c>
      <c r="B300" s="83">
        <v>9.6</v>
      </c>
      <c r="C300" s="81">
        <v>10</v>
      </c>
      <c r="D300" s="83">
        <v>9.6</v>
      </c>
      <c r="E300" s="81">
        <v>10</v>
      </c>
      <c r="F300" s="84" t="s">
        <v>260</v>
      </c>
      <c r="G300" s="77">
        <v>310</v>
      </c>
      <c r="H300" s="6" t="b">
        <f t="shared" si="29"/>
        <v>0</v>
      </c>
      <c r="I300" s="6" t="b">
        <f t="shared" si="30"/>
        <v>0</v>
      </c>
      <c r="J300" s="7" t="b">
        <f t="shared" si="31"/>
        <v>0</v>
      </c>
      <c r="K300" s="91">
        <f t="shared" si="28"/>
        <v>31</v>
      </c>
    </row>
    <row r="301" spans="1:11" ht="15" customHeight="1" outlineLevel="1" x14ac:dyDescent="0.2">
      <c r="A301" s="82" t="s">
        <v>3117</v>
      </c>
      <c r="B301" s="83">
        <v>9.6</v>
      </c>
      <c r="C301" s="81">
        <v>10</v>
      </c>
      <c r="D301" s="83">
        <v>9.6</v>
      </c>
      <c r="E301" s="81">
        <v>10</v>
      </c>
      <c r="F301" s="84" t="s">
        <v>49</v>
      </c>
      <c r="G301" s="77">
        <v>360</v>
      </c>
      <c r="H301" s="6" t="b">
        <f t="shared" si="29"/>
        <v>0</v>
      </c>
      <c r="I301" s="6" t="b">
        <f t="shared" si="30"/>
        <v>0</v>
      </c>
      <c r="J301" s="7" t="b">
        <f t="shared" si="31"/>
        <v>0</v>
      </c>
      <c r="K301" s="91">
        <f t="shared" si="28"/>
        <v>36</v>
      </c>
    </row>
    <row r="302" spans="1:11" ht="15" customHeight="1" outlineLevel="1" x14ac:dyDescent="0.2">
      <c r="A302" s="82" t="s">
        <v>3117</v>
      </c>
      <c r="B302" s="83">
        <v>10.1</v>
      </c>
      <c r="C302" s="81">
        <v>10</v>
      </c>
      <c r="D302" s="83">
        <v>10.1</v>
      </c>
      <c r="E302" s="81">
        <v>10</v>
      </c>
      <c r="F302" s="84" t="s">
        <v>50</v>
      </c>
      <c r="G302" s="77">
        <v>410</v>
      </c>
      <c r="H302" s="6" t="b">
        <f t="shared" si="29"/>
        <v>0</v>
      </c>
      <c r="I302" s="6" t="b">
        <f t="shared" si="30"/>
        <v>0</v>
      </c>
      <c r="J302" s="7" t="b">
        <f t="shared" si="31"/>
        <v>0</v>
      </c>
      <c r="K302" s="91">
        <f t="shared" si="28"/>
        <v>41</v>
      </c>
    </row>
    <row r="303" spans="1:11" ht="15" customHeight="1" outlineLevel="1" x14ac:dyDescent="0.2">
      <c r="A303" s="82" t="s">
        <v>60</v>
      </c>
      <c r="B303" s="83">
        <v>3.1</v>
      </c>
      <c r="C303" s="81">
        <v>50</v>
      </c>
      <c r="D303" s="83">
        <v>3.1</v>
      </c>
      <c r="E303" s="81">
        <v>50</v>
      </c>
      <c r="F303" s="84" t="s">
        <v>87</v>
      </c>
      <c r="G303" s="77">
        <v>4800</v>
      </c>
      <c r="H303" s="6" t="b">
        <f t="shared" si="29"/>
        <v>0</v>
      </c>
      <c r="I303" s="6" t="b">
        <f t="shared" si="30"/>
        <v>0</v>
      </c>
      <c r="J303" s="7" t="b">
        <f t="shared" si="31"/>
        <v>0</v>
      </c>
      <c r="K303" s="91">
        <f t="shared" si="28"/>
        <v>96</v>
      </c>
    </row>
    <row r="304" spans="1:11" ht="15" customHeight="1" outlineLevel="1" x14ac:dyDescent="0.2">
      <c r="A304" s="82" t="s">
        <v>79</v>
      </c>
      <c r="B304" s="83">
        <v>7.65</v>
      </c>
      <c r="C304" s="81">
        <v>10</v>
      </c>
      <c r="D304" s="83">
        <v>7.65</v>
      </c>
      <c r="E304" s="81">
        <v>10</v>
      </c>
      <c r="F304" s="84" t="s">
        <v>87</v>
      </c>
      <c r="G304" s="77">
        <v>370</v>
      </c>
      <c r="H304" s="6" t="e">
        <f>AND(A303=#REF!,B303=#REF!,C303=#REF!,D303=#REF!,E303=#REF!,F303=#REF!)</f>
        <v>#REF!</v>
      </c>
      <c r="I304" s="6" t="b">
        <f t="shared" si="30"/>
        <v>0</v>
      </c>
      <c r="J304" s="7" t="b">
        <f t="shared" si="31"/>
        <v>0</v>
      </c>
      <c r="K304" s="91">
        <f t="shared" si="28"/>
        <v>37</v>
      </c>
    </row>
    <row r="305" spans="1:11" ht="15" customHeight="1" outlineLevel="1" x14ac:dyDescent="0.2">
      <c r="A305" s="82" t="s">
        <v>60</v>
      </c>
      <c r="B305" s="83">
        <v>2.9</v>
      </c>
      <c r="C305" s="81">
        <v>50</v>
      </c>
      <c r="D305" s="83">
        <v>2.9</v>
      </c>
      <c r="E305" s="81">
        <v>50</v>
      </c>
      <c r="F305" s="84" t="s">
        <v>89</v>
      </c>
      <c r="G305" s="77">
        <v>500</v>
      </c>
      <c r="H305" s="6" t="b">
        <f t="shared" ref="H305:H310" si="32">AND(A304=A303,B304=B303,C304=C303,D304=D303,E304=E303,F304=F303)</f>
        <v>0</v>
      </c>
      <c r="I305" s="6" t="b">
        <f t="shared" si="30"/>
        <v>0</v>
      </c>
      <c r="J305" s="7" t="b">
        <f t="shared" si="31"/>
        <v>0</v>
      </c>
      <c r="K305" s="91">
        <f t="shared" si="28"/>
        <v>10</v>
      </c>
    </row>
    <row r="306" spans="1:11" ht="15" customHeight="1" outlineLevel="1" x14ac:dyDescent="0.2">
      <c r="A306" s="82" t="s">
        <v>79</v>
      </c>
      <c r="B306" s="83">
        <v>7.65</v>
      </c>
      <c r="C306" s="81">
        <v>10</v>
      </c>
      <c r="D306" s="83">
        <v>7.65</v>
      </c>
      <c r="E306" s="81">
        <v>10</v>
      </c>
      <c r="F306" s="84" t="s">
        <v>89</v>
      </c>
      <c r="G306" s="77">
        <v>1010</v>
      </c>
      <c r="H306" s="6" t="b">
        <f t="shared" si="32"/>
        <v>0</v>
      </c>
      <c r="I306" s="6" t="b">
        <f t="shared" si="30"/>
        <v>0</v>
      </c>
      <c r="J306" s="7" t="b">
        <f t="shared" ref="J306:J337" si="33">C306=0</f>
        <v>0</v>
      </c>
      <c r="K306" s="91">
        <f t="shared" si="28"/>
        <v>101</v>
      </c>
    </row>
    <row r="307" spans="1:11" ht="15" customHeight="1" outlineLevel="1" x14ac:dyDescent="0.2">
      <c r="A307" s="82" t="s">
        <v>83</v>
      </c>
      <c r="B307" s="83">
        <v>6.35</v>
      </c>
      <c r="C307" s="81">
        <v>10</v>
      </c>
      <c r="D307" s="83">
        <v>6.35</v>
      </c>
      <c r="E307" s="81">
        <v>10</v>
      </c>
      <c r="F307" s="84" t="s">
        <v>89</v>
      </c>
      <c r="G307" s="77">
        <v>1580</v>
      </c>
      <c r="H307" s="6" t="b">
        <f t="shared" si="32"/>
        <v>0</v>
      </c>
      <c r="I307" s="6" t="b">
        <f t="shared" si="30"/>
        <v>0</v>
      </c>
      <c r="J307" s="7" t="b">
        <f t="shared" si="33"/>
        <v>0</v>
      </c>
      <c r="K307" s="91">
        <f t="shared" si="28"/>
        <v>158</v>
      </c>
    </row>
    <row r="308" spans="1:11" ht="15" customHeight="1" outlineLevel="1" x14ac:dyDescent="0.2">
      <c r="A308" s="82" t="s">
        <v>60</v>
      </c>
      <c r="B308" s="83">
        <v>3.7</v>
      </c>
      <c r="C308" s="81">
        <v>50</v>
      </c>
      <c r="D308" s="83">
        <v>3.7</v>
      </c>
      <c r="E308" s="81">
        <v>50</v>
      </c>
      <c r="F308" s="84" t="s">
        <v>301</v>
      </c>
      <c r="G308" s="77">
        <v>1050</v>
      </c>
      <c r="H308" s="6" t="b">
        <f t="shared" si="32"/>
        <v>0</v>
      </c>
      <c r="I308" s="6" t="b">
        <f t="shared" si="30"/>
        <v>0</v>
      </c>
      <c r="J308" s="7" t="b">
        <f t="shared" si="33"/>
        <v>0</v>
      </c>
      <c r="K308" s="91">
        <f t="shared" si="28"/>
        <v>21</v>
      </c>
    </row>
    <row r="309" spans="1:11" ht="15" customHeight="1" outlineLevel="1" x14ac:dyDescent="0.2">
      <c r="A309" s="82" t="s">
        <v>79</v>
      </c>
      <c r="B309" s="83">
        <v>7.65</v>
      </c>
      <c r="C309" s="81">
        <v>10</v>
      </c>
      <c r="D309" s="83">
        <v>7.65</v>
      </c>
      <c r="E309" s="81">
        <v>10</v>
      </c>
      <c r="F309" s="84" t="s">
        <v>301</v>
      </c>
      <c r="G309" s="77">
        <v>1870</v>
      </c>
      <c r="H309" s="6" t="b">
        <f t="shared" si="32"/>
        <v>0</v>
      </c>
      <c r="I309" s="6" t="b">
        <f t="shared" si="30"/>
        <v>0</v>
      </c>
      <c r="J309" s="7" t="b">
        <f t="shared" si="33"/>
        <v>0</v>
      </c>
      <c r="K309" s="91">
        <f t="shared" si="28"/>
        <v>187</v>
      </c>
    </row>
    <row r="310" spans="1:11" ht="15" customHeight="1" outlineLevel="1" x14ac:dyDescent="0.2">
      <c r="A310" s="82" t="s">
        <v>83</v>
      </c>
      <c r="B310" s="83">
        <v>6.05</v>
      </c>
      <c r="C310" s="81">
        <v>10</v>
      </c>
      <c r="D310" s="83">
        <v>6.05</v>
      </c>
      <c r="E310" s="81">
        <v>10</v>
      </c>
      <c r="F310" s="84" t="s">
        <v>301</v>
      </c>
      <c r="G310" s="77">
        <v>690</v>
      </c>
      <c r="H310" s="6" t="b">
        <f t="shared" si="32"/>
        <v>0</v>
      </c>
      <c r="I310" s="6" t="b">
        <f t="shared" si="30"/>
        <v>0</v>
      </c>
      <c r="J310" s="7" t="b">
        <f t="shared" si="33"/>
        <v>0</v>
      </c>
      <c r="K310" s="91">
        <f t="shared" si="28"/>
        <v>69</v>
      </c>
    </row>
    <row r="311" spans="1:11" ht="15" customHeight="1" outlineLevel="1" x14ac:dyDescent="0.2">
      <c r="A311" s="82" t="s">
        <v>60</v>
      </c>
      <c r="B311" s="83">
        <v>3.2</v>
      </c>
      <c r="C311" s="81">
        <v>50</v>
      </c>
      <c r="D311" s="83">
        <v>3.2</v>
      </c>
      <c r="E311" s="81">
        <v>50</v>
      </c>
      <c r="F311" s="84" t="s">
        <v>157</v>
      </c>
      <c r="G311" s="77">
        <v>650</v>
      </c>
      <c r="H311" s="6" t="e">
        <f>AND(#REF!=A310,#REF!=B310,#REF!=C310,#REF!=D310,#REF!=E310,#REF!=F310)</f>
        <v>#REF!</v>
      </c>
      <c r="I311" s="6" t="b">
        <f>OR(ISBLANK(#REF!),ISBLANK(#REF!),ISBLANK(#REF!),ISBLANK(#REF!),ISBLANK(#REF!),ISBLANK(#REF!))</f>
        <v>0</v>
      </c>
      <c r="J311" s="7" t="b">
        <f t="shared" si="33"/>
        <v>0</v>
      </c>
      <c r="K311" s="91">
        <f t="shared" si="28"/>
        <v>13</v>
      </c>
    </row>
    <row r="312" spans="1:11" ht="15" customHeight="1" outlineLevel="1" x14ac:dyDescent="0.2">
      <c r="A312" s="82" t="s">
        <v>79</v>
      </c>
      <c r="B312" s="83">
        <v>7.65</v>
      </c>
      <c r="C312" s="81">
        <v>10</v>
      </c>
      <c r="D312" s="83">
        <v>7.65</v>
      </c>
      <c r="E312" s="81">
        <v>10</v>
      </c>
      <c r="F312" s="84" t="s">
        <v>157</v>
      </c>
      <c r="G312" s="77">
        <v>840</v>
      </c>
      <c r="H312" s="7" t="b">
        <f>AND(A311=A310,B311=B310,C311=C310,D311=D310,E311=E310,F311=F310)</f>
        <v>0</v>
      </c>
      <c r="I312" s="7" t="b">
        <f>OR(ISBLANK(A311),ISBLANK(B311),ISBLANK(C311),ISBLANK(D311),ISBLANK(E311),ISBLANK(F311))</f>
        <v>0</v>
      </c>
      <c r="J312" s="7" t="b">
        <f t="shared" si="33"/>
        <v>0</v>
      </c>
      <c r="K312" s="91">
        <f t="shared" si="28"/>
        <v>84</v>
      </c>
    </row>
    <row r="313" spans="1:11" ht="15" customHeight="1" outlineLevel="1" x14ac:dyDescent="0.2">
      <c r="A313" s="82" t="s">
        <v>60</v>
      </c>
      <c r="B313" s="83">
        <v>2.9</v>
      </c>
      <c r="C313" s="81">
        <v>50</v>
      </c>
      <c r="D313" s="83">
        <v>2.9</v>
      </c>
      <c r="E313" s="81">
        <v>50</v>
      </c>
      <c r="F313" s="84" t="s">
        <v>158</v>
      </c>
      <c r="G313" s="77">
        <v>750</v>
      </c>
      <c r="H313" s="7" t="e">
        <f>AND(#REF!=#REF!,#REF!=#REF!,#REF!=#REF!,#REF!=#REF!,#REF!=#REF!,#REF!=#REF!)</f>
        <v>#REF!</v>
      </c>
      <c r="I313" s="7" t="b">
        <f>OR(ISBLANK(#REF!),ISBLANK(#REF!),ISBLANK(#REF!),ISBLANK(#REF!),ISBLANK(#REF!),ISBLANK(#REF!))</f>
        <v>0</v>
      </c>
      <c r="J313" s="7" t="b">
        <f t="shared" si="33"/>
        <v>0</v>
      </c>
      <c r="K313" s="91">
        <f t="shared" si="28"/>
        <v>15</v>
      </c>
    </row>
    <row r="314" spans="1:11" ht="15" customHeight="1" outlineLevel="1" x14ac:dyDescent="0.2">
      <c r="A314" s="82" t="s">
        <v>79</v>
      </c>
      <c r="B314" s="83">
        <v>7.65</v>
      </c>
      <c r="C314" s="81">
        <v>10</v>
      </c>
      <c r="D314" s="83">
        <v>7.65</v>
      </c>
      <c r="E314" s="81">
        <v>10</v>
      </c>
      <c r="F314" s="84" t="s">
        <v>158</v>
      </c>
      <c r="G314" s="77">
        <v>1170</v>
      </c>
      <c r="H314" s="7" t="e">
        <f>AND(A313=#REF!,B313=#REF!,C313=#REF!,D313=#REF!,E313=#REF!,F313=#REF!)</f>
        <v>#REF!</v>
      </c>
      <c r="I314" s="7" t="b">
        <f>OR(ISBLANK(A313),ISBLANK(B313),ISBLANK(C313),ISBLANK(D313),ISBLANK(E313),ISBLANK(F313))</f>
        <v>0</v>
      </c>
      <c r="J314" s="7" t="b">
        <f t="shared" si="33"/>
        <v>0</v>
      </c>
      <c r="K314" s="91">
        <f t="shared" si="28"/>
        <v>117</v>
      </c>
    </row>
    <row r="315" spans="1:11" ht="15" customHeight="1" outlineLevel="1" x14ac:dyDescent="0.2">
      <c r="A315" s="82" t="s">
        <v>83</v>
      </c>
      <c r="B315" s="83">
        <v>6.35</v>
      </c>
      <c r="C315" s="81">
        <v>10</v>
      </c>
      <c r="D315" s="83">
        <v>6.35</v>
      </c>
      <c r="E315" s="81">
        <v>10</v>
      </c>
      <c r="F315" s="84" t="s">
        <v>158</v>
      </c>
      <c r="G315" s="77">
        <v>1040</v>
      </c>
      <c r="H315" s="7" t="b">
        <f>AND(A314=A313,B314=B313,C314=C313,D314=D313,E314=E313,F314=F313)</f>
        <v>0</v>
      </c>
      <c r="I315" s="7" t="b">
        <f>OR(ISBLANK(A314),ISBLANK(B314),ISBLANK(C314),ISBLANK(D314),ISBLANK(E314),ISBLANK(F314))</f>
        <v>0</v>
      </c>
      <c r="J315" s="7" t="b">
        <f t="shared" si="33"/>
        <v>0</v>
      </c>
      <c r="K315" s="91">
        <f t="shared" si="28"/>
        <v>104</v>
      </c>
    </row>
    <row r="316" spans="1:11" ht="15" customHeight="1" outlineLevel="1" x14ac:dyDescent="0.2">
      <c r="A316" s="82" t="s">
        <v>60</v>
      </c>
      <c r="B316" s="83">
        <v>3.2</v>
      </c>
      <c r="C316" s="81">
        <v>50</v>
      </c>
      <c r="D316" s="83">
        <v>3.2</v>
      </c>
      <c r="E316" s="81">
        <v>50</v>
      </c>
      <c r="F316" s="84" t="s">
        <v>159</v>
      </c>
      <c r="G316" s="77">
        <v>1100</v>
      </c>
      <c r="H316" s="7" t="b">
        <f>AND(A315=A314,B315=B314,C315=C314,D315=D314,E315=E314,F315=F314)</f>
        <v>0</v>
      </c>
      <c r="I316" s="7" t="b">
        <f>OR(ISBLANK(A315),ISBLANK(B315),ISBLANK(C315),ISBLANK(D315),ISBLANK(E315),ISBLANK(F315))</f>
        <v>0</v>
      </c>
      <c r="J316" s="7" t="b">
        <f t="shared" si="33"/>
        <v>0</v>
      </c>
      <c r="K316" s="91">
        <f t="shared" si="28"/>
        <v>22</v>
      </c>
    </row>
    <row r="317" spans="1:11" ht="15" customHeight="1" outlineLevel="1" x14ac:dyDescent="0.2">
      <c r="A317" s="82" t="s">
        <v>79</v>
      </c>
      <c r="B317" s="83">
        <v>7.65</v>
      </c>
      <c r="C317" s="81">
        <v>10</v>
      </c>
      <c r="D317" s="83">
        <v>7.65</v>
      </c>
      <c r="E317" s="81">
        <v>10</v>
      </c>
      <c r="F317" s="84" t="s">
        <v>159</v>
      </c>
      <c r="G317" s="77">
        <v>1620</v>
      </c>
      <c r="H317" s="7" t="e">
        <f>AND(#REF!=A316,#REF!=B316,#REF!=C316,#REF!=D316,#REF!=E316,#REF!=F316)</f>
        <v>#REF!</v>
      </c>
      <c r="I317" s="7" t="b">
        <f>OR(ISBLANK(#REF!),ISBLANK(#REF!),ISBLANK(#REF!),ISBLANK(#REF!),ISBLANK(#REF!),ISBLANK(#REF!))</f>
        <v>0</v>
      </c>
      <c r="J317" s="7" t="b">
        <f t="shared" si="33"/>
        <v>0</v>
      </c>
      <c r="K317" s="91">
        <f t="shared" si="28"/>
        <v>162</v>
      </c>
    </row>
    <row r="318" spans="1:11" ht="15" customHeight="1" outlineLevel="1" x14ac:dyDescent="0.2">
      <c r="A318" s="82" t="s">
        <v>60</v>
      </c>
      <c r="B318" s="83">
        <v>2.9</v>
      </c>
      <c r="C318" s="81">
        <v>50</v>
      </c>
      <c r="D318" s="83">
        <v>2.9</v>
      </c>
      <c r="E318" s="81">
        <v>50</v>
      </c>
      <c r="F318" s="84" t="s">
        <v>90</v>
      </c>
      <c r="G318" s="77">
        <v>900</v>
      </c>
      <c r="H318" s="7" t="b">
        <f>AND(A317=A316,B317=B316,C317=C316,D317=D316,E317=E316,F317=F316)</f>
        <v>0</v>
      </c>
      <c r="I318" s="7" t="b">
        <f t="shared" ref="I318:I324" si="34">OR(ISBLANK(A317),ISBLANK(B317),ISBLANK(C317),ISBLANK(D317),ISBLANK(E317),ISBLANK(F317))</f>
        <v>0</v>
      </c>
      <c r="J318" s="7" t="b">
        <f t="shared" si="33"/>
        <v>0</v>
      </c>
      <c r="K318" s="91">
        <f t="shared" si="28"/>
        <v>18</v>
      </c>
    </row>
    <row r="319" spans="1:11" ht="15" customHeight="1" outlineLevel="1" x14ac:dyDescent="0.2">
      <c r="A319" s="82" t="s">
        <v>79</v>
      </c>
      <c r="B319" s="83">
        <v>7.65</v>
      </c>
      <c r="C319" s="81">
        <v>10</v>
      </c>
      <c r="D319" s="83">
        <v>7.65</v>
      </c>
      <c r="E319" s="81">
        <v>10</v>
      </c>
      <c r="F319" s="84" t="s">
        <v>90</v>
      </c>
      <c r="G319" s="77">
        <v>100</v>
      </c>
      <c r="H319" s="7" t="e">
        <f>AND(A318=#REF!,B318=#REF!,C318=#REF!,D318=#REF!,E318=#REF!,F318=#REF!)</f>
        <v>#REF!</v>
      </c>
      <c r="I319" s="7" t="b">
        <f t="shared" si="34"/>
        <v>0</v>
      </c>
      <c r="J319" s="7" t="b">
        <f t="shared" si="33"/>
        <v>0</v>
      </c>
      <c r="K319" s="91">
        <f t="shared" si="28"/>
        <v>10</v>
      </c>
    </row>
    <row r="320" spans="1:11" ht="15" customHeight="1" outlineLevel="1" x14ac:dyDescent="0.2">
      <c r="A320" s="82" t="s">
        <v>127</v>
      </c>
      <c r="B320" s="83">
        <v>2.15</v>
      </c>
      <c r="C320" s="81">
        <v>50</v>
      </c>
      <c r="D320" s="83">
        <v>2.15</v>
      </c>
      <c r="E320" s="81">
        <v>50</v>
      </c>
      <c r="F320" s="84" t="s">
        <v>209</v>
      </c>
      <c r="G320" s="77">
        <v>200</v>
      </c>
      <c r="H320" s="7" t="b">
        <f>AND(A319=A318,B319=B318,C319=C318,D319=D318,E319=E318,F319=F318)</f>
        <v>0</v>
      </c>
      <c r="I320" s="7" t="b">
        <f t="shared" si="34"/>
        <v>0</v>
      </c>
      <c r="J320" s="7" t="b">
        <f t="shared" si="33"/>
        <v>0</v>
      </c>
      <c r="K320" s="91">
        <f t="shared" si="28"/>
        <v>4</v>
      </c>
    </row>
    <row r="321" spans="1:11" ht="15" customHeight="1" outlineLevel="1" x14ac:dyDescent="0.2">
      <c r="A321" s="82" t="s">
        <v>3522</v>
      </c>
      <c r="B321" s="83">
        <v>2.4</v>
      </c>
      <c r="C321" s="81">
        <v>25</v>
      </c>
      <c r="D321" s="83">
        <v>2.4</v>
      </c>
      <c r="E321" s="81">
        <v>25</v>
      </c>
      <c r="F321" s="84" t="s">
        <v>209</v>
      </c>
      <c r="G321" s="77">
        <v>650</v>
      </c>
      <c r="H321" s="7" t="b">
        <f>AND(A320=A319,B320=B319,C320=C319,D320=D319,E320=E319,F320=F319)</f>
        <v>0</v>
      </c>
      <c r="I321" s="7" t="b">
        <f t="shared" si="34"/>
        <v>0</v>
      </c>
      <c r="J321" s="7" t="b">
        <f t="shared" si="33"/>
        <v>0</v>
      </c>
      <c r="K321" s="91">
        <f t="shared" si="28"/>
        <v>26</v>
      </c>
    </row>
    <row r="322" spans="1:11" ht="15" customHeight="1" outlineLevel="1" x14ac:dyDescent="0.2">
      <c r="A322" s="82" t="s">
        <v>3731</v>
      </c>
      <c r="B322" s="83">
        <v>2.75</v>
      </c>
      <c r="C322" s="81">
        <v>10</v>
      </c>
      <c r="D322" s="83">
        <v>2.75</v>
      </c>
      <c r="E322" s="81">
        <v>10</v>
      </c>
      <c r="F322" s="84" t="s">
        <v>209</v>
      </c>
      <c r="G322" s="77">
        <v>430</v>
      </c>
      <c r="H322" s="7" t="b">
        <f>AND(A321=A320,B321=B320,C321=C320,D321=D320,E321=E320,F321=F320)</f>
        <v>0</v>
      </c>
      <c r="I322" s="7" t="b">
        <f t="shared" si="34"/>
        <v>0</v>
      </c>
      <c r="J322" s="7" t="b">
        <f t="shared" si="33"/>
        <v>0</v>
      </c>
      <c r="K322" s="91">
        <f t="shared" ref="K322:K385" si="35">G322/E322</f>
        <v>43</v>
      </c>
    </row>
    <row r="323" spans="1:11" ht="15" customHeight="1" outlineLevel="1" x14ac:dyDescent="0.2">
      <c r="A323" s="82" t="s">
        <v>3732</v>
      </c>
      <c r="B323" s="83">
        <v>3.95</v>
      </c>
      <c r="C323" s="81">
        <v>50</v>
      </c>
      <c r="D323" s="83">
        <v>3.95</v>
      </c>
      <c r="E323" s="81">
        <v>50</v>
      </c>
      <c r="F323" s="84" t="s">
        <v>210</v>
      </c>
      <c r="G323" s="77">
        <v>300</v>
      </c>
      <c r="H323" s="7" t="b">
        <f>AND(A322=A321,B322=B321,C322=C321,D322=D321,E322=E321,F322=F321)</f>
        <v>0</v>
      </c>
      <c r="I323" s="7" t="b">
        <f t="shared" si="34"/>
        <v>0</v>
      </c>
      <c r="J323" s="7" t="b">
        <f t="shared" si="33"/>
        <v>0</v>
      </c>
      <c r="K323" s="91">
        <f t="shared" si="35"/>
        <v>6</v>
      </c>
    </row>
    <row r="324" spans="1:11" ht="15" customHeight="1" outlineLevel="1" x14ac:dyDescent="0.2">
      <c r="A324" s="82" t="s">
        <v>60</v>
      </c>
      <c r="B324" s="83">
        <v>1.6</v>
      </c>
      <c r="C324" s="81">
        <v>50</v>
      </c>
      <c r="D324" s="83">
        <v>1.6</v>
      </c>
      <c r="E324" s="81">
        <v>50</v>
      </c>
      <c r="F324" s="84" t="s">
        <v>91</v>
      </c>
      <c r="G324" s="77">
        <v>1750</v>
      </c>
      <c r="H324" s="7" t="b">
        <f>AND(A323=A322,B323=B322,C323=C322,D323=D322,E323=E322,F323=F322)</f>
        <v>0</v>
      </c>
      <c r="I324" s="7" t="b">
        <f t="shared" si="34"/>
        <v>0</v>
      </c>
      <c r="J324" s="7" t="b">
        <f t="shared" si="33"/>
        <v>0</v>
      </c>
      <c r="K324" s="91">
        <f t="shared" si="35"/>
        <v>35</v>
      </c>
    </row>
    <row r="325" spans="1:11" ht="15" customHeight="1" outlineLevel="1" x14ac:dyDescent="0.2">
      <c r="A325" s="82" t="s">
        <v>59</v>
      </c>
      <c r="B325" s="83">
        <v>2.0499999999999998</v>
      </c>
      <c r="C325" s="81">
        <v>50</v>
      </c>
      <c r="D325" s="83">
        <v>2.0499999999999998</v>
      </c>
      <c r="E325" s="81">
        <v>50</v>
      </c>
      <c r="F325" s="84" t="s">
        <v>674</v>
      </c>
      <c r="G325" s="77">
        <v>2650</v>
      </c>
      <c r="H325" s="7" t="e">
        <f>AND(#REF!=#REF!,#REF!=#REF!,#REF!=#REF!,#REF!=#REF!,#REF!=#REF!,#REF!=#REF!)</f>
        <v>#REF!</v>
      </c>
      <c r="I325" s="7" t="b">
        <f>OR(ISBLANK(#REF!),ISBLANK(#REF!),ISBLANK(#REF!),ISBLANK(#REF!),ISBLANK(#REF!),ISBLANK(#REF!))</f>
        <v>0</v>
      </c>
      <c r="J325" s="7" t="b">
        <f t="shared" si="33"/>
        <v>0</v>
      </c>
      <c r="K325" s="91">
        <f t="shared" si="35"/>
        <v>53</v>
      </c>
    </row>
    <row r="326" spans="1:11" ht="15" customHeight="1" outlineLevel="1" x14ac:dyDescent="0.2">
      <c r="A326" s="82" t="s">
        <v>60</v>
      </c>
      <c r="B326" s="83">
        <v>1.75</v>
      </c>
      <c r="C326" s="81">
        <v>50</v>
      </c>
      <c r="D326" s="83">
        <v>1.75</v>
      </c>
      <c r="E326" s="81">
        <v>50</v>
      </c>
      <c r="F326" s="84" t="s">
        <v>254</v>
      </c>
      <c r="G326" s="77">
        <v>9100</v>
      </c>
      <c r="H326" s="7" t="e">
        <f>AND(A325=#REF!,B325=#REF!,C325=#REF!,D325=#REF!,E325=#REF!,F325=#REF!)</f>
        <v>#REF!</v>
      </c>
      <c r="I326" s="7" t="b">
        <f>OR(ISBLANK(A325),ISBLANK(B325),ISBLANK(C325),ISBLANK(D325),ISBLANK(E325),ISBLANK(F325))</f>
        <v>0</v>
      </c>
      <c r="J326" s="7" t="b">
        <f t="shared" si="33"/>
        <v>0</v>
      </c>
      <c r="K326" s="91">
        <f t="shared" si="35"/>
        <v>182</v>
      </c>
    </row>
    <row r="327" spans="1:11" ht="15" customHeight="1" outlineLevel="1" x14ac:dyDescent="0.2">
      <c r="A327" s="82" t="s">
        <v>68</v>
      </c>
      <c r="B327" s="83">
        <v>17.100000000000001</v>
      </c>
      <c r="C327" s="81">
        <v>10</v>
      </c>
      <c r="D327" s="83">
        <v>17.100000000000001</v>
      </c>
      <c r="E327" s="81">
        <v>10</v>
      </c>
      <c r="F327" s="84" t="s">
        <v>277</v>
      </c>
      <c r="G327" s="77">
        <v>30</v>
      </c>
      <c r="H327" s="7" t="e">
        <f>AND(A326=#REF!,B326=#REF!,C326=#REF!,D326=#REF!,E326=#REF!,F326=#REF!)</f>
        <v>#REF!</v>
      </c>
      <c r="I327" s="7" t="b">
        <f>OR(ISBLANK(A326),ISBLANK(B326),ISBLANK(C326),ISBLANK(D326),ISBLANK(E326),ISBLANK(F326))</f>
        <v>0</v>
      </c>
      <c r="J327" s="7" t="b">
        <f t="shared" si="33"/>
        <v>0</v>
      </c>
      <c r="K327" s="91">
        <f t="shared" si="35"/>
        <v>3</v>
      </c>
    </row>
    <row r="328" spans="1:11" ht="15" customHeight="1" outlineLevel="1" x14ac:dyDescent="0.2">
      <c r="A328" s="82" t="s">
        <v>3030</v>
      </c>
      <c r="B328" s="83">
        <v>2.2999999999999998</v>
      </c>
      <c r="C328" s="81">
        <v>50</v>
      </c>
      <c r="D328" s="83">
        <v>2.2999999999999998</v>
      </c>
      <c r="E328" s="81">
        <v>50</v>
      </c>
      <c r="F328" s="84" t="s">
        <v>211</v>
      </c>
      <c r="G328" s="77">
        <v>400</v>
      </c>
      <c r="H328" s="7" t="e">
        <f>AND(#REF!=#REF!,#REF!=#REF!,#REF!=#REF!,#REF!=#REF!,#REF!=#REF!,#REF!=#REF!)</f>
        <v>#REF!</v>
      </c>
      <c r="I328" s="7" t="b">
        <f>OR(ISBLANK(#REF!),ISBLANK(#REF!),ISBLANK(#REF!),ISBLANK(#REF!),ISBLANK(#REF!),ISBLANK(#REF!))</f>
        <v>0</v>
      </c>
      <c r="J328" s="7" t="b">
        <f t="shared" si="33"/>
        <v>0</v>
      </c>
      <c r="K328" s="91">
        <f t="shared" si="35"/>
        <v>8</v>
      </c>
    </row>
    <row r="329" spans="1:11" ht="15" customHeight="1" outlineLevel="1" x14ac:dyDescent="0.2">
      <c r="A329" s="82" t="s">
        <v>3025</v>
      </c>
      <c r="B329" s="83">
        <v>2.35</v>
      </c>
      <c r="C329" s="81">
        <v>50</v>
      </c>
      <c r="D329" s="83">
        <v>2.35</v>
      </c>
      <c r="E329" s="81">
        <v>50</v>
      </c>
      <c r="F329" s="84" t="s">
        <v>211</v>
      </c>
      <c r="G329" s="77">
        <v>950</v>
      </c>
      <c r="H329" s="7" t="e">
        <f>AND(A328=#REF!,B328=#REF!,C328=#REF!,D328=#REF!,E328=#REF!,F328=#REF!)</f>
        <v>#REF!</v>
      </c>
      <c r="I329" s="7" t="b">
        <f>OR(ISBLANK(A328),ISBLANK(B328),ISBLANK(C328),ISBLANK(D328),ISBLANK(E328),ISBLANK(F328))</f>
        <v>0</v>
      </c>
      <c r="J329" s="7" t="b">
        <f t="shared" si="33"/>
        <v>0</v>
      </c>
      <c r="K329" s="91">
        <f t="shared" si="35"/>
        <v>19</v>
      </c>
    </row>
    <row r="330" spans="1:11" ht="15" customHeight="1" outlineLevel="1" x14ac:dyDescent="0.2">
      <c r="A330" s="82" t="s">
        <v>3001</v>
      </c>
      <c r="B330" s="83">
        <v>2.9</v>
      </c>
      <c r="C330" s="81">
        <v>50</v>
      </c>
      <c r="D330" s="83">
        <v>2.9</v>
      </c>
      <c r="E330" s="81">
        <v>50</v>
      </c>
      <c r="F330" s="84" t="s">
        <v>211</v>
      </c>
      <c r="G330" s="77">
        <v>600</v>
      </c>
      <c r="H330" s="7" t="b">
        <f>AND(A329=A328,B329=B328,C329=C328,D329=D328,E329=E328,F329=F328)</f>
        <v>0</v>
      </c>
      <c r="I330" s="7" t="b">
        <f>OR(ISBLANK(A329),ISBLANK(B329),ISBLANK(C329),ISBLANK(D329),ISBLANK(E329),ISBLANK(F329))</f>
        <v>0</v>
      </c>
      <c r="J330" s="7" t="b">
        <f t="shared" si="33"/>
        <v>0</v>
      </c>
      <c r="K330" s="91">
        <f t="shared" si="35"/>
        <v>12</v>
      </c>
    </row>
    <row r="331" spans="1:11" ht="15" customHeight="1" outlineLevel="1" x14ac:dyDescent="0.2">
      <c r="A331" s="82" t="s">
        <v>3002</v>
      </c>
      <c r="B331" s="83">
        <v>3.8</v>
      </c>
      <c r="C331" s="81">
        <v>50</v>
      </c>
      <c r="D331" s="83">
        <v>3.8</v>
      </c>
      <c r="E331" s="81">
        <v>50</v>
      </c>
      <c r="F331" s="84" t="s">
        <v>211</v>
      </c>
      <c r="G331" s="77">
        <v>1200</v>
      </c>
      <c r="H331" s="7" t="b">
        <f>AND(A330=A329,B330=B329,C330=C329,D330=D329,E330=E329,F330=F329)</f>
        <v>0</v>
      </c>
      <c r="I331" s="7" t="b">
        <f>OR(ISBLANK(A330),ISBLANK(B330),ISBLANK(C330),ISBLANK(D330),ISBLANK(E330),ISBLANK(F330))</f>
        <v>0</v>
      </c>
      <c r="J331" s="7" t="b">
        <f t="shared" si="33"/>
        <v>0</v>
      </c>
      <c r="K331" s="91">
        <f t="shared" si="35"/>
        <v>24</v>
      </c>
    </row>
    <row r="332" spans="1:11" ht="15" customHeight="1" x14ac:dyDescent="0.2">
      <c r="A332" s="82" t="s">
        <v>66</v>
      </c>
      <c r="B332" s="83">
        <v>7.25</v>
      </c>
      <c r="C332" s="81">
        <v>10</v>
      </c>
      <c r="D332" s="83">
        <v>7.25</v>
      </c>
      <c r="E332" s="81">
        <v>10</v>
      </c>
      <c r="F332" s="84" t="s">
        <v>211</v>
      </c>
      <c r="G332" s="77">
        <v>1740</v>
      </c>
      <c r="H332" s="7" t="e">
        <f>AND(#REF!=A331,#REF!=B331,#REF!=C331,#REF!=D331,#REF!=E331,#REF!=F331)</f>
        <v>#REF!</v>
      </c>
      <c r="I332" s="7" t="b">
        <f>OR(ISBLANK(#REF!),ISBLANK(#REF!),ISBLANK(#REF!),ISBLANK(#REF!),ISBLANK(#REF!),ISBLANK(#REF!))</f>
        <v>0</v>
      </c>
      <c r="J332" s="7" t="b">
        <f t="shared" si="33"/>
        <v>0</v>
      </c>
      <c r="K332" s="91">
        <f t="shared" si="35"/>
        <v>174</v>
      </c>
    </row>
    <row r="333" spans="1:11" ht="15" customHeight="1" x14ac:dyDescent="0.2">
      <c r="A333" s="82" t="s">
        <v>67</v>
      </c>
      <c r="B333" s="83">
        <v>8.65</v>
      </c>
      <c r="C333" s="81">
        <v>10</v>
      </c>
      <c r="D333" s="83">
        <v>8.65</v>
      </c>
      <c r="E333" s="81">
        <v>10</v>
      </c>
      <c r="F333" s="84" t="s">
        <v>211</v>
      </c>
      <c r="G333" s="77">
        <v>2360</v>
      </c>
      <c r="H333" s="7" t="e">
        <f>AND(#REF!=#REF!,#REF!=#REF!,#REF!=#REF!,#REF!=#REF!,#REF!=#REF!,#REF!=#REF!)</f>
        <v>#REF!</v>
      </c>
      <c r="I333" s="7" t="b">
        <f>OR(ISBLANK(#REF!),ISBLANK(#REF!),ISBLANK(#REF!),ISBLANK(#REF!),ISBLANK(#REF!),ISBLANK(#REF!))</f>
        <v>0</v>
      </c>
      <c r="J333" s="7" t="b">
        <f t="shared" si="33"/>
        <v>0</v>
      </c>
      <c r="K333" s="91">
        <f t="shared" si="35"/>
        <v>236</v>
      </c>
    </row>
    <row r="334" spans="1:11" ht="15" customHeight="1" x14ac:dyDescent="0.2">
      <c r="A334" s="82" t="s">
        <v>2572</v>
      </c>
      <c r="B334" s="83">
        <v>9.9</v>
      </c>
      <c r="C334" s="81">
        <v>10</v>
      </c>
      <c r="D334" s="83">
        <v>9.9</v>
      </c>
      <c r="E334" s="81">
        <v>10</v>
      </c>
      <c r="F334" s="84" t="s">
        <v>211</v>
      </c>
      <c r="G334" s="77">
        <v>150</v>
      </c>
      <c r="H334" s="7" t="b">
        <f>AND(A333=A332,B333=B332,C333=C332,D333=D332,E333=E332,F333=F332)</f>
        <v>0</v>
      </c>
      <c r="I334" s="7" t="b">
        <f>OR(ISBLANK(A333),ISBLANK(B333),ISBLANK(C333),ISBLANK(D333),ISBLANK(E333),ISBLANK(F333))</f>
        <v>0</v>
      </c>
      <c r="J334" s="7" t="b">
        <f t="shared" si="33"/>
        <v>0</v>
      </c>
      <c r="K334" s="91">
        <f t="shared" si="35"/>
        <v>15</v>
      </c>
    </row>
    <row r="335" spans="1:11" ht="15" customHeight="1" x14ac:dyDescent="0.2">
      <c r="A335" s="82" t="s">
        <v>74</v>
      </c>
      <c r="B335" s="83">
        <v>12.35</v>
      </c>
      <c r="C335" s="81">
        <v>10</v>
      </c>
      <c r="D335" s="83">
        <v>12.35</v>
      </c>
      <c r="E335" s="81">
        <v>10</v>
      </c>
      <c r="F335" s="84" t="s">
        <v>92</v>
      </c>
      <c r="G335" s="77">
        <v>1050</v>
      </c>
      <c r="H335" s="7" t="b">
        <f>AND(A334=A333,B334=B333,C334=C333,D334=D333,E334=E333,F334=F333)</f>
        <v>0</v>
      </c>
      <c r="I335" s="7" t="b">
        <f>OR(ISBLANK(A334),ISBLANK(B334),ISBLANK(C334),ISBLANK(D334),ISBLANK(E334),ISBLANK(F334))</f>
        <v>0</v>
      </c>
      <c r="J335" s="7" t="b">
        <f t="shared" si="33"/>
        <v>0</v>
      </c>
      <c r="K335" s="91">
        <f t="shared" si="35"/>
        <v>105</v>
      </c>
    </row>
    <row r="336" spans="1:11" ht="15" customHeight="1" x14ac:dyDescent="0.2">
      <c r="A336" s="82" t="s">
        <v>3748</v>
      </c>
      <c r="B336" s="83">
        <v>18.3</v>
      </c>
      <c r="C336" s="81">
        <v>5</v>
      </c>
      <c r="D336" s="83">
        <v>18.3</v>
      </c>
      <c r="E336" s="81">
        <v>5</v>
      </c>
      <c r="F336" s="84" t="s">
        <v>92</v>
      </c>
      <c r="G336" s="77">
        <v>15</v>
      </c>
      <c r="H336" s="7" t="e">
        <f>AND(#REF!=#REF!,#REF!=#REF!,#REF!=#REF!,#REF!=#REF!,#REF!=#REF!,#REF!=#REF!)</f>
        <v>#REF!</v>
      </c>
      <c r="I336" s="7" t="b">
        <f>OR(ISBLANK(#REF!),ISBLANK(#REF!),ISBLANK(#REF!),ISBLANK(#REF!),ISBLANK(#REF!),ISBLANK(#REF!))</f>
        <v>0</v>
      </c>
      <c r="J336" s="7" t="b">
        <f t="shared" si="33"/>
        <v>0</v>
      </c>
      <c r="K336" s="91">
        <f t="shared" si="35"/>
        <v>3</v>
      </c>
    </row>
    <row r="337" spans="1:11" ht="15" customHeight="1" x14ac:dyDescent="0.2">
      <c r="A337" s="82" t="s">
        <v>292</v>
      </c>
      <c r="B337" s="83">
        <v>21.55</v>
      </c>
      <c r="C337" s="81">
        <v>5</v>
      </c>
      <c r="D337" s="83">
        <v>21.55</v>
      </c>
      <c r="E337" s="81">
        <v>5</v>
      </c>
      <c r="F337" s="84" t="s">
        <v>92</v>
      </c>
      <c r="G337" s="77">
        <v>90</v>
      </c>
      <c r="H337" s="7" t="e">
        <f>AND(A336=#REF!,B336=#REF!,C336=#REF!,D336=#REF!,E336=#REF!,F336=#REF!)</f>
        <v>#REF!</v>
      </c>
      <c r="I337" s="7" t="b">
        <f>OR(ISBLANK(A336),ISBLANK(B336),ISBLANK(C336),ISBLANK(D336),ISBLANK(E336),ISBLANK(F336))</f>
        <v>0</v>
      </c>
      <c r="J337" s="7" t="b">
        <f t="shared" si="33"/>
        <v>0</v>
      </c>
      <c r="K337" s="91">
        <f t="shared" si="35"/>
        <v>18</v>
      </c>
    </row>
    <row r="338" spans="1:11" ht="15" customHeight="1" x14ac:dyDescent="0.2">
      <c r="A338" s="82" t="s">
        <v>74</v>
      </c>
      <c r="B338" s="83">
        <v>15.35</v>
      </c>
      <c r="C338" s="81">
        <v>10</v>
      </c>
      <c r="D338" s="83">
        <v>15.35</v>
      </c>
      <c r="E338" s="81">
        <v>10</v>
      </c>
      <c r="F338" s="84" t="s">
        <v>302</v>
      </c>
      <c r="G338" s="77">
        <v>650</v>
      </c>
      <c r="K338" s="91">
        <f t="shared" si="35"/>
        <v>65</v>
      </c>
    </row>
    <row r="339" spans="1:11" ht="15" customHeight="1" x14ac:dyDescent="0.2">
      <c r="A339" s="82" t="s">
        <v>72</v>
      </c>
      <c r="B339" s="83">
        <v>18.100000000000001</v>
      </c>
      <c r="C339" s="81">
        <v>10</v>
      </c>
      <c r="D339" s="83">
        <v>18.100000000000001</v>
      </c>
      <c r="E339" s="81">
        <v>10</v>
      </c>
      <c r="F339" s="84" t="s">
        <v>302</v>
      </c>
      <c r="G339" s="77">
        <v>200</v>
      </c>
      <c r="K339" s="91">
        <f t="shared" si="35"/>
        <v>20</v>
      </c>
    </row>
    <row r="340" spans="1:11" ht="15" customHeight="1" x14ac:dyDescent="0.2">
      <c r="A340" s="82" t="s">
        <v>74</v>
      </c>
      <c r="B340" s="83">
        <v>12.35</v>
      </c>
      <c r="C340" s="81">
        <v>10</v>
      </c>
      <c r="D340" s="83">
        <v>12.35</v>
      </c>
      <c r="E340" s="81">
        <v>10</v>
      </c>
      <c r="F340" s="84" t="s">
        <v>214</v>
      </c>
      <c r="G340" s="77">
        <v>1020</v>
      </c>
      <c r="K340" s="91">
        <f t="shared" si="35"/>
        <v>102</v>
      </c>
    </row>
    <row r="341" spans="1:11" ht="15" customHeight="1" x14ac:dyDescent="0.2">
      <c r="A341" s="82" t="s">
        <v>72</v>
      </c>
      <c r="B341" s="83">
        <v>14.95</v>
      </c>
      <c r="C341" s="81">
        <v>10</v>
      </c>
      <c r="D341" s="83">
        <v>14.95</v>
      </c>
      <c r="E341" s="81">
        <v>10</v>
      </c>
      <c r="F341" s="84" t="s">
        <v>214</v>
      </c>
      <c r="G341" s="77">
        <v>130</v>
      </c>
      <c r="K341" s="91">
        <f t="shared" si="35"/>
        <v>13</v>
      </c>
    </row>
    <row r="342" spans="1:11" ht="15" customHeight="1" x14ac:dyDescent="0.2">
      <c r="A342" s="82" t="s">
        <v>303</v>
      </c>
      <c r="B342" s="83">
        <v>24.6</v>
      </c>
      <c r="C342" s="81">
        <v>5</v>
      </c>
      <c r="D342" s="83">
        <v>24.6</v>
      </c>
      <c r="E342" s="81">
        <v>5</v>
      </c>
      <c r="F342" s="84" t="s">
        <v>214</v>
      </c>
      <c r="G342" s="77">
        <v>230</v>
      </c>
      <c r="K342" s="91">
        <f t="shared" si="35"/>
        <v>46</v>
      </c>
    </row>
    <row r="343" spans="1:11" ht="15" customHeight="1" x14ac:dyDescent="0.2">
      <c r="A343" s="82" t="s">
        <v>74</v>
      </c>
      <c r="B343" s="83">
        <v>12.35</v>
      </c>
      <c r="C343" s="81">
        <v>10</v>
      </c>
      <c r="D343" s="83">
        <v>12.35</v>
      </c>
      <c r="E343" s="81">
        <v>10</v>
      </c>
      <c r="F343" s="84" t="s">
        <v>921</v>
      </c>
      <c r="G343" s="77">
        <v>550</v>
      </c>
      <c r="K343" s="91">
        <f t="shared" si="35"/>
        <v>55</v>
      </c>
    </row>
    <row r="344" spans="1:11" ht="15" customHeight="1" x14ac:dyDescent="0.2">
      <c r="A344" s="82" t="s">
        <v>68</v>
      </c>
      <c r="B344" s="83">
        <v>17.55</v>
      </c>
      <c r="C344" s="81">
        <v>10</v>
      </c>
      <c r="D344" s="83">
        <v>17.55</v>
      </c>
      <c r="E344" s="81">
        <v>10</v>
      </c>
      <c r="F344" s="84" t="s">
        <v>921</v>
      </c>
      <c r="G344" s="77">
        <v>30</v>
      </c>
      <c r="K344" s="91">
        <f t="shared" si="35"/>
        <v>3</v>
      </c>
    </row>
    <row r="345" spans="1:11" ht="15" customHeight="1" x14ac:dyDescent="0.2">
      <c r="A345" s="82" t="s">
        <v>292</v>
      </c>
      <c r="B345" s="83">
        <v>21.55</v>
      </c>
      <c r="C345" s="81">
        <v>5</v>
      </c>
      <c r="D345" s="83">
        <v>21.55</v>
      </c>
      <c r="E345" s="81">
        <v>5</v>
      </c>
      <c r="F345" s="84" t="s">
        <v>921</v>
      </c>
      <c r="G345" s="77">
        <v>60</v>
      </c>
      <c r="H345" s="7" t="b">
        <f>AND(A344=A343,B344=B343,C344=C343,D344=D343,E344=E343,F344=F343)</f>
        <v>0</v>
      </c>
      <c r="I345" s="7" t="b">
        <f>OR(ISBLANK(A344),ISBLANK(B344),ISBLANK(C344),ISBLANK(D344),ISBLANK(E344),ISBLANK(F344))</f>
        <v>0</v>
      </c>
      <c r="J345" s="7" t="b">
        <f>C345=0</f>
        <v>0</v>
      </c>
      <c r="K345" s="91">
        <f t="shared" si="35"/>
        <v>12</v>
      </c>
    </row>
    <row r="346" spans="1:11" ht="15" customHeight="1" x14ac:dyDescent="0.2">
      <c r="A346" s="82" t="s">
        <v>2987</v>
      </c>
      <c r="B346" s="83">
        <v>27.5</v>
      </c>
      <c r="C346" s="81">
        <v>5</v>
      </c>
      <c r="D346" s="83">
        <v>27.5</v>
      </c>
      <c r="E346" s="81">
        <v>5</v>
      </c>
      <c r="F346" s="84" t="s">
        <v>921</v>
      </c>
      <c r="G346" s="77">
        <v>205</v>
      </c>
      <c r="K346" s="91">
        <f t="shared" si="35"/>
        <v>41</v>
      </c>
    </row>
    <row r="347" spans="1:11" ht="15" customHeight="1" x14ac:dyDescent="0.2">
      <c r="A347" s="82" t="s">
        <v>74</v>
      </c>
      <c r="B347" s="83">
        <v>14.15</v>
      </c>
      <c r="C347" s="81">
        <v>10</v>
      </c>
      <c r="D347" s="83">
        <v>14.15</v>
      </c>
      <c r="E347" s="81">
        <v>10</v>
      </c>
      <c r="F347" s="84" t="s">
        <v>304</v>
      </c>
      <c r="G347" s="77">
        <v>940</v>
      </c>
      <c r="K347" s="91">
        <f t="shared" si="35"/>
        <v>94</v>
      </c>
    </row>
    <row r="348" spans="1:11" ht="15" customHeight="1" x14ac:dyDescent="0.2">
      <c r="A348" s="82" t="s">
        <v>74</v>
      </c>
      <c r="B348" s="83">
        <v>13.35</v>
      </c>
      <c r="C348" s="81">
        <v>10</v>
      </c>
      <c r="D348" s="83">
        <v>13.35</v>
      </c>
      <c r="E348" s="81">
        <v>10</v>
      </c>
      <c r="F348" s="84" t="s">
        <v>94</v>
      </c>
      <c r="G348" s="77">
        <v>810</v>
      </c>
      <c r="K348" s="91">
        <f t="shared" si="35"/>
        <v>81</v>
      </c>
    </row>
    <row r="349" spans="1:11" ht="15" customHeight="1" x14ac:dyDescent="0.2">
      <c r="A349" s="82" t="s">
        <v>68</v>
      </c>
      <c r="B349" s="83">
        <v>18.899999999999999</v>
      </c>
      <c r="C349" s="81">
        <v>10</v>
      </c>
      <c r="D349" s="83">
        <v>18.899999999999999</v>
      </c>
      <c r="E349" s="81">
        <v>10</v>
      </c>
      <c r="F349" s="84" t="s">
        <v>94</v>
      </c>
      <c r="G349" s="77">
        <v>190</v>
      </c>
      <c r="K349" s="91">
        <f t="shared" si="35"/>
        <v>19</v>
      </c>
    </row>
    <row r="350" spans="1:11" ht="15" customHeight="1" x14ac:dyDescent="0.2">
      <c r="A350" s="82" t="s">
        <v>3749</v>
      </c>
      <c r="B350" s="83">
        <v>21.65</v>
      </c>
      <c r="C350" s="81">
        <v>10</v>
      </c>
      <c r="D350" s="83">
        <v>21.65</v>
      </c>
      <c r="E350" s="81">
        <v>10</v>
      </c>
      <c r="F350" s="84" t="s">
        <v>94</v>
      </c>
      <c r="G350" s="77">
        <v>60</v>
      </c>
      <c r="K350" s="91">
        <f t="shared" si="35"/>
        <v>6</v>
      </c>
    </row>
    <row r="351" spans="1:11" ht="15" customHeight="1" x14ac:dyDescent="0.2">
      <c r="A351" s="82" t="s">
        <v>3750</v>
      </c>
      <c r="B351" s="83">
        <v>17.649999999999999</v>
      </c>
      <c r="C351" s="81">
        <v>5</v>
      </c>
      <c r="D351" s="83">
        <v>17.649999999999999</v>
      </c>
      <c r="E351" s="81">
        <v>5</v>
      </c>
      <c r="F351" s="84" t="s">
        <v>94</v>
      </c>
      <c r="G351" s="77">
        <v>20</v>
      </c>
      <c r="K351" s="91">
        <f t="shared" si="35"/>
        <v>4</v>
      </c>
    </row>
    <row r="352" spans="1:11" ht="15" customHeight="1" x14ac:dyDescent="0.2">
      <c r="A352" s="82" t="s">
        <v>74</v>
      </c>
      <c r="B352" s="83">
        <v>12.35</v>
      </c>
      <c r="C352" s="81">
        <v>10</v>
      </c>
      <c r="D352" s="83">
        <v>12.35</v>
      </c>
      <c r="E352" s="81">
        <v>10</v>
      </c>
      <c r="F352" s="84" t="s">
        <v>274</v>
      </c>
      <c r="G352" s="77">
        <v>810</v>
      </c>
      <c r="K352" s="91">
        <f t="shared" si="35"/>
        <v>81</v>
      </c>
    </row>
    <row r="353" spans="1:11" ht="15" customHeight="1" x14ac:dyDescent="0.2">
      <c r="A353" s="82" t="s">
        <v>74</v>
      </c>
      <c r="B353" s="83">
        <v>12.35</v>
      </c>
      <c r="C353" s="81">
        <v>10</v>
      </c>
      <c r="D353" s="83">
        <v>12.35</v>
      </c>
      <c r="E353" s="81">
        <v>10</v>
      </c>
      <c r="F353" s="84" t="s">
        <v>185</v>
      </c>
      <c r="G353" s="77">
        <v>580</v>
      </c>
      <c r="K353" s="91">
        <f t="shared" si="35"/>
        <v>58</v>
      </c>
    </row>
    <row r="354" spans="1:11" ht="15" customHeight="1" x14ac:dyDescent="0.2">
      <c r="A354" s="82" t="s">
        <v>74</v>
      </c>
      <c r="B354" s="83">
        <v>15.35</v>
      </c>
      <c r="C354" s="81">
        <v>10</v>
      </c>
      <c r="D354" s="83">
        <v>15.35</v>
      </c>
      <c r="E354" s="81">
        <v>10</v>
      </c>
      <c r="F354" s="84" t="s">
        <v>215</v>
      </c>
      <c r="G354" s="77">
        <v>1520</v>
      </c>
      <c r="K354" s="91">
        <f t="shared" si="35"/>
        <v>152</v>
      </c>
    </row>
    <row r="355" spans="1:11" ht="15" customHeight="1" x14ac:dyDescent="0.2">
      <c r="A355" s="82" t="s">
        <v>3749</v>
      </c>
      <c r="B355" s="83">
        <v>23.25</v>
      </c>
      <c r="C355" s="81">
        <v>10</v>
      </c>
      <c r="D355" s="83">
        <v>23.25</v>
      </c>
      <c r="E355" s="81">
        <v>10</v>
      </c>
      <c r="F355" s="84" t="s">
        <v>215</v>
      </c>
      <c r="G355" s="77">
        <v>460</v>
      </c>
      <c r="K355" s="91">
        <f t="shared" si="35"/>
        <v>46</v>
      </c>
    </row>
    <row r="356" spans="1:11" ht="15" customHeight="1" x14ac:dyDescent="0.2">
      <c r="A356" s="82" t="s">
        <v>3533</v>
      </c>
      <c r="B356" s="83">
        <v>25.85</v>
      </c>
      <c r="C356" s="81">
        <v>10</v>
      </c>
      <c r="D356" s="83">
        <v>25.85</v>
      </c>
      <c r="E356" s="81">
        <v>10</v>
      </c>
      <c r="F356" s="84" t="s">
        <v>215</v>
      </c>
      <c r="G356" s="77">
        <v>550</v>
      </c>
      <c r="K356" s="91">
        <f t="shared" si="35"/>
        <v>55</v>
      </c>
    </row>
    <row r="357" spans="1:11" ht="15" customHeight="1" x14ac:dyDescent="0.2">
      <c r="A357" s="82" t="s">
        <v>292</v>
      </c>
      <c r="B357" s="83">
        <v>24.55</v>
      </c>
      <c r="C357" s="81">
        <v>5</v>
      </c>
      <c r="D357" s="83">
        <v>24.55</v>
      </c>
      <c r="E357" s="81">
        <v>5</v>
      </c>
      <c r="F357" s="84" t="s">
        <v>215</v>
      </c>
      <c r="G357" s="77">
        <v>40</v>
      </c>
      <c r="K357" s="91">
        <f t="shared" si="35"/>
        <v>8</v>
      </c>
    </row>
    <row r="358" spans="1:11" ht="15" customHeight="1" x14ac:dyDescent="0.2">
      <c r="A358" s="82" t="s">
        <v>303</v>
      </c>
      <c r="B358" s="83">
        <v>27.6</v>
      </c>
      <c r="C358" s="81">
        <v>5</v>
      </c>
      <c r="D358" s="83">
        <v>27.6</v>
      </c>
      <c r="E358" s="81">
        <v>5</v>
      </c>
      <c r="F358" s="84" t="s">
        <v>215</v>
      </c>
      <c r="G358" s="77">
        <v>260</v>
      </c>
      <c r="K358" s="91">
        <f t="shared" si="35"/>
        <v>52</v>
      </c>
    </row>
    <row r="359" spans="1:11" ht="15" customHeight="1" x14ac:dyDescent="0.2">
      <c r="A359" s="82" t="s">
        <v>74</v>
      </c>
      <c r="B359" s="83">
        <v>16.350000000000001</v>
      </c>
      <c r="C359" s="81">
        <v>10</v>
      </c>
      <c r="D359" s="83">
        <v>16.350000000000001</v>
      </c>
      <c r="E359" s="81">
        <v>10</v>
      </c>
      <c r="F359" s="84" t="s">
        <v>3721</v>
      </c>
      <c r="G359" s="77">
        <v>70</v>
      </c>
      <c r="K359" s="91">
        <f t="shared" si="35"/>
        <v>7</v>
      </c>
    </row>
    <row r="360" spans="1:11" ht="15" customHeight="1" x14ac:dyDescent="0.2">
      <c r="A360" s="82" t="s">
        <v>74</v>
      </c>
      <c r="B360" s="83">
        <v>16.350000000000001</v>
      </c>
      <c r="C360" s="81">
        <v>10</v>
      </c>
      <c r="D360" s="83">
        <v>16.350000000000001</v>
      </c>
      <c r="E360" s="81">
        <v>10</v>
      </c>
      <c r="F360" s="84" t="s">
        <v>2997</v>
      </c>
      <c r="G360" s="77">
        <v>910</v>
      </c>
      <c r="K360" s="91">
        <f t="shared" si="35"/>
        <v>91</v>
      </c>
    </row>
    <row r="361" spans="1:11" ht="15" customHeight="1" x14ac:dyDescent="0.2">
      <c r="A361" s="82" t="s">
        <v>3028</v>
      </c>
      <c r="B361" s="83">
        <v>2.5499999999999998</v>
      </c>
      <c r="C361" s="81">
        <v>50</v>
      </c>
      <c r="D361" s="83">
        <v>2.5499999999999998</v>
      </c>
      <c r="E361" s="81">
        <v>50</v>
      </c>
      <c r="F361" s="84" t="s">
        <v>162</v>
      </c>
      <c r="G361" s="77" t="s">
        <v>3737</v>
      </c>
      <c r="K361" s="91" t="e">
        <f t="shared" si="35"/>
        <v>#VALUE!</v>
      </c>
    </row>
    <row r="362" spans="1:11" ht="15" customHeight="1" x14ac:dyDescent="0.2">
      <c r="A362" s="82" t="s">
        <v>3029</v>
      </c>
      <c r="B362" s="83">
        <v>2.9</v>
      </c>
      <c r="C362" s="81">
        <v>50</v>
      </c>
      <c r="D362" s="83">
        <v>2.9</v>
      </c>
      <c r="E362" s="81">
        <v>50</v>
      </c>
      <c r="F362" s="84" t="s">
        <v>162</v>
      </c>
      <c r="G362" s="77" t="s">
        <v>3736</v>
      </c>
      <c r="K362" s="91" t="e">
        <f t="shared" si="35"/>
        <v>#VALUE!</v>
      </c>
    </row>
    <row r="363" spans="1:11" ht="15" customHeight="1" x14ac:dyDescent="0.2">
      <c r="A363" s="82" t="s">
        <v>3716</v>
      </c>
      <c r="B363" s="83">
        <v>3.25</v>
      </c>
      <c r="C363" s="81">
        <v>50</v>
      </c>
      <c r="D363" s="83">
        <v>3.25</v>
      </c>
      <c r="E363" s="81">
        <v>50</v>
      </c>
      <c r="F363" s="84" t="s">
        <v>162</v>
      </c>
      <c r="G363" s="77" t="s">
        <v>3736</v>
      </c>
      <c r="K363" s="91" t="e">
        <f t="shared" si="35"/>
        <v>#VALUE!</v>
      </c>
    </row>
    <row r="364" spans="1:11" ht="15" customHeight="1" x14ac:dyDescent="0.2">
      <c r="A364" s="82" t="s">
        <v>3117</v>
      </c>
      <c r="B364" s="83">
        <v>7.8</v>
      </c>
      <c r="C364" s="81">
        <v>25</v>
      </c>
      <c r="D364" s="83">
        <v>7.8</v>
      </c>
      <c r="E364" s="81">
        <v>25</v>
      </c>
      <c r="F364" s="84" t="s">
        <v>255</v>
      </c>
      <c r="G364" s="77" t="s">
        <v>3736</v>
      </c>
      <c r="K364" s="91" t="e">
        <f t="shared" si="35"/>
        <v>#VALUE!</v>
      </c>
    </row>
    <row r="365" spans="1:11" ht="15" customHeight="1" x14ac:dyDescent="0.2">
      <c r="A365" s="82" t="s">
        <v>79</v>
      </c>
      <c r="B365" s="83">
        <v>9.6</v>
      </c>
      <c r="C365" s="81">
        <v>10</v>
      </c>
      <c r="D365" s="83">
        <v>9.6</v>
      </c>
      <c r="E365" s="81">
        <v>10</v>
      </c>
      <c r="F365" s="84" t="s">
        <v>255</v>
      </c>
      <c r="G365" s="77">
        <v>630</v>
      </c>
      <c r="K365" s="91">
        <f t="shared" si="35"/>
        <v>63</v>
      </c>
    </row>
    <row r="366" spans="1:11" ht="15" customHeight="1" x14ac:dyDescent="0.2">
      <c r="A366" s="82" t="s">
        <v>3117</v>
      </c>
      <c r="B366" s="83">
        <v>7.8</v>
      </c>
      <c r="C366" s="81">
        <v>25</v>
      </c>
      <c r="D366" s="83">
        <v>7.8</v>
      </c>
      <c r="E366" s="81">
        <v>25</v>
      </c>
      <c r="F366" s="84" t="s">
        <v>983</v>
      </c>
      <c r="G366" s="77">
        <v>2650</v>
      </c>
      <c r="K366" s="91">
        <f t="shared" si="35"/>
        <v>106</v>
      </c>
    </row>
    <row r="367" spans="1:11" ht="15" customHeight="1" x14ac:dyDescent="0.2">
      <c r="A367" s="82" t="s">
        <v>3117</v>
      </c>
      <c r="B367" s="83">
        <v>8.1999999999999993</v>
      </c>
      <c r="C367" s="81">
        <v>25</v>
      </c>
      <c r="D367" s="83">
        <v>8.1999999999999993</v>
      </c>
      <c r="E367" s="81">
        <v>25</v>
      </c>
      <c r="F367" s="84" t="s">
        <v>1068</v>
      </c>
      <c r="G367" s="77">
        <v>1125</v>
      </c>
      <c r="K367" s="91">
        <f t="shared" si="35"/>
        <v>45</v>
      </c>
    </row>
    <row r="368" spans="1:11" ht="15" customHeight="1" x14ac:dyDescent="0.2">
      <c r="A368" s="82" t="s">
        <v>3117</v>
      </c>
      <c r="B368" s="83">
        <v>8.1999999999999993</v>
      </c>
      <c r="C368" s="81">
        <v>25</v>
      </c>
      <c r="D368" s="83">
        <v>8.1999999999999993</v>
      </c>
      <c r="E368" s="81">
        <v>25</v>
      </c>
      <c r="F368" s="84" t="s">
        <v>256</v>
      </c>
      <c r="G368" s="77" t="s">
        <v>3736</v>
      </c>
      <c r="K368" s="91" t="e">
        <f t="shared" si="35"/>
        <v>#VALUE!</v>
      </c>
    </row>
    <row r="369" spans="1:11" ht="15" customHeight="1" x14ac:dyDescent="0.2">
      <c r="A369" s="82" t="s">
        <v>79</v>
      </c>
      <c r="B369" s="83">
        <v>9.6</v>
      </c>
      <c r="C369" s="81">
        <v>10</v>
      </c>
      <c r="D369" s="83">
        <v>9.6</v>
      </c>
      <c r="E369" s="81">
        <v>10</v>
      </c>
      <c r="F369" s="84" t="s">
        <v>2329</v>
      </c>
      <c r="G369" s="77">
        <v>910</v>
      </c>
      <c r="K369" s="91">
        <f t="shared" si="35"/>
        <v>91</v>
      </c>
    </row>
    <row r="370" spans="1:11" ht="15" customHeight="1" x14ac:dyDescent="0.2">
      <c r="A370" s="82" t="s">
        <v>79</v>
      </c>
      <c r="B370" s="83">
        <v>9.6</v>
      </c>
      <c r="C370" s="81">
        <v>10</v>
      </c>
      <c r="D370" s="83">
        <v>9.6</v>
      </c>
      <c r="E370" s="81">
        <v>10</v>
      </c>
      <c r="F370" s="84" t="s">
        <v>3537</v>
      </c>
      <c r="G370" s="77">
        <v>2600</v>
      </c>
      <c r="K370" s="91">
        <f t="shared" si="35"/>
        <v>260</v>
      </c>
    </row>
    <row r="371" spans="1:11" ht="15" customHeight="1" x14ac:dyDescent="0.2">
      <c r="A371" s="82" t="s">
        <v>3117</v>
      </c>
      <c r="B371" s="83">
        <v>2.8</v>
      </c>
      <c r="C371" s="81">
        <v>25</v>
      </c>
      <c r="D371" s="83">
        <v>2.8</v>
      </c>
      <c r="E371" s="81">
        <v>25</v>
      </c>
      <c r="F371" s="84" t="s">
        <v>3262</v>
      </c>
      <c r="G371" s="77">
        <v>9725</v>
      </c>
      <c r="K371" s="91">
        <f t="shared" si="35"/>
        <v>389</v>
      </c>
    </row>
    <row r="372" spans="1:11" ht="15" customHeight="1" x14ac:dyDescent="0.2">
      <c r="A372" s="82" t="s">
        <v>60</v>
      </c>
      <c r="B372" s="83">
        <v>2.2000000000000002</v>
      </c>
      <c r="C372" s="81">
        <v>50</v>
      </c>
      <c r="D372" s="83">
        <v>2.2000000000000002</v>
      </c>
      <c r="E372" s="81">
        <v>50</v>
      </c>
      <c r="F372" s="84" t="s">
        <v>244</v>
      </c>
      <c r="G372" s="77">
        <v>250</v>
      </c>
      <c r="K372" s="91">
        <f t="shared" si="35"/>
        <v>5</v>
      </c>
    </row>
    <row r="373" spans="1:11" ht="15" customHeight="1" x14ac:dyDescent="0.2">
      <c r="A373" s="82" t="s">
        <v>83</v>
      </c>
      <c r="B373" s="83">
        <v>6.8</v>
      </c>
      <c r="C373" s="81">
        <v>10</v>
      </c>
      <c r="D373" s="83">
        <v>6.8</v>
      </c>
      <c r="E373" s="81">
        <v>10</v>
      </c>
      <c r="F373" s="84" t="s">
        <v>268</v>
      </c>
      <c r="G373" s="77">
        <v>1260</v>
      </c>
      <c r="K373" s="91">
        <f t="shared" si="35"/>
        <v>126</v>
      </c>
    </row>
    <row r="374" spans="1:11" ht="15" customHeight="1" x14ac:dyDescent="0.2">
      <c r="A374" s="82" t="s">
        <v>69</v>
      </c>
      <c r="B374" s="83">
        <v>8.25</v>
      </c>
      <c r="C374" s="81">
        <v>10</v>
      </c>
      <c r="D374" s="83">
        <v>8.25</v>
      </c>
      <c r="E374" s="81">
        <v>10</v>
      </c>
      <c r="F374" s="84" t="s">
        <v>2178</v>
      </c>
      <c r="G374" s="77">
        <v>470</v>
      </c>
      <c r="K374" s="91">
        <f t="shared" si="35"/>
        <v>47</v>
      </c>
    </row>
    <row r="375" spans="1:11" ht="15" customHeight="1" x14ac:dyDescent="0.2">
      <c r="A375" s="82" t="s">
        <v>69</v>
      </c>
      <c r="B375" s="83">
        <v>8.25</v>
      </c>
      <c r="C375" s="81">
        <v>10</v>
      </c>
      <c r="D375" s="83">
        <v>8.25</v>
      </c>
      <c r="E375" s="81">
        <v>10</v>
      </c>
      <c r="F375" s="84" t="s">
        <v>1000</v>
      </c>
      <c r="G375" s="77">
        <v>730</v>
      </c>
      <c r="K375" s="91">
        <f t="shared" si="35"/>
        <v>73</v>
      </c>
    </row>
    <row r="376" spans="1:11" ht="15" customHeight="1" x14ac:dyDescent="0.2">
      <c r="A376" s="82" t="s">
        <v>184</v>
      </c>
      <c r="B376" s="83">
        <v>8.75</v>
      </c>
      <c r="C376" s="81">
        <v>10</v>
      </c>
      <c r="D376" s="83">
        <v>8.75</v>
      </c>
      <c r="E376" s="81">
        <v>10</v>
      </c>
      <c r="F376" s="84" t="s">
        <v>165</v>
      </c>
      <c r="G376" s="77">
        <v>110</v>
      </c>
      <c r="K376" s="91">
        <f t="shared" si="35"/>
        <v>11</v>
      </c>
    </row>
    <row r="377" spans="1:11" ht="15" customHeight="1" x14ac:dyDescent="0.2">
      <c r="A377" s="82" t="s">
        <v>3732</v>
      </c>
      <c r="B377" s="83">
        <v>9.35</v>
      </c>
      <c r="C377" s="81">
        <v>10</v>
      </c>
      <c r="D377" s="83">
        <v>9.35</v>
      </c>
      <c r="E377" s="81">
        <v>10</v>
      </c>
      <c r="F377" s="84" t="s">
        <v>165</v>
      </c>
      <c r="G377" s="77">
        <v>210</v>
      </c>
      <c r="K377" s="91">
        <f t="shared" si="35"/>
        <v>21</v>
      </c>
    </row>
    <row r="378" spans="1:11" ht="15" customHeight="1" x14ac:dyDescent="0.2">
      <c r="A378" s="82" t="s">
        <v>3751</v>
      </c>
      <c r="B378" s="83">
        <v>10.9</v>
      </c>
      <c r="C378" s="81">
        <v>10</v>
      </c>
      <c r="D378" s="83">
        <v>10.9</v>
      </c>
      <c r="E378" s="81">
        <v>10</v>
      </c>
      <c r="F378" s="84" t="s">
        <v>165</v>
      </c>
      <c r="G378" s="77">
        <v>470</v>
      </c>
      <c r="K378" s="91">
        <f t="shared" si="35"/>
        <v>47</v>
      </c>
    </row>
    <row r="379" spans="1:11" ht="15" customHeight="1" x14ac:dyDescent="0.2">
      <c r="A379" s="82" t="s">
        <v>3539</v>
      </c>
      <c r="B379" s="83">
        <v>14.5</v>
      </c>
      <c r="C379" s="81">
        <v>10</v>
      </c>
      <c r="D379" s="83">
        <v>14.5</v>
      </c>
      <c r="E379" s="81">
        <v>10</v>
      </c>
      <c r="F379" s="84" t="s">
        <v>165</v>
      </c>
      <c r="G379" s="77">
        <v>30</v>
      </c>
      <c r="K379" s="91">
        <f t="shared" si="35"/>
        <v>3</v>
      </c>
    </row>
    <row r="380" spans="1:11" ht="15" customHeight="1" x14ac:dyDescent="0.2">
      <c r="A380" s="82" t="s">
        <v>184</v>
      </c>
      <c r="B380" s="83">
        <v>8.75</v>
      </c>
      <c r="C380" s="81">
        <v>10</v>
      </c>
      <c r="D380" s="83">
        <v>8.75</v>
      </c>
      <c r="E380" s="81">
        <v>10</v>
      </c>
      <c r="F380" s="84" t="s">
        <v>166</v>
      </c>
      <c r="G380" s="77">
        <v>450</v>
      </c>
      <c r="K380" s="91">
        <f t="shared" si="35"/>
        <v>45</v>
      </c>
    </row>
    <row r="381" spans="1:11" ht="15" customHeight="1" x14ac:dyDescent="0.2">
      <c r="A381" s="82" t="s">
        <v>3732</v>
      </c>
      <c r="B381" s="83">
        <v>9.5500000000000007</v>
      </c>
      <c r="C381" s="81">
        <v>10</v>
      </c>
      <c r="D381" s="83">
        <v>9.5500000000000007</v>
      </c>
      <c r="E381" s="81">
        <v>10</v>
      </c>
      <c r="F381" s="84" t="s">
        <v>166</v>
      </c>
      <c r="G381" s="77">
        <v>630</v>
      </c>
      <c r="K381" s="91">
        <f t="shared" si="35"/>
        <v>63</v>
      </c>
    </row>
    <row r="382" spans="1:11" ht="15" customHeight="1" x14ac:dyDescent="0.2">
      <c r="A382" s="82" t="s">
        <v>60</v>
      </c>
      <c r="B382" s="83">
        <v>1.95</v>
      </c>
      <c r="C382" s="81">
        <v>50</v>
      </c>
      <c r="D382" s="83">
        <v>1.95</v>
      </c>
      <c r="E382" s="81">
        <v>50</v>
      </c>
      <c r="F382" s="84" t="s">
        <v>98</v>
      </c>
      <c r="G382" s="77">
        <v>8950</v>
      </c>
      <c r="K382" s="91">
        <f t="shared" si="35"/>
        <v>179</v>
      </c>
    </row>
    <row r="383" spans="1:11" ht="15" customHeight="1" x14ac:dyDescent="0.2">
      <c r="A383" s="82" t="s">
        <v>1377</v>
      </c>
      <c r="B383" s="83">
        <v>2.25</v>
      </c>
      <c r="C383" s="81">
        <v>20</v>
      </c>
      <c r="D383" s="83">
        <v>2.25</v>
      </c>
      <c r="E383" s="81">
        <v>20</v>
      </c>
      <c r="F383" s="84" t="s">
        <v>99</v>
      </c>
      <c r="G383" s="77">
        <v>2320</v>
      </c>
      <c r="K383" s="91">
        <f t="shared" si="35"/>
        <v>116</v>
      </c>
    </row>
    <row r="384" spans="1:11" ht="15" customHeight="1" x14ac:dyDescent="0.2">
      <c r="A384" s="82" t="s">
        <v>60</v>
      </c>
      <c r="B384" s="83">
        <v>2.15</v>
      </c>
      <c r="C384" s="81">
        <v>50</v>
      </c>
      <c r="D384" s="83">
        <v>2.15</v>
      </c>
      <c r="E384" s="81">
        <v>50</v>
      </c>
      <c r="F384" s="84" t="s">
        <v>245</v>
      </c>
      <c r="G384" s="77">
        <v>1700</v>
      </c>
      <c r="K384" s="91">
        <f t="shared" si="35"/>
        <v>34</v>
      </c>
    </row>
    <row r="385" spans="1:11" ht="15" customHeight="1" x14ac:dyDescent="0.2">
      <c r="A385" s="82" t="s">
        <v>3117</v>
      </c>
      <c r="B385" s="83">
        <v>3.15</v>
      </c>
      <c r="C385" s="81">
        <v>25</v>
      </c>
      <c r="D385" s="83">
        <v>3.15</v>
      </c>
      <c r="E385" s="81">
        <v>25</v>
      </c>
      <c r="F385" s="84" t="s">
        <v>245</v>
      </c>
      <c r="G385" s="77">
        <v>7800</v>
      </c>
      <c r="K385" s="91">
        <f t="shared" si="35"/>
        <v>312</v>
      </c>
    </row>
    <row r="386" spans="1:11" ht="15" customHeight="1" x14ac:dyDescent="0.2">
      <c r="A386" s="82" t="s">
        <v>72</v>
      </c>
      <c r="B386" s="83">
        <v>5.5</v>
      </c>
      <c r="C386" s="81">
        <v>10</v>
      </c>
      <c r="D386" s="83">
        <v>5.5</v>
      </c>
      <c r="E386" s="81">
        <v>10</v>
      </c>
      <c r="F386" s="84" t="s">
        <v>245</v>
      </c>
      <c r="G386" s="77">
        <v>1620</v>
      </c>
      <c r="K386" s="91">
        <f t="shared" ref="K386:K449" si="36">G386/E386</f>
        <v>162</v>
      </c>
    </row>
    <row r="387" spans="1:11" ht="15" customHeight="1" x14ac:dyDescent="0.2">
      <c r="A387" s="82" t="s">
        <v>68</v>
      </c>
      <c r="B387" s="83">
        <v>6.9</v>
      </c>
      <c r="C387" s="81">
        <v>10</v>
      </c>
      <c r="D387" s="83">
        <v>6.9</v>
      </c>
      <c r="E387" s="81">
        <v>10</v>
      </c>
      <c r="F387" s="84" t="s">
        <v>245</v>
      </c>
      <c r="G387" s="77">
        <v>1660</v>
      </c>
      <c r="K387" s="91">
        <f t="shared" si="36"/>
        <v>166</v>
      </c>
    </row>
    <row r="388" spans="1:11" ht="15" customHeight="1" x14ac:dyDescent="0.2">
      <c r="A388" s="82" t="s">
        <v>65</v>
      </c>
      <c r="B388" s="83">
        <v>7.75</v>
      </c>
      <c r="C388" s="81">
        <v>10</v>
      </c>
      <c r="D388" s="83">
        <v>7.75</v>
      </c>
      <c r="E388" s="81">
        <v>10</v>
      </c>
      <c r="F388" s="84" t="s">
        <v>245</v>
      </c>
      <c r="G388" s="77">
        <v>90</v>
      </c>
      <c r="K388" s="91">
        <f t="shared" si="36"/>
        <v>9</v>
      </c>
    </row>
    <row r="389" spans="1:11" ht="15" customHeight="1" x14ac:dyDescent="0.2">
      <c r="A389" s="82" t="s">
        <v>66</v>
      </c>
      <c r="B389" s="83">
        <v>8.9</v>
      </c>
      <c r="C389" s="81">
        <v>10</v>
      </c>
      <c r="D389" s="83">
        <v>8.9</v>
      </c>
      <c r="E389" s="81">
        <v>10</v>
      </c>
      <c r="F389" s="84" t="s">
        <v>245</v>
      </c>
      <c r="G389" s="77">
        <v>90</v>
      </c>
      <c r="K389" s="91">
        <f t="shared" si="36"/>
        <v>9</v>
      </c>
    </row>
    <row r="390" spans="1:11" ht="15" customHeight="1" x14ac:dyDescent="0.2">
      <c r="A390" s="82" t="s">
        <v>72</v>
      </c>
      <c r="B390" s="83">
        <v>16.350000000000001</v>
      </c>
      <c r="C390" s="81">
        <v>10</v>
      </c>
      <c r="D390" s="83">
        <v>16.350000000000001</v>
      </c>
      <c r="E390" s="81">
        <v>10</v>
      </c>
      <c r="F390" s="84" t="s">
        <v>3722</v>
      </c>
      <c r="G390" s="77">
        <v>140</v>
      </c>
      <c r="K390" s="91">
        <f t="shared" si="36"/>
        <v>14</v>
      </c>
    </row>
    <row r="391" spans="1:11" ht="15" customHeight="1" x14ac:dyDescent="0.2">
      <c r="A391" s="82" t="s">
        <v>74</v>
      </c>
      <c r="B391" s="83">
        <v>13.25</v>
      </c>
      <c r="C391" s="81">
        <v>10</v>
      </c>
      <c r="D391" s="83">
        <v>13.25</v>
      </c>
      <c r="E391" s="81">
        <v>10</v>
      </c>
      <c r="F391" s="84" t="s">
        <v>246</v>
      </c>
      <c r="G391" s="77">
        <v>130</v>
      </c>
      <c r="K391" s="91">
        <f t="shared" si="36"/>
        <v>13</v>
      </c>
    </row>
    <row r="392" spans="1:11" ht="15" customHeight="1" x14ac:dyDescent="0.2">
      <c r="A392" s="82" t="s">
        <v>72</v>
      </c>
      <c r="B392" s="83">
        <v>15.5</v>
      </c>
      <c r="C392" s="81">
        <v>10</v>
      </c>
      <c r="D392" s="83">
        <v>15.5</v>
      </c>
      <c r="E392" s="81">
        <v>10</v>
      </c>
      <c r="F392" s="84" t="s">
        <v>246</v>
      </c>
      <c r="G392" s="77">
        <v>640</v>
      </c>
      <c r="K392" s="91">
        <f t="shared" si="36"/>
        <v>64</v>
      </c>
    </row>
    <row r="393" spans="1:11" ht="15" customHeight="1" x14ac:dyDescent="0.2">
      <c r="A393" s="82" t="s">
        <v>64</v>
      </c>
      <c r="B393" s="83">
        <v>2.35</v>
      </c>
      <c r="C393" s="81">
        <v>50</v>
      </c>
      <c r="D393" s="83">
        <v>2.35</v>
      </c>
      <c r="E393" s="81">
        <v>50</v>
      </c>
      <c r="F393" s="84" t="s">
        <v>100</v>
      </c>
      <c r="G393" s="77">
        <v>150</v>
      </c>
      <c r="K393" s="91">
        <f t="shared" si="36"/>
        <v>3</v>
      </c>
    </row>
    <row r="394" spans="1:11" ht="15" customHeight="1" x14ac:dyDescent="0.2">
      <c r="A394" s="82" t="s">
        <v>70</v>
      </c>
      <c r="B394" s="83">
        <v>1.65</v>
      </c>
      <c r="C394" s="81">
        <v>50</v>
      </c>
      <c r="D394" s="83">
        <v>1.65</v>
      </c>
      <c r="E394" s="81">
        <v>50</v>
      </c>
      <c r="F394" s="84" t="s">
        <v>101</v>
      </c>
      <c r="G394" s="77" t="s">
        <v>3736</v>
      </c>
      <c r="K394" s="91" t="e">
        <f t="shared" si="36"/>
        <v>#VALUE!</v>
      </c>
    </row>
    <row r="395" spans="1:11" ht="15" customHeight="1" x14ac:dyDescent="0.2">
      <c r="A395" s="82" t="s">
        <v>1377</v>
      </c>
      <c r="B395" s="83">
        <v>4.5999999999999996</v>
      </c>
      <c r="C395" s="81">
        <v>25</v>
      </c>
      <c r="D395" s="83">
        <v>4.5999999999999996</v>
      </c>
      <c r="E395" s="81">
        <v>25</v>
      </c>
      <c r="F395" s="84" t="s">
        <v>101</v>
      </c>
      <c r="G395" s="77">
        <v>525</v>
      </c>
      <c r="K395" s="91">
        <f t="shared" si="36"/>
        <v>21</v>
      </c>
    </row>
    <row r="396" spans="1:11" ht="15" customHeight="1" x14ac:dyDescent="0.2">
      <c r="A396" s="82" t="s">
        <v>3117</v>
      </c>
      <c r="B396" s="83">
        <v>2.8</v>
      </c>
      <c r="C396" s="81">
        <v>25</v>
      </c>
      <c r="D396" s="83">
        <v>2.8</v>
      </c>
      <c r="E396" s="81">
        <v>25</v>
      </c>
      <c r="F396" s="84" t="s">
        <v>1081</v>
      </c>
      <c r="G396" s="77">
        <v>1100</v>
      </c>
      <c r="K396" s="91">
        <f t="shared" si="36"/>
        <v>44</v>
      </c>
    </row>
    <row r="397" spans="1:11" ht="15" customHeight="1" x14ac:dyDescent="0.2">
      <c r="A397" s="82" t="s">
        <v>3117</v>
      </c>
      <c r="B397" s="83">
        <v>8.9499999999999993</v>
      </c>
      <c r="C397" s="81">
        <v>25</v>
      </c>
      <c r="D397" s="83">
        <v>8.9499999999999993</v>
      </c>
      <c r="E397" s="81">
        <v>25</v>
      </c>
      <c r="F397" s="84" t="s">
        <v>167</v>
      </c>
      <c r="G397" s="77">
        <v>1050</v>
      </c>
      <c r="K397" s="91">
        <f t="shared" si="36"/>
        <v>42</v>
      </c>
    </row>
    <row r="398" spans="1:11" ht="15" customHeight="1" x14ac:dyDescent="0.2">
      <c r="A398" s="82" t="s">
        <v>2995</v>
      </c>
      <c r="B398" s="83">
        <v>16.2</v>
      </c>
      <c r="C398" s="81">
        <v>10</v>
      </c>
      <c r="D398" s="83">
        <v>16.2</v>
      </c>
      <c r="E398" s="81">
        <v>10</v>
      </c>
      <c r="F398" s="84" t="s">
        <v>167</v>
      </c>
      <c r="G398" s="77">
        <v>70</v>
      </c>
      <c r="K398" s="91">
        <f t="shared" si="36"/>
        <v>7</v>
      </c>
    </row>
    <row r="399" spans="1:11" ht="15" customHeight="1" x14ac:dyDescent="0.2">
      <c r="A399" s="82" t="s">
        <v>60</v>
      </c>
      <c r="B399" s="83">
        <v>1.45</v>
      </c>
      <c r="C399" s="81">
        <v>50</v>
      </c>
      <c r="D399" s="83">
        <v>1.45</v>
      </c>
      <c r="E399" s="81">
        <v>50</v>
      </c>
      <c r="F399" s="84" t="s">
        <v>169</v>
      </c>
      <c r="G399" s="77" t="s">
        <v>3736</v>
      </c>
      <c r="K399" s="91" t="e">
        <f t="shared" si="36"/>
        <v>#VALUE!</v>
      </c>
    </row>
    <row r="400" spans="1:11" ht="15" customHeight="1" x14ac:dyDescent="0.2">
      <c r="A400" s="82" t="s">
        <v>60</v>
      </c>
      <c r="B400" s="83">
        <v>2.85</v>
      </c>
      <c r="C400" s="81">
        <v>25</v>
      </c>
      <c r="D400" s="83">
        <v>2.85</v>
      </c>
      <c r="E400" s="81">
        <v>25</v>
      </c>
      <c r="F400" s="84" t="s">
        <v>3733</v>
      </c>
      <c r="G400" s="77">
        <v>275</v>
      </c>
      <c r="K400" s="91">
        <f t="shared" si="36"/>
        <v>11</v>
      </c>
    </row>
    <row r="401" spans="1:11" ht="15" customHeight="1" x14ac:dyDescent="0.2">
      <c r="A401" s="82" t="s">
        <v>74</v>
      </c>
      <c r="B401" s="83">
        <v>14.35</v>
      </c>
      <c r="C401" s="81">
        <v>10</v>
      </c>
      <c r="D401" s="83">
        <v>14.35</v>
      </c>
      <c r="E401" s="81">
        <v>10</v>
      </c>
      <c r="F401" s="84" t="s">
        <v>2865</v>
      </c>
      <c r="G401" s="77">
        <v>150</v>
      </c>
      <c r="K401" s="91">
        <f t="shared" si="36"/>
        <v>15</v>
      </c>
    </row>
    <row r="402" spans="1:11" ht="15" customHeight="1" x14ac:dyDescent="0.2">
      <c r="A402" s="82" t="s">
        <v>74</v>
      </c>
      <c r="B402" s="83">
        <v>14.35</v>
      </c>
      <c r="C402" s="81">
        <v>10</v>
      </c>
      <c r="D402" s="83">
        <v>14.35</v>
      </c>
      <c r="E402" s="81">
        <v>10</v>
      </c>
      <c r="F402" s="84" t="s">
        <v>103</v>
      </c>
      <c r="G402" s="77">
        <v>530</v>
      </c>
      <c r="K402" s="91">
        <f t="shared" si="36"/>
        <v>53</v>
      </c>
    </row>
    <row r="403" spans="1:11" ht="15" customHeight="1" x14ac:dyDescent="0.2">
      <c r="A403" s="82" t="s">
        <v>72</v>
      </c>
      <c r="B403" s="83">
        <v>16.350000000000001</v>
      </c>
      <c r="C403" s="81">
        <v>10</v>
      </c>
      <c r="D403" s="83">
        <v>16.350000000000001</v>
      </c>
      <c r="E403" s="81">
        <v>10</v>
      </c>
      <c r="F403" s="84" t="s">
        <v>103</v>
      </c>
      <c r="G403" s="77">
        <v>820</v>
      </c>
      <c r="K403" s="91">
        <f t="shared" si="36"/>
        <v>82</v>
      </c>
    </row>
    <row r="404" spans="1:11" ht="15" customHeight="1" x14ac:dyDescent="0.2">
      <c r="A404" s="82" t="s">
        <v>74</v>
      </c>
      <c r="B404" s="83">
        <v>13.85</v>
      </c>
      <c r="C404" s="81">
        <v>10</v>
      </c>
      <c r="D404" s="83">
        <v>13.85</v>
      </c>
      <c r="E404" s="81">
        <v>10</v>
      </c>
      <c r="F404" s="84" t="s">
        <v>3723</v>
      </c>
      <c r="G404" s="77">
        <v>100</v>
      </c>
      <c r="K404" s="91">
        <f t="shared" si="36"/>
        <v>10</v>
      </c>
    </row>
    <row r="405" spans="1:11" ht="15" customHeight="1" x14ac:dyDescent="0.2">
      <c r="A405" s="82" t="s">
        <v>72</v>
      </c>
      <c r="B405" s="83">
        <v>15.85</v>
      </c>
      <c r="C405" s="81">
        <v>10</v>
      </c>
      <c r="D405" s="83">
        <v>15.85</v>
      </c>
      <c r="E405" s="81">
        <v>10</v>
      </c>
      <c r="F405" s="84" t="s">
        <v>3723</v>
      </c>
      <c r="G405" s="77">
        <v>1630</v>
      </c>
      <c r="K405" s="91">
        <f t="shared" si="36"/>
        <v>163</v>
      </c>
    </row>
    <row r="406" spans="1:11" ht="15" customHeight="1" x14ac:dyDescent="0.2">
      <c r="A406" s="82" t="s">
        <v>68</v>
      </c>
      <c r="B406" s="83">
        <v>17.850000000000001</v>
      </c>
      <c r="C406" s="81">
        <v>10</v>
      </c>
      <c r="D406" s="83">
        <v>17.850000000000001</v>
      </c>
      <c r="E406" s="81">
        <v>10</v>
      </c>
      <c r="F406" s="84" t="s">
        <v>3723</v>
      </c>
      <c r="G406" s="77">
        <v>170</v>
      </c>
      <c r="K406" s="91">
        <f t="shared" si="36"/>
        <v>17</v>
      </c>
    </row>
    <row r="407" spans="1:11" ht="15" customHeight="1" x14ac:dyDescent="0.2">
      <c r="A407" s="82" t="s">
        <v>3158</v>
      </c>
      <c r="B407" s="83">
        <v>2.25</v>
      </c>
      <c r="C407" s="81">
        <v>25</v>
      </c>
      <c r="D407" s="83">
        <v>2.25</v>
      </c>
      <c r="E407" s="81">
        <v>25</v>
      </c>
      <c r="F407" s="84" t="s">
        <v>218</v>
      </c>
      <c r="G407" s="77">
        <v>1775</v>
      </c>
      <c r="K407" s="91">
        <f t="shared" si="36"/>
        <v>71</v>
      </c>
    </row>
    <row r="408" spans="1:11" ht="15" customHeight="1" x14ac:dyDescent="0.2">
      <c r="A408" s="82" t="s">
        <v>3030</v>
      </c>
      <c r="B408" s="83">
        <v>2.75</v>
      </c>
      <c r="C408" s="81">
        <v>25</v>
      </c>
      <c r="D408" s="83">
        <v>2.75</v>
      </c>
      <c r="E408" s="81">
        <v>25</v>
      </c>
      <c r="F408" s="84" t="s">
        <v>218</v>
      </c>
      <c r="G408" s="77">
        <v>3325</v>
      </c>
      <c r="K408" s="91">
        <f t="shared" si="36"/>
        <v>133</v>
      </c>
    </row>
    <row r="409" spans="1:11" ht="15" customHeight="1" x14ac:dyDescent="0.2">
      <c r="A409" s="82" t="s">
        <v>3025</v>
      </c>
      <c r="B409" s="83">
        <v>3.85</v>
      </c>
      <c r="C409" s="81">
        <v>25</v>
      </c>
      <c r="D409" s="83">
        <v>3.85</v>
      </c>
      <c r="E409" s="81">
        <v>25</v>
      </c>
      <c r="F409" s="84" t="s">
        <v>218</v>
      </c>
      <c r="G409" s="77">
        <v>8100</v>
      </c>
      <c r="K409" s="91">
        <f t="shared" si="36"/>
        <v>324</v>
      </c>
    </row>
    <row r="410" spans="1:11" ht="15" customHeight="1" x14ac:dyDescent="0.2">
      <c r="A410" s="82" t="s">
        <v>3001</v>
      </c>
      <c r="B410" s="83">
        <v>5.3</v>
      </c>
      <c r="C410" s="81">
        <v>25</v>
      </c>
      <c r="D410" s="83">
        <v>5.3</v>
      </c>
      <c r="E410" s="81">
        <v>25</v>
      </c>
      <c r="F410" s="84" t="s">
        <v>218</v>
      </c>
      <c r="G410" s="77">
        <v>2150</v>
      </c>
      <c r="K410" s="91">
        <f t="shared" si="36"/>
        <v>86</v>
      </c>
    </row>
    <row r="411" spans="1:11" ht="15" customHeight="1" x14ac:dyDescent="0.2">
      <c r="A411" s="82" t="s">
        <v>80</v>
      </c>
      <c r="B411" s="83">
        <v>4.7</v>
      </c>
      <c r="C411" s="81">
        <v>10</v>
      </c>
      <c r="D411" s="83">
        <v>4.7</v>
      </c>
      <c r="E411" s="81">
        <v>10</v>
      </c>
      <c r="F411" s="84" t="s">
        <v>218</v>
      </c>
      <c r="G411" s="77">
        <v>1360</v>
      </c>
      <c r="K411" s="91">
        <f t="shared" si="36"/>
        <v>136</v>
      </c>
    </row>
    <row r="412" spans="1:11" ht="15" customHeight="1" x14ac:dyDescent="0.2">
      <c r="A412" s="82" t="s">
        <v>65</v>
      </c>
      <c r="B412" s="83">
        <v>6.75</v>
      </c>
      <c r="C412" s="81">
        <v>10</v>
      </c>
      <c r="D412" s="83">
        <v>6.75</v>
      </c>
      <c r="E412" s="81">
        <v>10</v>
      </c>
      <c r="F412" s="84" t="s">
        <v>218</v>
      </c>
      <c r="G412" s="77">
        <v>3050</v>
      </c>
      <c r="K412" s="91">
        <f t="shared" si="36"/>
        <v>305</v>
      </c>
    </row>
    <row r="413" spans="1:11" ht="15" customHeight="1" x14ac:dyDescent="0.2">
      <c r="A413" s="82" t="s">
        <v>3752</v>
      </c>
      <c r="B413" s="83">
        <v>10.35</v>
      </c>
      <c r="C413" s="81">
        <v>10</v>
      </c>
      <c r="D413" s="83">
        <v>10.35</v>
      </c>
      <c r="E413" s="81">
        <v>10</v>
      </c>
      <c r="F413" s="84" t="s">
        <v>218</v>
      </c>
      <c r="G413" s="77">
        <v>780</v>
      </c>
      <c r="K413" s="91">
        <f t="shared" si="36"/>
        <v>78</v>
      </c>
    </row>
    <row r="414" spans="1:11" ht="15" customHeight="1" x14ac:dyDescent="0.2">
      <c r="A414" s="82" t="s">
        <v>2572</v>
      </c>
      <c r="B414" s="83">
        <v>12.85</v>
      </c>
      <c r="C414" s="81">
        <v>10</v>
      </c>
      <c r="D414" s="83">
        <v>12.85</v>
      </c>
      <c r="E414" s="81">
        <v>10</v>
      </c>
      <c r="F414" s="84" t="s">
        <v>218</v>
      </c>
      <c r="G414" s="77">
        <v>480</v>
      </c>
      <c r="K414" s="91">
        <f t="shared" si="36"/>
        <v>48</v>
      </c>
    </row>
    <row r="415" spans="1:11" ht="15" customHeight="1" x14ac:dyDescent="0.2">
      <c r="A415" s="82" t="s">
        <v>3028</v>
      </c>
      <c r="B415" s="83">
        <v>2.0499999999999998</v>
      </c>
      <c r="C415" s="81">
        <v>25</v>
      </c>
      <c r="D415" s="83">
        <v>2.0499999999999998</v>
      </c>
      <c r="E415" s="81">
        <v>25</v>
      </c>
      <c r="F415" s="84" t="s">
        <v>219</v>
      </c>
      <c r="G415" s="77">
        <v>3525</v>
      </c>
      <c r="K415" s="91">
        <f t="shared" si="36"/>
        <v>141</v>
      </c>
    </row>
    <row r="416" spans="1:11" ht="15" customHeight="1" x14ac:dyDescent="0.2">
      <c r="A416" s="82" t="s">
        <v>3029</v>
      </c>
      <c r="B416" s="83">
        <v>2.4500000000000002</v>
      </c>
      <c r="C416" s="81">
        <v>25</v>
      </c>
      <c r="D416" s="83">
        <v>2.4500000000000002</v>
      </c>
      <c r="E416" s="81">
        <v>25</v>
      </c>
      <c r="F416" s="84" t="s">
        <v>219</v>
      </c>
      <c r="G416" s="77">
        <v>3425</v>
      </c>
      <c r="K416" s="91">
        <f t="shared" si="36"/>
        <v>137</v>
      </c>
    </row>
    <row r="417" spans="1:11" ht="15" customHeight="1" x14ac:dyDescent="0.2">
      <c r="A417" s="82" t="s">
        <v>3716</v>
      </c>
      <c r="B417" s="83">
        <v>3.1</v>
      </c>
      <c r="C417" s="81">
        <v>25</v>
      </c>
      <c r="D417" s="83">
        <v>3.1</v>
      </c>
      <c r="E417" s="81">
        <v>25</v>
      </c>
      <c r="F417" s="84" t="s">
        <v>219</v>
      </c>
      <c r="G417" s="77">
        <v>5250</v>
      </c>
      <c r="K417" s="91">
        <f t="shared" si="36"/>
        <v>210</v>
      </c>
    </row>
    <row r="418" spans="1:11" ht="15" customHeight="1" x14ac:dyDescent="0.2">
      <c r="A418" s="82" t="s">
        <v>3730</v>
      </c>
      <c r="B418" s="83">
        <v>3.45</v>
      </c>
      <c r="C418" s="81">
        <v>25</v>
      </c>
      <c r="D418" s="83">
        <v>3.45</v>
      </c>
      <c r="E418" s="81">
        <v>25</v>
      </c>
      <c r="F418" s="84" t="s">
        <v>219</v>
      </c>
      <c r="G418" s="77">
        <v>525</v>
      </c>
      <c r="K418" s="91">
        <f t="shared" si="36"/>
        <v>21</v>
      </c>
    </row>
    <row r="419" spans="1:11" ht="15" customHeight="1" x14ac:dyDescent="0.2">
      <c r="A419" s="82" t="s">
        <v>80</v>
      </c>
      <c r="B419" s="83">
        <v>4.7</v>
      </c>
      <c r="C419" s="81">
        <v>10</v>
      </c>
      <c r="D419" s="83">
        <v>4.7</v>
      </c>
      <c r="E419" s="81">
        <v>10</v>
      </c>
      <c r="F419" s="84" t="s">
        <v>219</v>
      </c>
      <c r="G419" s="77">
        <v>210</v>
      </c>
      <c r="K419" s="91">
        <f t="shared" si="36"/>
        <v>21</v>
      </c>
    </row>
    <row r="420" spans="1:11" ht="15" customHeight="1" x14ac:dyDescent="0.2">
      <c r="A420" s="82" t="s">
        <v>65</v>
      </c>
      <c r="B420" s="83">
        <v>6.75</v>
      </c>
      <c r="C420" s="81">
        <v>10</v>
      </c>
      <c r="D420" s="83">
        <v>6.75</v>
      </c>
      <c r="E420" s="81">
        <v>10</v>
      </c>
      <c r="F420" s="84" t="s">
        <v>219</v>
      </c>
      <c r="G420" s="77">
        <v>2000</v>
      </c>
      <c r="K420" s="91">
        <f t="shared" si="36"/>
        <v>200</v>
      </c>
    </row>
    <row r="421" spans="1:11" ht="15" customHeight="1" x14ac:dyDescent="0.2">
      <c r="A421" s="82" t="s">
        <v>66</v>
      </c>
      <c r="B421" s="83">
        <v>8.85</v>
      </c>
      <c r="C421" s="81">
        <v>10</v>
      </c>
      <c r="D421" s="83">
        <v>8.85</v>
      </c>
      <c r="E421" s="81">
        <v>10</v>
      </c>
      <c r="F421" s="84" t="s">
        <v>219</v>
      </c>
      <c r="G421" s="77">
        <v>3110</v>
      </c>
      <c r="K421" s="91">
        <f t="shared" si="36"/>
        <v>311</v>
      </c>
    </row>
    <row r="422" spans="1:11" ht="15" customHeight="1" x14ac:dyDescent="0.2">
      <c r="A422" s="82" t="s">
        <v>3752</v>
      </c>
      <c r="B422" s="83">
        <v>10.35</v>
      </c>
      <c r="C422" s="81">
        <v>10</v>
      </c>
      <c r="D422" s="83">
        <v>10.35</v>
      </c>
      <c r="E422" s="81">
        <v>10</v>
      </c>
      <c r="F422" s="84" t="s">
        <v>219</v>
      </c>
      <c r="G422" s="77">
        <v>2090</v>
      </c>
      <c r="K422" s="91">
        <f t="shared" si="36"/>
        <v>209</v>
      </c>
    </row>
    <row r="423" spans="1:11" ht="15" customHeight="1" x14ac:dyDescent="0.2">
      <c r="A423" s="82" t="s">
        <v>2572</v>
      </c>
      <c r="B423" s="83">
        <v>12.85</v>
      </c>
      <c r="C423" s="81">
        <v>10</v>
      </c>
      <c r="D423" s="83">
        <v>12.85</v>
      </c>
      <c r="E423" s="81">
        <v>10</v>
      </c>
      <c r="F423" s="84" t="s">
        <v>219</v>
      </c>
      <c r="G423" s="77">
        <v>440</v>
      </c>
      <c r="K423" s="91">
        <f t="shared" si="36"/>
        <v>44</v>
      </c>
    </row>
    <row r="424" spans="1:11" ht="15" customHeight="1" x14ac:dyDescent="0.2">
      <c r="A424" s="82" t="s">
        <v>65</v>
      </c>
      <c r="B424" s="83">
        <v>6.75</v>
      </c>
      <c r="C424" s="81">
        <v>10</v>
      </c>
      <c r="D424" s="83">
        <v>6.75</v>
      </c>
      <c r="E424" s="81">
        <v>10</v>
      </c>
      <c r="F424" s="84" t="s">
        <v>2561</v>
      </c>
      <c r="G424" s="77">
        <v>170</v>
      </c>
      <c r="K424" s="91">
        <f t="shared" si="36"/>
        <v>17</v>
      </c>
    </row>
    <row r="425" spans="1:11" ht="15" customHeight="1" x14ac:dyDescent="0.2">
      <c r="A425" s="82" t="s">
        <v>66</v>
      </c>
      <c r="B425" s="83">
        <v>8.85</v>
      </c>
      <c r="C425" s="81">
        <v>10</v>
      </c>
      <c r="D425" s="83">
        <v>8.85</v>
      </c>
      <c r="E425" s="81">
        <v>10</v>
      </c>
      <c r="F425" s="84" t="s">
        <v>2561</v>
      </c>
      <c r="G425" s="77">
        <v>900</v>
      </c>
      <c r="K425" s="91">
        <f t="shared" si="36"/>
        <v>90</v>
      </c>
    </row>
    <row r="426" spans="1:11" ht="15" customHeight="1" x14ac:dyDescent="0.2">
      <c r="A426" s="82" t="s">
        <v>3752</v>
      </c>
      <c r="B426" s="83">
        <v>10.35</v>
      </c>
      <c r="C426" s="81">
        <v>10</v>
      </c>
      <c r="D426" s="83">
        <v>10.35</v>
      </c>
      <c r="E426" s="81">
        <v>10</v>
      </c>
      <c r="F426" s="84" t="s">
        <v>2561</v>
      </c>
      <c r="G426" s="77">
        <v>860</v>
      </c>
      <c r="K426" s="91">
        <f t="shared" si="36"/>
        <v>86</v>
      </c>
    </row>
    <row r="427" spans="1:11" ht="15" customHeight="1" x14ac:dyDescent="0.2">
      <c r="A427" s="82" t="s">
        <v>80</v>
      </c>
      <c r="B427" s="83">
        <v>4.7</v>
      </c>
      <c r="C427" s="81">
        <v>10</v>
      </c>
      <c r="D427" s="83">
        <v>4.7</v>
      </c>
      <c r="E427" s="81">
        <v>10</v>
      </c>
      <c r="F427" s="84" t="s">
        <v>104</v>
      </c>
      <c r="G427" s="77">
        <v>50</v>
      </c>
      <c r="K427" s="91">
        <f t="shared" si="36"/>
        <v>5</v>
      </c>
    </row>
    <row r="428" spans="1:11" ht="15" customHeight="1" x14ac:dyDescent="0.2">
      <c r="A428" s="82" t="s">
        <v>65</v>
      </c>
      <c r="B428" s="83">
        <v>6.75</v>
      </c>
      <c r="C428" s="81">
        <v>10</v>
      </c>
      <c r="D428" s="83">
        <v>6.75</v>
      </c>
      <c r="E428" s="81">
        <v>10</v>
      </c>
      <c r="F428" s="84" t="s">
        <v>104</v>
      </c>
      <c r="G428" s="77">
        <v>590</v>
      </c>
      <c r="K428" s="91">
        <f t="shared" si="36"/>
        <v>59</v>
      </c>
    </row>
    <row r="429" spans="1:11" ht="15" customHeight="1" x14ac:dyDescent="0.2">
      <c r="A429" s="82" t="s">
        <v>3752</v>
      </c>
      <c r="B429" s="83">
        <v>10.35</v>
      </c>
      <c r="C429" s="81">
        <v>10</v>
      </c>
      <c r="D429" s="83">
        <v>10.35</v>
      </c>
      <c r="E429" s="81">
        <v>10</v>
      </c>
      <c r="F429" s="84" t="s">
        <v>104</v>
      </c>
      <c r="G429" s="77">
        <v>440</v>
      </c>
      <c r="K429" s="91">
        <f t="shared" si="36"/>
        <v>44</v>
      </c>
    </row>
    <row r="430" spans="1:11" ht="15" customHeight="1" x14ac:dyDescent="0.2">
      <c r="A430" s="82" t="s">
        <v>2572</v>
      </c>
      <c r="B430" s="83">
        <v>12.85</v>
      </c>
      <c r="C430" s="81">
        <v>10</v>
      </c>
      <c r="D430" s="83">
        <v>12.85</v>
      </c>
      <c r="E430" s="81">
        <v>10</v>
      </c>
      <c r="F430" s="84" t="s">
        <v>104</v>
      </c>
      <c r="G430" s="77">
        <v>470</v>
      </c>
      <c r="K430" s="91">
        <f t="shared" si="36"/>
        <v>47</v>
      </c>
    </row>
    <row r="431" spans="1:11" ht="15" customHeight="1" x14ac:dyDescent="0.2">
      <c r="A431" s="82" t="s">
        <v>3158</v>
      </c>
      <c r="B431" s="83">
        <v>2.65</v>
      </c>
      <c r="C431" s="81">
        <v>25</v>
      </c>
      <c r="D431" s="83">
        <v>2.65</v>
      </c>
      <c r="E431" s="81">
        <v>25</v>
      </c>
      <c r="F431" s="84" t="s">
        <v>105</v>
      </c>
      <c r="G431" s="77">
        <v>2100</v>
      </c>
      <c r="K431" s="91">
        <f t="shared" si="36"/>
        <v>84</v>
      </c>
    </row>
    <row r="432" spans="1:11" ht="15" customHeight="1" x14ac:dyDescent="0.2">
      <c r="A432" s="82" t="s">
        <v>3030</v>
      </c>
      <c r="B432" s="83">
        <v>3.7</v>
      </c>
      <c r="C432" s="81">
        <v>25</v>
      </c>
      <c r="D432" s="83">
        <v>3.7</v>
      </c>
      <c r="E432" s="81">
        <v>25</v>
      </c>
      <c r="F432" s="84" t="s">
        <v>105</v>
      </c>
      <c r="G432" s="77">
        <v>1800</v>
      </c>
      <c r="K432" s="91">
        <f t="shared" si="36"/>
        <v>72</v>
      </c>
    </row>
    <row r="433" spans="1:11" ht="15" customHeight="1" x14ac:dyDescent="0.2">
      <c r="A433" s="82" t="s">
        <v>3505</v>
      </c>
      <c r="B433" s="83">
        <v>3.95</v>
      </c>
      <c r="C433" s="81">
        <v>10</v>
      </c>
      <c r="D433" s="83">
        <v>3.95</v>
      </c>
      <c r="E433" s="81">
        <v>10</v>
      </c>
      <c r="F433" s="84" t="s">
        <v>105</v>
      </c>
      <c r="G433" s="77">
        <v>180</v>
      </c>
      <c r="K433" s="91">
        <f t="shared" si="36"/>
        <v>18</v>
      </c>
    </row>
    <row r="434" spans="1:11" ht="15" customHeight="1" x14ac:dyDescent="0.2">
      <c r="A434" s="82" t="s">
        <v>80</v>
      </c>
      <c r="B434" s="83">
        <v>4.7</v>
      </c>
      <c r="C434" s="81">
        <v>10</v>
      </c>
      <c r="D434" s="83">
        <v>4.7</v>
      </c>
      <c r="E434" s="81">
        <v>10</v>
      </c>
      <c r="F434" s="84" t="s">
        <v>105</v>
      </c>
      <c r="G434" s="77">
        <v>60</v>
      </c>
      <c r="K434" s="91">
        <f t="shared" si="36"/>
        <v>6</v>
      </c>
    </row>
    <row r="435" spans="1:11" ht="15" customHeight="1" x14ac:dyDescent="0.2">
      <c r="A435" s="82" t="s">
        <v>66</v>
      </c>
      <c r="B435" s="83">
        <v>8.85</v>
      </c>
      <c r="C435" s="81">
        <v>10</v>
      </c>
      <c r="D435" s="83">
        <v>8.85</v>
      </c>
      <c r="E435" s="81">
        <v>10</v>
      </c>
      <c r="F435" s="84" t="s">
        <v>105</v>
      </c>
      <c r="G435" s="77">
        <v>700</v>
      </c>
      <c r="K435" s="91">
        <f t="shared" si="36"/>
        <v>70</v>
      </c>
    </row>
    <row r="436" spans="1:11" ht="15" customHeight="1" x14ac:dyDescent="0.2">
      <c r="A436" s="82" t="s">
        <v>3752</v>
      </c>
      <c r="B436" s="83">
        <v>10.35</v>
      </c>
      <c r="C436" s="81">
        <v>10</v>
      </c>
      <c r="D436" s="83">
        <v>10.35</v>
      </c>
      <c r="E436" s="81">
        <v>10</v>
      </c>
      <c r="F436" s="84" t="s">
        <v>105</v>
      </c>
      <c r="G436" s="77">
        <v>200</v>
      </c>
      <c r="K436" s="91">
        <f t="shared" si="36"/>
        <v>20</v>
      </c>
    </row>
    <row r="437" spans="1:11" ht="15" customHeight="1" x14ac:dyDescent="0.2">
      <c r="A437" s="82" t="s">
        <v>3030</v>
      </c>
      <c r="B437" s="83">
        <v>2.65</v>
      </c>
      <c r="C437" s="81">
        <v>25</v>
      </c>
      <c r="D437" s="83">
        <v>2.65</v>
      </c>
      <c r="E437" s="81">
        <v>25</v>
      </c>
      <c r="F437" s="84" t="s">
        <v>172</v>
      </c>
      <c r="G437" s="77">
        <v>250</v>
      </c>
      <c r="K437" s="91">
        <f t="shared" si="36"/>
        <v>10</v>
      </c>
    </row>
    <row r="438" spans="1:11" ht="15" customHeight="1" x14ac:dyDescent="0.2">
      <c r="A438" s="82" t="s">
        <v>3025</v>
      </c>
      <c r="B438" s="83">
        <v>3.7</v>
      </c>
      <c r="C438" s="81">
        <v>25</v>
      </c>
      <c r="D438" s="83">
        <v>3.7</v>
      </c>
      <c r="E438" s="81">
        <v>25</v>
      </c>
      <c r="F438" s="84" t="s">
        <v>172</v>
      </c>
      <c r="G438" s="77">
        <v>200</v>
      </c>
      <c r="K438" s="91">
        <f t="shared" si="36"/>
        <v>8</v>
      </c>
    </row>
    <row r="439" spans="1:11" ht="15" customHeight="1" x14ac:dyDescent="0.2">
      <c r="A439" s="82" t="s">
        <v>3028</v>
      </c>
      <c r="B439" s="83">
        <v>2.15</v>
      </c>
      <c r="C439" s="81">
        <v>25</v>
      </c>
      <c r="D439" s="83">
        <v>2.15</v>
      </c>
      <c r="E439" s="81">
        <v>25</v>
      </c>
      <c r="F439" s="84" t="s">
        <v>2350</v>
      </c>
      <c r="G439" s="77" t="s">
        <v>3737</v>
      </c>
      <c r="K439" s="91" t="e">
        <f t="shared" si="36"/>
        <v>#VALUE!</v>
      </c>
    </row>
    <row r="440" spans="1:11" ht="15" customHeight="1" x14ac:dyDescent="0.2">
      <c r="A440" s="82" t="s">
        <v>3029</v>
      </c>
      <c r="B440" s="83">
        <v>2.6</v>
      </c>
      <c r="C440" s="81">
        <v>25</v>
      </c>
      <c r="D440" s="83">
        <v>2.6</v>
      </c>
      <c r="E440" s="81">
        <v>25</v>
      </c>
      <c r="F440" s="84" t="s">
        <v>2350</v>
      </c>
      <c r="G440" s="77">
        <v>5425</v>
      </c>
      <c r="K440" s="91">
        <f t="shared" si="36"/>
        <v>217</v>
      </c>
    </row>
    <row r="441" spans="1:11" ht="15" customHeight="1" x14ac:dyDescent="0.2">
      <c r="A441" s="82" t="s">
        <v>3030</v>
      </c>
      <c r="B441" s="83">
        <v>2.2999999999999998</v>
      </c>
      <c r="C441" s="81">
        <v>25</v>
      </c>
      <c r="D441" s="83">
        <v>2.2999999999999998</v>
      </c>
      <c r="E441" s="81">
        <v>25</v>
      </c>
      <c r="F441" s="84" t="s">
        <v>106</v>
      </c>
      <c r="G441" s="77">
        <v>3725</v>
      </c>
      <c r="K441" s="91">
        <f t="shared" si="36"/>
        <v>149</v>
      </c>
    </row>
    <row r="442" spans="1:11" ht="15" customHeight="1" x14ac:dyDescent="0.2">
      <c r="A442" s="82" t="s">
        <v>3025</v>
      </c>
      <c r="B442" s="83">
        <v>3.25</v>
      </c>
      <c r="C442" s="81">
        <v>25</v>
      </c>
      <c r="D442" s="83">
        <v>3.25</v>
      </c>
      <c r="E442" s="81">
        <v>25</v>
      </c>
      <c r="F442" s="84" t="s">
        <v>106</v>
      </c>
      <c r="G442" s="77">
        <v>1275</v>
      </c>
      <c r="K442" s="91">
        <f t="shared" si="36"/>
        <v>51</v>
      </c>
    </row>
    <row r="443" spans="1:11" ht="15" customHeight="1" x14ac:dyDescent="0.2">
      <c r="A443" s="82" t="s">
        <v>80</v>
      </c>
      <c r="B443" s="83">
        <v>4.7</v>
      </c>
      <c r="C443" s="81">
        <v>10</v>
      </c>
      <c r="D443" s="83">
        <v>4.7</v>
      </c>
      <c r="E443" s="81">
        <v>10</v>
      </c>
      <c r="F443" s="84" t="s">
        <v>106</v>
      </c>
      <c r="G443" s="77">
        <v>540</v>
      </c>
      <c r="K443" s="91">
        <f t="shared" si="36"/>
        <v>54</v>
      </c>
    </row>
    <row r="444" spans="1:11" ht="15" customHeight="1" x14ac:dyDescent="0.2">
      <c r="A444" s="82" t="s">
        <v>65</v>
      </c>
      <c r="B444" s="83">
        <v>6.75</v>
      </c>
      <c r="C444" s="81">
        <v>10</v>
      </c>
      <c r="D444" s="83">
        <v>6.75</v>
      </c>
      <c r="E444" s="81">
        <v>10</v>
      </c>
      <c r="F444" s="84" t="s">
        <v>106</v>
      </c>
      <c r="G444" s="77">
        <v>1610</v>
      </c>
      <c r="K444" s="91">
        <f t="shared" si="36"/>
        <v>161</v>
      </c>
    </row>
    <row r="445" spans="1:11" ht="15" customHeight="1" x14ac:dyDescent="0.2">
      <c r="A445" s="82" t="s">
        <v>66</v>
      </c>
      <c r="B445" s="83">
        <v>8.85</v>
      </c>
      <c r="C445" s="81">
        <v>10</v>
      </c>
      <c r="D445" s="83">
        <v>8.85</v>
      </c>
      <c r="E445" s="81">
        <v>10</v>
      </c>
      <c r="F445" s="84" t="s">
        <v>106</v>
      </c>
      <c r="G445" s="77">
        <v>690</v>
      </c>
      <c r="K445" s="91">
        <f t="shared" si="36"/>
        <v>69</v>
      </c>
    </row>
    <row r="446" spans="1:11" ht="15" customHeight="1" x14ac:dyDescent="0.2">
      <c r="A446" s="82" t="s">
        <v>2572</v>
      </c>
      <c r="B446" s="83">
        <v>12.85</v>
      </c>
      <c r="C446" s="81">
        <v>10</v>
      </c>
      <c r="D446" s="83">
        <v>12.85</v>
      </c>
      <c r="E446" s="81">
        <v>10</v>
      </c>
      <c r="F446" s="84" t="s">
        <v>106</v>
      </c>
      <c r="G446" s="77">
        <v>50</v>
      </c>
      <c r="K446" s="91">
        <f t="shared" si="36"/>
        <v>5</v>
      </c>
    </row>
    <row r="447" spans="1:11" ht="15" customHeight="1" x14ac:dyDescent="0.2">
      <c r="A447" s="82" t="s">
        <v>3030</v>
      </c>
      <c r="B447" s="83">
        <v>2.4</v>
      </c>
      <c r="C447" s="81">
        <v>25</v>
      </c>
      <c r="D447" s="83">
        <v>2.4</v>
      </c>
      <c r="E447" s="81">
        <v>25</v>
      </c>
      <c r="F447" s="84" t="s">
        <v>220</v>
      </c>
      <c r="G447" s="77">
        <v>3125</v>
      </c>
      <c r="K447" s="91">
        <f t="shared" si="36"/>
        <v>125</v>
      </c>
    </row>
    <row r="448" spans="1:11" ht="15" customHeight="1" x14ac:dyDescent="0.2">
      <c r="A448" s="82" t="s">
        <v>3025</v>
      </c>
      <c r="B448" s="83">
        <v>3.4</v>
      </c>
      <c r="C448" s="81">
        <v>25</v>
      </c>
      <c r="D448" s="83">
        <v>3.4</v>
      </c>
      <c r="E448" s="81">
        <v>25</v>
      </c>
      <c r="F448" s="84" t="s">
        <v>220</v>
      </c>
      <c r="G448" s="77">
        <v>2925</v>
      </c>
      <c r="K448" s="91">
        <f t="shared" si="36"/>
        <v>117</v>
      </c>
    </row>
    <row r="449" spans="1:11" ht="15" customHeight="1" x14ac:dyDescent="0.2">
      <c r="A449" s="82" t="s">
        <v>80</v>
      </c>
      <c r="B449" s="83">
        <v>4.7</v>
      </c>
      <c r="C449" s="81">
        <v>10</v>
      </c>
      <c r="D449" s="83">
        <v>4.7</v>
      </c>
      <c r="E449" s="81">
        <v>10</v>
      </c>
      <c r="F449" s="84" t="s">
        <v>220</v>
      </c>
      <c r="G449" s="77">
        <v>420</v>
      </c>
      <c r="K449" s="91">
        <f t="shared" si="36"/>
        <v>42</v>
      </c>
    </row>
    <row r="450" spans="1:11" ht="15" customHeight="1" x14ac:dyDescent="0.2">
      <c r="A450" s="82" t="s">
        <v>65</v>
      </c>
      <c r="B450" s="83">
        <v>6.75</v>
      </c>
      <c r="C450" s="81">
        <v>10</v>
      </c>
      <c r="D450" s="83">
        <v>6.75</v>
      </c>
      <c r="E450" s="81">
        <v>10</v>
      </c>
      <c r="F450" s="84" t="s">
        <v>220</v>
      </c>
      <c r="G450" s="77">
        <v>1100</v>
      </c>
      <c r="K450" s="91">
        <f t="shared" ref="K450:K518" si="37">G450/E450</f>
        <v>110</v>
      </c>
    </row>
    <row r="451" spans="1:11" ht="15" customHeight="1" x14ac:dyDescent="0.2">
      <c r="A451" s="82" t="s">
        <v>66</v>
      </c>
      <c r="B451" s="83">
        <v>8.85</v>
      </c>
      <c r="C451" s="81">
        <v>10</v>
      </c>
      <c r="D451" s="83">
        <v>8.85</v>
      </c>
      <c r="E451" s="81">
        <v>10</v>
      </c>
      <c r="F451" s="84" t="s">
        <v>220</v>
      </c>
      <c r="G451" s="77">
        <v>130</v>
      </c>
      <c r="K451" s="91">
        <f t="shared" si="37"/>
        <v>13</v>
      </c>
    </row>
    <row r="452" spans="1:11" ht="15" customHeight="1" x14ac:dyDescent="0.2">
      <c r="A452" s="82" t="s">
        <v>3752</v>
      </c>
      <c r="B452" s="83">
        <v>10.35</v>
      </c>
      <c r="C452" s="81">
        <v>10</v>
      </c>
      <c r="D452" s="83">
        <v>10.35</v>
      </c>
      <c r="E452" s="81">
        <v>10</v>
      </c>
      <c r="F452" s="84" t="s">
        <v>220</v>
      </c>
      <c r="G452" s="77">
        <v>30</v>
      </c>
      <c r="K452" s="91">
        <f t="shared" si="37"/>
        <v>3</v>
      </c>
    </row>
    <row r="453" spans="1:11" ht="15" customHeight="1" x14ac:dyDescent="0.2">
      <c r="A453" s="82" t="s">
        <v>80</v>
      </c>
      <c r="B453" s="83">
        <v>4.7</v>
      </c>
      <c r="C453" s="81">
        <v>10</v>
      </c>
      <c r="D453" s="83">
        <v>4.7</v>
      </c>
      <c r="E453" s="81">
        <v>10</v>
      </c>
      <c r="F453" s="84" t="s">
        <v>107</v>
      </c>
      <c r="G453" s="77">
        <v>50</v>
      </c>
      <c r="K453" s="91">
        <f t="shared" si="37"/>
        <v>5</v>
      </c>
    </row>
    <row r="454" spans="1:11" ht="15" customHeight="1" x14ac:dyDescent="0.2">
      <c r="A454" s="82" t="s">
        <v>65</v>
      </c>
      <c r="B454" s="83">
        <v>6.75</v>
      </c>
      <c r="C454" s="81">
        <v>10</v>
      </c>
      <c r="D454" s="83">
        <v>6.75</v>
      </c>
      <c r="E454" s="81">
        <v>10</v>
      </c>
      <c r="F454" s="84" t="s">
        <v>107</v>
      </c>
      <c r="G454" s="77">
        <v>470</v>
      </c>
      <c r="K454" s="91">
        <f t="shared" si="37"/>
        <v>47</v>
      </c>
    </row>
    <row r="455" spans="1:11" ht="15" customHeight="1" x14ac:dyDescent="0.2">
      <c r="A455" s="82" t="s">
        <v>66</v>
      </c>
      <c r="B455" s="83">
        <v>8.85</v>
      </c>
      <c r="C455" s="81">
        <v>10</v>
      </c>
      <c r="D455" s="83">
        <v>8.85</v>
      </c>
      <c r="E455" s="81">
        <v>10</v>
      </c>
      <c r="F455" s="84" t="s">
        <v>107</v>
      </c>
      <c r="G455" s="77">
        <v>640</v>
      </c>
      <c r="K455" s="91">
        <f t="shared" si="37"/>
        <v>64</v>
      </c>
    </row>
    <row r="456" spans="1:11" ht="15" customHeight="1" x14ac:dyDescent="0.2">
      <c r="A456" s="82" t="s">
        <v>3752</v>
      </c>
      <c r="B456" s="83">
        <v>10.35</v>
      </c>
      <c r="C456" s="81">
        <v>10</v>
      </c>
      <c r="D456" s="83">
        <v>10.35</v>
      </c>
      <c r="E456" s="81">
        <v>10</v>
      </c>
      <c r="F456" s="84" t="s">
        <v>107</v>
      </c>
      <c r="G456" s="77">
        <v>920</v>
      </c>
      <c r="K456" s="91">
        <f t="shared" si="37"/>
        <v>92</v>
      </c>
    </row>
    <row r="457" spans="1:11" ht="15" customHeight="1" x14ac:dyDescent="0.2">
      <c r="A457" s="82" t="s">
        <v>2572</v>
      </c>
      <c r="B457" s="83">
        <v>12.85</v>
      </c>
      <c r="C457" s="81">
        <v>10</v>
      </c>
      <c r="D457" s="83">
        <v>12.85</v>
      </c>
      <c r="E457" s="81">
        <v>10</v>
      </c>
      <c r="F457" s="84" t="s">
        <v>107</v>
      </c>
      <c r="G457" s="77">
        <v>830</v>
      </c>
      <c r="K457" s="91">
        <f t="shared" si="37"/>
        <v>83</v>
      </c>
    </row>
    <row r="458" spans="1:11" ht="15" customHeight="1" x14ac:dyDescent="0.2">
      <c r="A458" s="82" t="s">
        <v>3158</v>
      </c>
      <c r="B458" s="83">
        <v>2.15</v>
      </c>
      <c r="C458" s="81">
        <v>25</v>
      </c>
      <c r="D458" s="83">
        <v>2.15</v>
      </c>
      <c r="E458" s="81">
        <v>25</v>
      </c>
      <c r="F458" s="84" t="s">
        <v>221</v>
      </c>
      <c r="G458" s="77">
        <v>1225</v>
      </c>
      <c r="K458" s="91">
        <f t="shared" si="37"/>
        <v>49</v>
      </c>
    </row>
    <row r="459" spans="1:11" ht="15" customHeight="1" x14ac:dyDescent="0.2">
      <c r="A459" s="82" t="s">
        <v>3030</v>
      </c>
      <c r="B459" s="83">
        <v>2.2999999999999998</v>
      </c>
      <c r="C459" s="81">
        <v>25</v>
      </c>
      <c r="D459" s="83">
        <v>2.2999999999999998</v>
      </c>
      <c r="E459" s="81">
        <v>25</v>
      </c>
      <c r="F459" s="84" t="s">
        <v>221</v>
      </c>
      <c r="G459" s="77">
        <v>9075</v>
      </c>
      <c r="K459" s="91">
        <f t="shared" si="37"/>
        <v>363</v>
      </c>
    </row>
    <row r="460" spans="1:11" ht="15" customHeight="1" x14ac:dyDescent="0.2">
      <c r="A460" s="82" t="s">
        <v>3025</v>
      </c>
      <c r="B460" s="83">
        <v>3.25</v>
      </c>
      <c r="C460" s="81">
        <v>25</v>
      </c>
      <c r="D460" s="83">
        <v>3.25</v>
      </c>
      <c r="E460" s="81">
        <v>25</v>
      </c>
      <c r="F460" s="84" t="s">
        <v>221</v>
      </c>
      <c r="G460" s="77">
        <v>3400</v>
      </c>
      <c r="K460" s="91">
        <f t="shared" si="37"/>
        <v>136</v>
      </c>
    </row>
    <row r="461" spans="1:11" ht="15" customHeight="1" x14ac:dyDescent="0.2">
      <c r="A461" s="82" t="s">
        <v>80</v>
      </c>
      <c r="B461" s="83">
        <v>4.7</v>
      </c>
      <c r="C461" s="81">
        <v>10</v>
      </c>
      <c r="D461" s="83">
        <v>4.7</v>
      </c>
      <c r="E461" s="81">
        <v>10</v>
      </c>
      <c r="F461" s="84" t="s">
        <v>221</v>
      </c>
      <c r="G461" s="77">
        <v>150</v>
      </c>
      <c r="K461" s="91">
        <f t="shared" si="37"/>
        <v>15</v>
      </c>
    </row>
    <row r="462" spans="1:11" ht="15" customHeight="1" x14ac:dyDescent="0.2">
      <c r="A462" s="82" t="s">
        <v>65</v>
      </c>
      <c r="B462" s="83">
        <v>6.75</v>
      </c>
      <c r="C462" s="81">
        <v>10</v>
      </c>
      <c r="D462" s="83">
        <v>6.75</v>
      </c>
      <c r="E462" s="81">
        <v>10</v>
      </c>
      <c r="F462" s="84" t="s">
        <v>221</v>
      </c>
      <c r="G462" s="77">
        <v>1040</v>
      </c>
      <c r="K462" s="91">
        <f t="shared" si="37"/>
        <v>104</v>
      </c>
    </row>
    <row r="463" spans="1:11" ht="15" customHeight="1" x14ac:dyDescent="0.2">
      <c r="A463" s="82" t="s">
        <v>66</v>
      </c>
      <c r="B463" s="83">
        <v>8.85</v>
      </c>
      <c r="C463" s="81">
        <v>10</v>
      </c>
      <c r="D463" s="83">
        <v>8.85</v>
      </c>
      <c r="E463" s="81">
        <v>10</v>
      </c>
      <c r="F463" s="84" t="s">
        <v>221</v>
      </c>
      <c r="G463" s="77">
        <v>1060</v>
      </c>
      <c r="K463" s="91">
        <f t="shared" si="37"/>
        <v>106</v>
      </c>
    </row>
    <row r="464" spans="1:11" ht="15" customHeight="1" x14ac:dyDescent="0.2">
      <c r="A464" s="82" t="s">
        <v>3752</v>
      </c>
      <c r="B464" s="83">
        <v>10.35</v>
      </c>
      <c r="C464" s="81">
        <v>10</v>
      </c>
      <c r="D464" s="83">
        <v>10.35</v>
      </c>
      <c r="E464" s="81">
        <v>10</v>
      </c>
      <c r="F464" s="84" t="s">
        <v>221</v>
      </c>
      <c r="G464" s="77">
        <v>100</v>
      </c>
      <c r="K464" s="91">
        <f t="shared" si="37"/>
        <v>10</v>
      </c>
    </row>
    <row r="465" spans="1:11" ht="15" customHeight="1" x14ac:dyDescent="0.2">
      <c r="A465" s="82" t="s">
        <v>2572</v>
      </c>
      <c r="B465" s="83">
        <v>12.85</v>
      </c>
      <c r="C465" s="81">
        <v>10</v>
      </c>
      <c r="D465" s="83">
        <v>12.85</v>
      </c>
      <c r="E465" s="81">
        <v>10</v>
      </c>
      <c r="F465" s="84" t="s">
        <v>221</v>
      </c>
      <c r="G465" s="77">
        <v>1620</v>
      </c>
      <c r="K465" s="91">
        <f t="shared" si="37"/>
        <v>162</v>
      </c>
    </row>
    <row r="466" spans="1:11" ht="15" customHeight="1" x14ac:dyDescent="0.2">
      <c r="A466" s="82" t="s">
        <v>74</v>
      </c>
      <c r="B466" s="83">
        <v>14.35</v>
      </c>
      <c r="C466" s="81">
        <v>10</v>
      </c>
      <c r="D466" s="83">
        <v>14.35</v>
      </c>
      <c r="E466" s="81">
        <v>10</v>
      </c>
      <c r="F466" s="84" t="s">
        <v>249</v>
      </c>
      <c r="G466" s="77">
        <v>230</v>
      </c>
      <c r="K466" s="91">
        <f t="shared" si="37"/>
        <v>23</v>
      </c>
    </row>
    <row r="467" spans="1:11" ht="15" customHeight="1" x14ac:dyDescent="0.2">
      <c r="A467" s="82" t="s">
        <v>64</v>
      </c>
      <c r="B467" s="83">
        <v>15.65</v>
      </c>
      <c r="C467" s="81">
        <v>10</v>
      </c>
      <c r="D467" s="83">
        <v>15.65</v>
      </c>
      <c r="E467" s="81">
        <v>10</v>
      </c>
      <c r="F467" s="84" t="s">
        <v>249</v>
      </c>
      <c r="G467" s="77">
        <v>250</v>
      </c>
      <c r="K467" s="91">
        <f t="shared" si="37"/>
        <v>25</v>
      </c>
    </row>
    <row r="468" spans="1:11" ht="15" customHeight="1" x14ac:dyDescent="0.2">
      <c r="A468" s="82" t="s">
        <v>62</v>
      </c>
      <c r="B468" s="83">
        <v>17.55</v>
      </c>
      <c r="C468" s="81">
        <v>10</v>
      </c>
      <c r="D468" s="83">
        <v>17.55</v>
      </c>
      <c r="E468" s="81">
        <v>10</v>
      </c>
      <c r="F468" s="84" t="s">
        <v>249</v>
      </c>
      <c r="G468" s="77">
        <v>100</v>
      </c>
      <c r="K468" s="91">
        <f t="shared" si="37"/>
        <v>10</v>
      </c>
    </row>
    <row r="469" spans="1:11" ht="15" customHeight="1" x14ac:dyDescent="0.2">
      <c r="A469" s="82" t="s">
        <v>74</v>
      </c>
      <c r="B469" s="83">
        <v>14.35</v>
      </c>
      <c r="C469" s="81">
        <v>10</v>
      </c>
      <c r="D469" s="83">
        <v>14.35</v>
      </c>
      <c r="E469" s="81">
        <v>10</v>
      </c>
      <c r="F469" s="84" t="s">
        <v>3193</v>
      </c>
      <c r="G469" s="77">
        <v>390</v>
      </c>
      <c r="K469" s="91">
        <f t="shared" si="37"/>
        <v>39</v>
      </c>
    </row>
    <row r="470" spans="1:11" ht="15" customHeight="1" x14ac:dyDescent="0.2">
      <c r="A470" s="82" t="s">
        <v>72</v>
      </c>
      <c r="B470" s="83">
        <v>16.350000000000001</v>
      </c>
      <c r="C470" s="81">
        <v>10</v>
      </c>
      <c r="D470" s="83">
        <v>16.350000000000001</v>
      </c>
      <c r="E470" s="81">
        <v>10</v>
      </c>
      <c r="F470" s="84" t="s">
        <v>3193</v>
      </c>
      <c r="G470" s="77">
        <v>90</v>
      </c>
      <c r="K470" s="91">
        <f t="shared" si="37"/>
        <v>9</v>
      </c>
    </row>
    <row r="471" spans="1:11" ht="15" customHeight="1" x14ac:dyDescent="0.2">
      <c r="A471" s="82" t="s">
        <v>64</v>
      </c>
      <c r="B471" s="83">
        <v>15.65</v>
      </c>
      <c r="C471" s="81">
        <v>10</v>
      </c>
      <c r="D471" s="83">
        <v>15.65</v>
      </c>
      <c r="E471" s="81">
        <v>10</v>
      </c>
      <c r="F471" s="84" t="s">
        <v>3193</v>
      </c>
      <c r="G471" s="77">
        <v>150</v>
      </c>
      <c r="K471" s="91">
        <f t="shared" si="37"/>
        <v>15</v>
      </c>
    </row>
    <row r="472" spans="1:11" ht="15" customHeight="1" x14ac:dyDescent="0.2">
      <c r="A472" s="82" t="s">
        <v>62</v>
      </c>
      <c r="B472" s="83">
        <v>17.55</v>
      </c>
      <c r="C472" s="81">
        <v>10</v>
      </c>
      <c r="D472" s="83">
        <v>17.55</v>
      </c>
      <c r="E472" s="81">
        <v>10</v>
      </c>
      <c r="F472" s="84" t="s">
        <v>3193</v>
      </c>
      <c r="G472" s="77">
        <v>50</v>
      </c>
      <c r="K472" s="91">
        <f t="shared" si="37"/>
        <v>5</v>
      </c>
    </row>
    <row r="473" spans="1:11" ht="15" customHeight="1" x14ac:dyDescent="0.2">
      <c r="A473" s="82" t="s">
        <v>72</v>
      </c>
      <c r="B473" s="83">
        <v>6.9</v>
      </c>
      <c r="C473" s="81">
        <v>10</v>
      </c>
      <c r="D473" s="83">
        <v>6.9</v>
      </c>
      <c r="E473" s="81">
        <v>10</v>
      </c>
      <c r="F473" s="84" t="s">
        <v>222</v>
      </c>
      <c r="G473" s="77">
        <v>30</v>
      </c>
      <c r="K473" s="91">
        <f t="shared" si="37"/>
        <v>3</v>
      </c>
    </row>
    <row r="474" spans="1:11" ht="15" customHeight="1" x14ac:dyDescent="0.2">
      <c r="A474" s="82" t="s">
        <v>80</v>
      </c>
      <c r="B474" s="83">
        <v>4.7</v>
      </c>
      <c r="C474" s="81">
        <v>10</v>
      </c>
      <c r="D474" s="83">
        <v>4.7</v>
      </c>
      <c r="E474" s="81">
        <v>10</v>
      </c>
      <c r="F474" s="84" t="s">
        <v>222</v>
      </c>
      <c r="G474" s="77">
        <v>1150</v>
      </c>
      <c r="K474" s="91">
        <f t="shared" si="37"/>
        <v>115</v>
      </c>
    </row>
    <row r="475" spans="1:11" ht="15" customHeight="1" x14ac:dyDescent="0.2">
      <c r="A475" s="82" t="s">
        <v>65</v>
      </c>
      <c r="B475" s="83">
        <v>6.75</v>
      </c>
      <c r="C475" s="81">
        <v>10</v>
      </c>
      <c r="D475" s="83">
        <v>6.75</v>
      </c>
      <c r="E475" s="81">
        <v>10</v>
      </c>
      <c r="F475" s="84" t="s">
        <v>222</v>
      </c>
      <c r="G475" s="77">
        <v>2090</v>
      </c>
      <c r="K475" s="91">
        <f t="shared" si="37"/>
        <v>209</v>
      </c>
    </row>
    <row r="476" spans="1:11" ht="15" customHeight="1" x14ac:dyDescent="0.2">
      <c r="A476" s="82" t="s">
        <v>66</v>
      </c>
      <c r="B476" s="83">
        <v>8.85</v>
      </c>
      <c r="C476" s="81">
        <v>10</v>
      </c>
      <c r="D476" s="83">
        <v>8.85</v>
      </c>
      <c r="E476" s="81">
        <v>10</v>
      </c>
      <c r="F476" s="84" t="s">
        <v>222</v>
      </c>
      <c r="G476" s="77">
        <v>800</v>
      </c>
      <c r="K476" s="91">
        <f t="shared" si="37"/>
        <v>80</v>
      </c>
    </row>
    <row r="477" spans="1:11" ht="15" customHeight="1" x14ac:dyDescent="0.2">
      <c r="A477" s="82" t="s">
        <v>3752</v>
      </c>
      <c r="B477" s="83">
        <v>10.35</v>
      </c>
      <c r="C477" s="81">
        <v>10</v>
      </c>
      <c r="D477" s="83">
        <v>10.35</v>
      </c>
      <c r="E477" s="81">
        <v>10</v>
      </c>
      <c r="F477" s="84" t="s">
        <v>222</v>
      </c>
      <c r="G477" s="77">
        <v>170</v>
      </c>
      <c r="K477" s="91">
        <f t="shared" si="37"/>
        <v>17</v>
      </c>
    </row>
    <row r="478" spans="1:11" ht="15" customHeight="1" x14ac:dyDescent="0.2">
      <c r="A478" s="82" t="s">
        <v>155</v>
      </c>
      <c r="B478" s="83">
        <v>0.8</v>
      </c>
      <c r="C478" s="81">
        <v>50</v>
      </c>
      <c r="D478" s="83">
        <v>0.8</v>
      </c>
      <c r="E478" s="81">
        <v>50</v>
      </c>
      <c r="F478" s="84" t="s">
        <v>224</v>
      </c>
      <c r="G478" s="77">
        <v>450</v>
      </c>
      <c r="K478" s="91">
        <f t="shared" si="37"/>
        <v>9</v>
      </c>
    </row>
    <row r="479" spans="1:11" ht="15" customHeight="1" x14ac:dyDescent="0.2">
      <c r="A479" s="82" t="s">
        <v>184</v>
      </c>
      <c r="B479" s="83">
        <v>0.95</v>
      </c>
      <c r="C479" s="81">
        <v>50</v>
      </c>
      <c r="D479" s="83">
        <v>0.95</v>
      </c>
      <c r="E479" s="81">
        <v>50</v>
      </c>
      <c r="F479" s="84" t="s">
        <v>224</v>
      </c>
      <c r="G479" s="77">
        <v>3300</v>
      </c>
      <c r="K479" s="91">
        <f t="shared" si="37"/>
        <v>66</v>
      </c>
    </row>
    <row r="480" spans="1:11" ht="15" customHeight="1" x14ac:dyDescent="0.2">
      <c r="A480" s="82" t="s">
        <v>3732</v>
      </c>
      <c r="B480" s="83">
        <v>1.1499999999999999</v>
      </c>
      <c r="C480" s="81">
        <v>50</v>
      </c>
      <c r="D480" s="83">
        <v>1.1499999999999999</v>
      </c>
      <c r="E480" s="81">
        <v>50</v>
      </c>
      <c r="F480" s="84" t="s">
        <v>224</v>
      </c>
      <c r="G480" s="77">
        <v>3800</v>
      </c>
      <c r="K480" s="91">
        <f t="shared" si="37"/>
        <v>76</v>
      </c>
    </row>
    <row r="481" spans="1:11" ht="15" customHeight="1" x14ac:dyDescent="0.2">
      <c r="A481" s="82" t="s">
        <v>59</v>
      </c>
      <c r="B481" s="83">
        <v>0.8</v>
      </c>
      <c r="C481" s="81">
        <v>50</v>
      </c>
      <c r="D481" s="83">
        <v>0.8</v>
      </c>
      <c r="E481" s="81">
        <v>50</v>
      </c>
      <c r="F481" s="84" t="s">
        <v>225</v>
      </c>
      <c r="G481" s="77" t="s">
        <v>3736</v>
      </c>
      <c r="K481" s="91" t="e">
        <f t="shared" si="37"/>
        <v>#VALUE!</v>
      </c>
    </row>
    <row r="482" spans="1:11" ht="15" customHeight="1" x14ac:dyDescent="0.2">
      <c r="A482" s="82" t="s">
        <v>61</v>
      </c>
      <c r="B482" s="83">
        <v>0.9</v>
      </c>
      <c r="C482" s="81">
        <v>50</v>
      </c>
      <c r="D482" s="83">
        <v>0.9</v>
      </c>
      <c r="E482" s="81">
        <v>50</v>
      </c>
      <c r="F482" s="84" t="s">
        <v>225</v>
      </c>
      <c r="G482" s="77" t="s">
        <v>3738</v>
      </c>
      <c r="K482" s="91" t="e">
        <f t="shared" si="37"/>
        <v>#VALUE!</v>
      </c>
    </row>
    <row r="483" spans="1:11" ht="15" customHeight="1" x14ac:dyDescent="0.2">
      <c r="A483" s="82" t="s">
        <v>64</v>
      </c>
      <c r="B483" s="83">
        <v>1.1499999999999999</v>
      </c>
      <c r="C483" s="81">
        <v>50</v>
      </c>
      <c r="D483" s="83">
        <v>1.1499999999999999</v>
      </c>
      <c r="E483" s="81">
        <v>50</v>
      </c>
      <c r="F483" s="84" t="s">
        <v>225</v>
      </c>
      <c r="G483" s="77">
        <v>400</v>
      </c>
      <c r="K483" s="91">
        <f t="shared" si="37"/>
        <v>8</v>
      </c>
    </row>
    <row r="484" spans="1:11" ht="15" customHeight="1" x14ac:dyDescent="0.2">
      <c r="A484" s="82" t="s">
        <v>3117</v>
      </c>
      <c r="B484" s="83">
        <v>17.899999999999999</v>
      </c>
      <c r="C484" s="81">
        <v>10</v>
      </c>
      <c r="D484" s="83">
        <v>17.899999999999999</v>
      </c>
      <c r="E484" s="81">
        <v>10</v>
      </c>
      <c r="F484" s="84" t="s">
        <v>3196</v>
      </c>
      <c r="G484" s="77">
        <v>440</v>
      </c>
      <c r="K484" s="91">
        <f t="shared" si="37"/>
        <v>44</v>
      </c>
    </row>
    <row r="485" spans="1:11" ht="15" customHeight="1" x14ac:dyDescent="0.2">
      <c r="A485" s="82" t="s">
        <v>3117</v>
      </c>
      <c r="B485" s="83">
        <v>6.35</v>
      </c>
      <c r="C485" s="81">
        <v>25</v>
      </c>
      <c r="D485" s="83">
        <v>6.35</v>
      </c>
      <c r="E485" s="81">
        <v>25</v>
      </c>
      <c r="F485" s="84" t="s">
        <v>109</v>
      </c>
      <c r="G485" s="77">
        <v>1775</v>
      </c>
      <c r="K485" s="91">
        <f t="shared" si="37"/>
        <v>71</v>
      </c>
    </row>
    <row r="486" spans="1:11" ht="15" customHeight="1" x14ac:dyDescent="0.2">
      <c r="A486" s="82" t="s">
        <v>60</v>
      </c>
      <c r="B486" s="83">
        <v>3.85</v>
      </c>
      <c r="C486" s="81">
        <v>50</v>
      </c>
      <c r="D486" s="83">
        <v>3.85</v>
      </c>
      <c r="E486" s="81">
        <v>50</v>
      </c>
      <c r="F486" s="84" t="s">
        <v>226</v>
      </c>
      <c r="G486" s="77">
        <v>4700</v>
      </c>
      <c r="K486" s="91">
        <f t="shared" si="37"/>
        <v>94</v>
      </c>
    </row>
    <row r="487" spans="1:11" ht="15" customHeight="1" x14ac:dyDescent="0.2">
      <c r="A487" s="82" t="s">
        <v>3117</v>
      </c>
      <c r="B487" s="83">
        <v>4.4000000000000004</v>
      </c>
      <c r="C487" s="81">
        <v>25</v>
      </c>
      <c r="D487" s="83">
        <v>4.4000000000000004</v>
      </c>
      <c r="E487" s="81">
        <v>25</v>
      </c>
      <c r="F487" s="84" t="s">
        <v>226</v>
      </c>
      <c r="G487" s="77">
        <v>6375</v>
      </c>
      <c r="K487" s="91">
        <f t="shared" si="37"/>
        <v>255</v>
      </c>
    </row>
    <row r="488" spans="1:11" ht="15" customHeight="1" x14ac:dyDescent="0.2">
      <c r="A488" s="82" t="s">
        <v>72</v>
      </c>
      <c r="B488" s="83">
        <v>8.5</v>
      </c>
      <c r="C488" s="81">
        <v>10</v>
      </c>
      <c r="D488" s="83">
        <v>8.5</v>
      </c>
      <c r="E488" s="81">
        <v>10</v>
      </c>
      <c r="F488" s="84" t="s">
        <v>226</v>
      </c>
      <c r="G488" s="77">
        <v>200</v>
      </c>
      <c r="K488" s="91">
        <f t="shared" si="37"/>
        <v>20</v>
      </c>
    </row>
    <row r="489" spans="1:11" ht="15" customHeight="1" x14ac:dyDescent="0.2">
      <c r="A489" s="82" t="s">
        <v>80</v>
      </c>
      <c r="B489" s="83">
        <v>8.15</v>
      </c>
      <c r="C489" s="81">
        <v>10</v>
      </c>
      <c r="D489" s="83">
        <v>8.15</v>
      </c>
      <c r="E489" s="81">
        <v>10</v>
      </c>
      <c r="F489" s="84" t="s">
        <v>226</v>
      </c>
      <c r="G489" s="77">
        <v>930</v>
      </c>
      <c r="K489" s="91">
        <f t="shared" si="37"/>
        <v>93</v>
      </c>
    </row>
    <row r="490" spans="1:11" ht="15" customHeight="1" x14ac:dyDescent="0.2">
      <c r="A490" s="82" t="s">
        <v>65</v>
      </c>
      <c r="B490" s="83">
        <v>9.9499999999999993</v>
      </c>
      <c r="C490" s="81">
        <v>10</v>
      </c>
      <c r="D490" s="83">
        <v>9.9499999999999993</v>
      </c>
      <c r="E490" s="81">
        <v>10</v>
      </c>
      <c r="F490" s="84" t="s">
        <v>226</v>
      </c>
      <c r="G490" s="77">
        <v>2930</v>
      </c>
      <c r="K490" s="91">
        <f t="shared" si="37"/>
        <v>293</v>
      </c>
    </row>
    <row r="491" spans="1:11" ht="15" customHeight="1" x14ac:dyDescent="0.2">
      <c r="A491" s="82" t="s">
        <v>66</v>
      </c>
      <c r="B491" s="83">
        <v>14.6</v>
      </c>
      <c r="C491" s="81">
        <v>10</v>
      </c>
      <c r="D491" s="83">
        <v>14.6</v>
      </c>
      <c r="E491" s="81">
        <v>10</v>
      </c>
      <c r="F491" s="84" t="s">
        <v>226</v>
      </c>
      <c r="G491" s="77">
        <v>5110</v>
      </c>
      <c r="K491" s="91">
        <f t="shared" si="37"/>
        <v>511</v>
      </c>
    </row>
    <row r="492" spans="1:11" ht="15" customHeight="1" x14ac:dyDescent="0.2">
      <c r="A492" s="82" t="s">
        <v>3752</v>
      </c>
      <c r="B492" s="83">
        <v>17.8</v>
      </c>
      <c r="C492" s="81">
        <v>10</v>
      </c>
      <c r="D492" s="83">
        <v>17.8</v>
      </c>
      <c r="E492" s="81">
        <v>10</v>
      </c>
      <c r="F492" s="84" t="s">
        <v>226</v>
      </c>
      <c r="G492" s="77">
        <v>3710</v>
      </c>
      <c r="K492" s="91">
        <f t="shared" si="37"/>
        <v>371</v>
      </c>
    </row>
    <row r="493" spans="1:11" ht="15" customHeight="1" x14ac:dyDescent="0.2">
      <c r="A493" s="82" t="s">
        <v>2572</v>
      </c>
      <c r="B493" s="83">
        <v>23.75</v>
      </c>
      <c r="C493" s="81">
        <v>10</v>
      </c>
      <c r="D493" s="83">
        <v>23.75</v>
      </c>
      <c r="E493" s="81">
        <v>10</v>
      </c>
      <c r="F493" s="84" t="s">
        <v>226</v>
      </c>
      <c r="G493" s="77">
        <v>2480</v>
      </c>
      <c r="K493" s="91">
        <f t="shared" si="37"/>
        <v>248</v>
      </c>
    </row>
    <row r="494" spans="1:11" ht="15" customHeight="1" x14ac:dyDescent="0.2">
      <c r="A494" s="82" t="s">
        <v>60</v>
      </c>
      <c r="B494" s="83">
        <v>1.75</v>
      </c>
      <c r="C494" s="81">
        <v>50</v>
      </c>
      <c r="D494" s="83">
        <v>1.75</v>
      </c>
      <c r="E494" s="81">
        <v>50</v>
      </c>
      <c r="F494" s="84" t="s">
        <v>227</v>
      </c>
      <c r="G494" s="77" t="s">
        <v>3736</v>
      </c>
      <c r="K494" s="91" t="e">
        <f t="shared" si="37"/>
        <v>#VALUE!</v>
      </c>
    </row>
    <row r="495" spans="1:11" ht="15" customHeight="1" x14ac:dyDescent="0.2">
      <c r="A495" s="82" t="s">
        <v>3117</v>
      </c>
      <c r="B495" s="83">
        <v>3.25</v>
      </c>
      <c r="C495" s="81">
        <v>25</v>
      </c>
      <c r="D495" s="83">
        <v>3.25</v>
      </c>
      <c r="E495" s="81">
        <v>25</v>
      </c>
      <c r="F495" s="84" t="s">
        <v>186</v>
      </c>
      <c r="G495" s="77">
        <v>650</v>
      </c>
      <c r="K495" s="91">
        <f t="shared" si="37"/>
        <v>26</v>
      </c>
    </row>
    <row r="496" spans="1:11" ht="15" customHeight="1" x14ac:dyDescent="0.2">
      <c r="A496" s="82" t="s">
        <v>3028</v>
      </c>
      <c r="B496" s="83">
        <v>2.2999999999999998</v>
      </c>
      <c r="C496" s="81">
        <v>25</v>
      </c>
      <c r="D496" s="83">
        <v>2.2999999999999998</v>
      </c>
      <c r="E496" s="81">
        <v>25</v>
      </c>
      <c r="F496" s="84" t="s">
        <v>174</v>
      </c>
      <c r="G496" s="77">
        <v>1325</v>
      </c>
      <c r="K496" s="91">
        <f t="shared" si="37"/>
        <v>53</v>
      </c>
    </row>
    <row r="497" spans="1:11" ht="15" customHeight="1" x14ac:dyDescent="0.2">
      <c r="A497" s="82" t="s">
        <v>3029</v>
      </c>
      <c r="B497" s="83">
        <v>2.5</v>
      </c>
      <c r="C497" s="81">
        <v>25</v>
      </c>
      <c r="D497" s="83">
        <v>2.5</v>
      </c>
      <c r="E497" s="81">
        <v>25</v>
      </c>
      <c r="F497" s="84" t="s">
        <v>174</v>
      </c>
      <c r="G497" s="77">
        <v>2700</v>
      </c>
      <c r="K497" s="91">
        <f t="shared" si="37"/>
        <v>108</v>
      </c>
    </row>
    <row r="498" spans="1:11" ht="15" customHeight="1" x14ac:dyDescent="0.2">
      <c r="A498" s="82" t="s">
        <v>60</v>
      </c>
      <c r="B498" s="83">
        <v>4</v>
      </c>
      <c r="C498" s="81">
        <v>50</v>
      </c>
      <c r="D498" s="83">
        <v>4</v>
      </c>
      <c r="E498" s="81">
        <v>50</v>
      </c>
      <c r="F498" s="84" t="s">
        <v>176</v>
      </c>
      <c r="G498" s="77">
        <v>2450</v>
      </c>
      <c r="K498" s="91">
        <f t="shared" si="37"/>
        <v>49</v>
      </c>
    </row>
    <row r="499" spans="1:11" ht="15" customHeight="1" x14ac:dyDescent="0.2">
      <c r="A499" s="82" t="s">
        <v>69</v>
      </c>
      <c r="B499" s="83">
        <v>7.95</v>
      </c>
      <c r="C499" s="81">
        <v>10</v>
      </c>
      <c r="D499" s="83">
        <v>7.95</v>
      </c>
      <c r="E499" s="81">
        <v>10</v>
      </c>
      <c r="F499" s="84" t="s">
        <v>176</v>
      </c>
      <c r="G499" s="77">
        <v>2900</v>
      </c>
      <c r="K499" s="91">
        <f t="shared" si="37"/>
        <v>290</v>
      </c>
    </row>
    <row r="500" spans="1:11" ht="15" customHeight="1" x14ac:dyDescent="0.2">
      <c r="A500" s="82" t="s">
        <v>64</v>
      </c>
      <c r="B500" s="83">
        <v>14.05</v>
      </c>
      <c r="C500" s="81">
        <v>10</v>
      </c>
      <c r="D500" s="83">
        <v>14.05</v>
      </c>
      <c r="E500" s="81">
        <v>10</v>
      </c>
      <c r="F500" s="84" t="s">
        <v>2410</v>
      </c>
      <c r="G500" s="77">
        <v>200</v>
      </c>
      <c r="K500" s="91">
        <f t="shared" si="37"/>
        <v>20</v>
      </c>
    </row>
    <row r="501" spans="1:11" ht="15" customHeight="1" x14ac:dyDescent="0.2">
      <c r="A501" s="82" t="s">
        <v>62</v>
      </c>
      <c r="B501" s="83">
        <v>15.8</v>
      </c>
      <c r="C501" s="81">
        <v>10</v>
      </c>
      <c r="D501" s="83">
        <v>15.8</v>
      </c>
      <c r="E501" s="81">
        <v>10</v>
      </c>
      <c r="F501" s="84" t="s">
        <v>2410</v>
      </c>
      <c r="G501" s="77">
        <v>170</v>
      </c>
      <c r="K501" s="91">
        <f t="shared" si="37"/>
        <v>17</v>
      </c>
    </row>
    <row r="502" spans="1:11" ht="15" customHeight="1" x14ac:dyDescent="0.2">
      <c r="A502" s="82" t="s">
        <v>77</v>
      </c>
      <c r="B502" s="83">
        <v>1.3</v>
      </c>
      <c r="C502" s="81">
        <v>50</v>
      </c>
      <c r="D502" s="83">
        <v>1.3</v>
      </c>
      <c r="E502" s="81">
        <v>50</v>
      </c>
      <c r="F502" s="84" t="s">
        <v>110</v>
      </c>
      <c r="G502" s="77">
        <v>4550</v>
      </c>
      <c r="K502" s="91">
        <f t="shared" si="37"/>
        <v>91</v>
      </c>
    </row>
    <row r="503" spans="1:11" ht="15" customHeight="1" x14ac:dyDescent="0.2">
      <c r="A503" s="82" t="s">
        <v>61</v>
      </c>
      <c r="B503" s="83">
        <v>11.95</v>
      </c>
      <c r="C503" s="81">
        <v>10</v>
      </c>
      <c r="D503" s="83">
        <v>11.95</v>
      </c>
      <c r="E503" s="81">
        <v>10</v>
      </c>
      <c r="F503" s="84" t="s">
        <v>2188</v>
      </c>
      <c r="G503" s="77">
        <v>120</v>
      </c>
      <c r="K503" s="91">
        <f t="shared" si="37"/>
        <v>12</v>
      </c>
    </row>
    <row r="504" spans="1:11" ht="15" customHeight="1" x14ac:dyDescent="0.2">
      <c r="A504" s="82" t="s">
        <v>64</v>
      </c>
      <c r="B504" s="83">
        <v>13</v>
      </c>
      <c r="C504" s="81">
        <v>10</v>
      </c>
      <c r="D504" s="83">
        <v>13</v>
      </c>
      <c r="E504" s="81">
        <v>10</v>
      </c>
      <c r="F504" s="84" t="s">
        <v>2188</v>
      </c>
      <c r="G504" s="77">
        <v>300</v>
      </c>
      <c r="K504" s="91">
        <f t="shared" si="37"/>
        <v>30</v>
      </c>
    </row>
    <row r="505" spans="1:11" ht="15" customHeight="1" x14ac:dyDescent="0.2">
      <c r="A505" s="82" t="s">
        <v>61</v>
      </c>
      <c r="B505" s="83">
        <v>14</v>
      </c>
      <c r="C505" s="81">
        <v>10</v>
      </c>
      <c r="D505" s="83">
        <v>14</v>
      </c>
      <c r="E505" s="81">
        <v>10</v>
      </c>
      <c r="F505" s="84" t="s">
        <v>177</v>
      </c>
      <c r="G505" s="77">
        <v>90</v>
      </c>
      <c r="K505" s="91">
        <f t="shared" si="37"/>
        <v>9</v>
      </c>
    </row>
    <row r="506" spans="1:11" ht="15" customHeight="1" x14ac:dyDescent="0.2">
      <c r="A506" s="82" t="s">
        <v>62</v>
      </c>
      <c r="B506" s="83">
        <v>17.05</v>
      </c>
      <c r="C506" s="81">
        <v>10</v>
      </c>
      <c r="D506" s="83">
        <v>17.05</v>
      </c>
      <c r="E506" s="81">
        <v>10</v>
      </c>
      <c r="F506" s="84" t="s">
        <v>177</v>
      </c>
      <c r="G506" s="77">
        <v>650</v>
      </c>
      <c r="K506" s="91">
        <f t="shared" si="37"/>
        <v>65</v>
      </c>
    </row>
    <row r="507" spans="1:11" ht="15" customHeight="1" x14ac:dyDescent="0.2">
      <c r="A507" s="82" t="s">
        <v>63</v>
      </c>
      <c r="B507" s="83">
        <v>20.399999999999999</v>
      </c>
      <c r="C507" s="81">
        <v>10</v>
      </c>
      <c r="D507" s="83">
        <v>20.399999999999999</v>
      </c>
      <c r="E507" s="81">
        <v>10</v>
      </c>
      <c r="F507" s="84" t="s">
        <v>177</v>
      </c>
      <c r="G507" s="77">
        <v>110</v>
      </c>
      <c r="K507" s="91">
        <f t="shared" si="37"/>
        <v>11</v>
      </c>
    </row>
    <row r="508" spans="1:11" ht="15" customHeight="1" x14ac:dyDescent="0.2">
      <c r="A508" s="82" t="s">
        <v>3040</v>
      </c>
      <c r="B508" s="83">
        <v>5.2</v>
      </c>
      <c r="C508" s="81">
        <v>10</v>
      </c>
      <c r="D508" s="83">
        <v>5.2</v>
      </c>
      <c r="E508" s="81">
        <v>10</v>
      </c>
      <c r="F508" s="84" t="s">
        <v>1047</v>
      </c>
      <c r="G508" s="77">
        <v>340</v>
      </c>
      <c r="K508" s="91">
        <f t="shared" si="37"/>
        <v>34</v>
      </c>
    </row>
    <row r="509" spans="1:11" ht="15" customHeight="1" x14ac:dyDescent="0.2">
      <c r="A509" s="82" t="s">
        <v>60</v>
      </c>
      <c r="B509" s="83">
        <v>1.65</v>
      </c>
      <c r="C509" s="81">
        <v>50</v>
      </c>
      <c r="D509" s="83">
        <v>1.65</v>
      </c>
      <c r="E509" s="81">
        <v>50</v>
      </c>
      <c r="F509" s="84" t="s">
        <v>114</v>
      </c>
      <c r="G509" s="77" t="s">
        <v>3736</v>
      </c>
      <c r="K509" s="91" t="e">
        <f t="shared" si="37"/>
        <v>#VALUE!</v>
      </c>
    </row>
    <row r="510" spans="1:11" ht="15" customHeight="1" x14ac:dyDescent="0.2">
      <c r="A510" s="82" t="s">
        <v>61</v>
      </c>
      <c r="B510" s="83">
        <v>13.75</v>
      </c>
      <c r="C510" s="81">
        <v>10</v>
      </c>
      <c r="D510" s="83">
        <v>13.75</v>
      </c>
      <c r="E510" s="81">
        <v>10</v>
      </c>
      <c r="F510" s="84" t="s">
        <v>229</v>
      </c>
      <c r="G510" s="77">
        <v>650</v>
      </c>
      <c r="K510" s="91">
        <f t="shared" si="37"/>
        <v>65</v>
      </c>
    </row>
    <row r="511" spans="1:11" ht="15" customHeight="1" x14ac:dyDescent="0.2">
      <c r="A511" s="82" t="s">
        <v>64</v>
      </c>
      <c r="B511" s="83">
        <v>15.25</v>
      </c>
      <c r="C511" s="81">
        <v>10</v>
      </c>
      <c r="D511" s="83">
        <v>15.25</v>
      </c>
      <c r="E511" s="81">
        <v>10</v>
      </c>
      <c r="F511" s="84" t="s">
        <v>229</v>
      </c>
      <c r="G511" s="77">
        <v>490</v>
      </c>
      <c r="K511" s="91">
        <f t="shared" si="37"/>
        <v>49</v>
      </c>
    </row>
    <row r="512" spans="1:11" ht="15" customHeight="1" x14ac:dyDescent="0.2">
      <c r="A512" s="82" t="s">
        <v>62</v>
      </c>
      <c r="B512" s="83">
        <v>16.55</v>
      </c>
      <c r="C512" s="81">
        <v>10</v>
      </c>
      <c r="D512" s="83">
        <v>16.55</v>
      </c>
      <c r="E512" s="81">
        <v>10</v>
      </c>
      <c r="F512" s="84" t="s">
        <v>229</v>
      </c>
      <c r="G512" s="77">
        <v>90</v>
      </c>
      <c r="K512" s="91">
        <f t="shared" si="37"/>
        <v>9</v>
      </c>
    </row>
    <row r="513" spans="1:11" ht="15" customHeight="1" x14ac:dyDescent="0.2">
      <c r="A513" s="82" t="s">
        <v>63</v>
      </c>
      <c r="B513" s="83">
        <v>17.8</v>
      </c>
      <c r="C513" s="81">
        <v>10</v>
      </c>
      <c r="D513" s="83">
        <v>17.8</v>
      </c>
      <c r="E513" s="81">
        <v>10</v>
      </c>
      <c r="F513" s="84" t="s">
        <v>229</v>
      </c>
      <c r="G513" s="77">
        <v>190</v>
      </c>
      <c r="K513" s="91">
        <f t="shared" si="37"/>
        <v>19</v>
      </c>
    </row>
    <row r="514" spans="1:11" ht="15" customHeight="1" x14ac:dyDescent="0.2">
      <c r="A514" s="82" t="s">
        <v>2994</v>
      </c>
      <c r="B514" s="83">
        <v>19.100000000000001</v>
      </c>
      <c r="C514" s="81">
        <v>10</v>
      </c>
      <c r="D514" s="83">
        <v>19.100000000000001</v>
      </c>
      <c r="E514" s="81">
        <v>10</v>
      </c>
      <c r="F514" s="84" t="s">
        <v>229</v>
      </c>
      <c r="G514" s="77">
        <v>1490</v>
      </c>
      <c r="K514" s="91">
        <f t="shared" si="37"/>
        <v>149</v>
      </c>
    </row>
    <row r="515" spans="1:11" ht="15" customHeight="1" x14ac:dyDescent="0.2">
      <c r="A515" s="82" t="s">
        <v>60</v>
      </c>
      <c r="B515" s="83">
        <v>3.15</v>
      </c>
      <c r="C515" s="81">
        <v>50</v>
      </c>
      <c r="D515" s="83">
        <v>3.15</v>
      </c>
      <c r="E515" s="81">
        <v>50</v>
      </c>
      <c r="F515" s="84" t="s">
        <v>1710</v>
      </c>
      <c r="G515" s="77">
        <v>2250</v>
      </c>
      <c r="K515" s="91">
        <f t="shared" si="37"/>
        <v>45</v>
      </c>
    </row>
    <row r="516" spans="1:11" ht="15" customHeight="1" x14ac:dyDescent="0.2">
      <c r="A516" s="82" t="s">
        <v>60</v>
      </c>
      <c r="B516" s="83">
        <v>1.4</v>
      </c>
      <c r="C516" s="81">
        <v>50</v>
      </c>
      <c r="D516" s="83">
        <v>1.4</v>
      </c>
      <c r="E516" s="81">
        <v>50</v>
      </c>
      <c r="F516" s="84" t="s">
        <v>1761</v>
      </c>
      <c r="G516" s="77">
        <v>1600</v>
      </c>
      <c r="K516" s="91">
        <f t="shared" si="37"/>
        <v>32</v>
      </c>
    </row>
    <row r="517" spans="1:11" ht="15" customHeight="1" x14ac:dyDescent="0.2">
      <c r="A517" s="82" t="s">
        <v>60</v>
      </c>
      <c r="B517" s="83">
        <v>1.35</v>
      </c>
      <c r="C517" s="81">
        <v>50</v>
      </c>
      <c r="D517" s="83">
        <v>1.35</v>
      </c>
      <c r="E517" s="81">
        <v>50</v>
      </c>
      <c r="F517" s="84" t="s">
        <v>230</v>
      </c>
      <c r="G517" s="77">
        <v>1550</v>
      </c>
      <c r="K517" s="91">
        <f t="shared" si="37"/>
        <v>31</v>
      </c>
    </row>
    <row r="518" spans="1:11" ht="15" customHeight="1" x14ac:dyDescent="0.2">
      <c r="A518" s="82" t="s">
        <v>3040</v>
      </c>
      <c r="B518" s="83">
        <v>2.5</v>
      </c>
      <c r="C518" s="81">
        <v>12</v>
      </c>
      <c r="D518" s="83">
        <v>2.5</v>
      </c>
      <c r="E518" s="81">
        <v>12</v>
      </c>
      <c r="F518" s="84" t="s">
        <v>230</v>
      </c>
      <c r="G518" s="77">
        <v>144</v>
      </c>
      <c r="K518" s="91">
        <f t="shared" si="37"/>
        <v>12</v>
      </c>
    </row>
    <row r="519" spans="1:11" ht="15" customHeight="1" x14ac:dyDescent="0.2">
      <c r="A519" s="1" t="s">
        <v>60</v>
      </c>
      <c r="B519" s="1">
        <v>2.4500000000000002</v>
      </c>
      <c r="C519" s="81">
        <v>50</v>
      </c>
      <c r="D519" s="83">
        <v>2.4500000000000002</v>
      </c>
      <c r="E519" s="1">
        <v>50</v>
      </c>
      <c r="F519" s="1" t="s">
        <v>1738</v>
      </c>
      <c r="G519" s="1">
        <v>3250</v>
      </c>
    </row>
    <row r="520" spans="1:11" ht="15" customHeight="1" x14ac:dyDescent="0.2">
      <c r="A520" s="1" t="s">
        <v>60</v>
      </c>
      <c r="B520" s="1">
        <v>3</v>
      </c>
      <c r="C520" s="81">
        <v>50</v>
      </c>
      <c r="D520" s="83">
        <v>3</v>
      </c>
      <c r="E520" s="1">
        <v>50</v>
      </c>
      <c r="F520" s="1" t="s">
        <v>179</v>
      </c>
      <c r="G520" s="1">
        <v>750</v>
      </c>
    </row>
    <row r="521" spans="1:11" ht="15" customHeight="1" x14ac:dyDescent="0.2">
      <c r="A521" s="1" t="s">
        <v>60</v>
      </c>
      <c r="B521" s="1">
        <v>2.4500000000000002</v>
      </c>
      <c r="C521" s="81">
        <v>50</v>
      </c>
      <c r="D521" s="83">
        <v>2.4500000000000002</v>
      </c>
      <c r="E521" s="1">
        <v>50</v>
      </c>
      <c r="F521" s="1" t="s">
        <v>1699</v>
      </c>
      <c r="G521" s="1">
        <v>150</v>
      </c>
    </row>
    <row r="522" spans="1:11" ht="15" customHeight="1" x14ac:dyDescent="0.2">
      <c r="A522" s="1" t="s">
        <v>60</v>
      </c>
      <c r="B522" s="1">
        <v>1.35</v>
      </c>
      <c r="C522" s="81">
        <v>50</v>
      </c>
      <c r="D522" s="83">
        <v>1.35</v>
      </c>
      <c r="E522" s="1">
        <v>50</v>
      </c>
      <c r="F522" s="1" t="s">
        <v>1632</v>
      </c>
      <c r="G522" s="1">
        <v>2000</v>
      </c>
    </row>
    <row r="523" spans="1:11" ht="15" customHeight="1" x14ac:dyDescent="0.2">
      <c r="A523" s="1" t="s">
        <v>60</v>
      </c>
      <c r="B523" s="1">
        <v>1.35</v>
      </c>
      <c r="C523" s="81">
        <v>50</v>
      </c>
      <c r="D523" s="83">
        <v>1.35</v>
      </c>
      <c r="E523" s="1">
        <v>50</v>
      </c>
      <c r="F523" s="1" t="s">
        <v>1648</v>
      </c>
      <c r="G523" s="1">
        <v>7800</v>
      </c>
    </row>
    <row r="524" spans="1:11" ht="15" customHeight="1" x14ac:dyDescent="0.2">
      <c r="A524" s="1" t="s">
        <v>187</v>
      </c>
      <c r="B524" s="1">
        <v>4.9000000000000004</v>
      </c>
      <c r="C524" s="81">
        <v>10</v>
      </c>
      <c r="D524" s="83">
        <v>4.9000000000000004</v>
      </c>
      <c r="E524" s="1">
        <v>10</v>
      </c>
      <c r="F524" s="1" t="s">
        <v>188</v>
      </c>
      <c r="G524" s="1">
        <v>570</v>
      </c>
    </row>
    <row r="525" spans="1:11" ht="15" customHeight="1" x14ac:dyDescent="0.2">
      <c r="C525" s="81"/>
      <c r="D525" s="83"/>
    </row>
    <row r="526" spans="1:11" ht="15" customHeight="1" x14ac:dyDescent="0.2">
      <c r="C526" s="81"/>
      <c r="D526" s="83"/>
    </row>
    <row r="527" spans="1:11" ht="15" customHeight="1" x14ac:dyDescent="0.2">
      <c r="C527" s="81"/>
      <c r="D527" s="83"/>
    </row>
    <row r="528" spans="1:11" ht="15" customHeight="1" x14ac:dyDescent="0.2">
      <c r="C528" s="81"/>
      <c r="D528" s="83"/>
    </row>
    <row r="529" spans="3:4" ht="15" customHeight="1" x14ac:dyDescent="0.2">
      <c r="C529" s="81"/>
      <c r="D529" s="83"/>
    </row>
    <row r="530" spans="3:4" ht="15" customHeight="1" x14ac:dyDescent="0.2">
      <c r="C530" s="81"/>
      <c r="D530" s="83"/>
    </row>
    <row r="531" spans="3:4" ht="15" customHeight="1" x14ac:dyDescent="0.2">
      <c r="C531" s="81"/>
      <c r="D531" s="83"/>
    </row>
    <row r="532" spans="3:4" ht="15" customHeight="1" x14ac:dyDescent="0.2">
      <c r="C532" s="81"/>
      <c r="D532" s="83"/>
    </row>
    <row r="533" spans="3:4" ht="15" customHeight="1" x14ac:dyDescent="0.2">
      <c r="C533" s="81"/>
      <c r="D533" s="83"/>
    </row>
    <row r="534" spans="3:4" ht="15" customHeight="1" x14ac:dyDescent="0.2">
      <c r="C534" s="81"/>
      <c r="D534" s="83"/>
    </row>
    <row r="535" spans="3:4" ht="15" customHeight="1" x14ac:dyDescent="0.2">
      <c r="C535" s="81"/>
      <c r="D535" s="83"/>
    </row>
    <row r="536" spans="3:4" ht="15" customHeight="1" x14ac:dyDescent="0.2">
      <c r="C536" s="81"/>
      <c r="D536" s="83"/>
    </row>
    <row r="537" spans="3:4" ht="15" customHeight="1" x14ac:dyDescent="0.2">
      <c r="C537" s="81"/>
      <c r="D537" s="83"/>
    </row>
    <row r="538" spans="3:4" ht="15" customHeight="1" x14ac:dyDescent="0.2">
      <c r="C538" s="81"/>
      <c r="D538" s="83"/>
    </row>
    <row r="539" spans="3:4" ht="15" customHeight="1" x14ac:dyDescent="0.2">
      <c r="C539" s="81"/>
      <c r="D539" s="83"/>
    </row>
    <row r="540" spans="3:4" ht="15" customHeight="1" x14ac:dyDescent="0.2">
      <c r="C540" s="81"/>
      <c r="D540" s="83"/>
    </row>
    <row r="541" spans="3:4" ht="15" customHeight="1" x14ac:dyDescent="0.2">
      <c r="C541" s="81"/>
      <c r="D541" s="83"/>
    </row>
    <row r="542" spans="3:4" ht="15" customHeight="1" x14ac:dyDescent="0.2">
      <c r="C542" s="81"/>
      <c r="D542" s="83"/>
    </row>
    <row r="543" spans="3:4" ht="15" customHeight="1" x14ac:dyDescent="0.2">
      <c r="C543" s="81"/>
      <c r="D543" s="83"/>
    </row>
    <row r="544" spans="3:4" ht="15" customHeight="1" x14ac:dyDescent="0.2">
      <c r="C544" s="81"/>
      <c r="D544" s="83"/>
    </row>
    <row r="545" spans="3:4" ht="15" customHeight="1" x14ac:dyDescent="0.2">
      <c r="C545" s="81"/>
      <c r="D545" s="83"/>
    </row>
    <row r="546" spans="3:4" ht="15" customHeight="1" x14ac:dyDescent="0.2">
      <c r="C546" s="81"/>
      <c r="D546" s="83"/>
    </row>
    <row r="547" spans="3:4" ht="15" customHeight="1" x14ac:dyDescent="0.2">
      <c r="C547" s="81"/>
      <c r="D547" s="83"/>
    </row>
    <row r="548" spans="3:4" ht="15" customHeight="1" x14ac:dyDescent="0.2">
      <c r="C548" s="81"/>
      <c r="D548" s="83"/>
    </row>
    <row r="549" spans="3:4" ht="15" customHeight="1" x14ac:dyDescent="0.2">
      <c r="C549" s="81"/>
      <c r="D549" s="83"/>
    </row>
    <row r="550" spans="3:4" ht="15" customHeight="1" x14ac:dyDescent="0.2">
      <c r="C550" s="81"/>
      <c r="D550" s="83"/>
    </row>
    <row r="551" spans="3:4" ht="15" customHeight="1" x14ac:dyDescent="0.2">
      <c r="C551" s="81"/>
      <c r="D551" s="83"/>
    </row>
    <row r="552" spans="3:4" ht="15" customHeight="1" x14ac:dyDescent="0.2">
      <c r="C552" s="81"/>
      <c r="D552" s="83"/>
    </row>
    <row r="553" spans="3:4" ht="15" customHeight="1" x14ac:dyDescent="0.2">
      <c r="C553" s="81"/>
      <c r="D553" s="83"/>
    </row>
    <row r="554" spans="3:4" ht="15" customHeight="1" x14ac:dyDescent="0.2">
      <c r="C554" s="81"/>
      <c r="D554" s="83"/>
    </row>
    <row r="555" spans="3:4" ht="15" customHeight="1" x14ac:dyDescent="0.2">
      <c r="C555" s="81"/>
      <c r="D555" s="83"/>
    </row>
    <row r="556" spans="3:4" ht="15" customHeight="1" x14ac:dyDescent="0.2">
      <c r="C556" s="81"/>
      <c r="D556" s="83"/>
    </row>
    <row r="557" spans="3:4" ht="15" customHeight="1" x14ac:dyDescent="0.2">
      <c r="C557" s="81"/>
      <c r="D557" s="83"/>
    </row>
    <row r="558" spans="3:4" ht="15" customHeight="1" x14ac:dyDescent="0.2">
      <c r="C558" s="81"/>
      <c r="D558" s="83"/>
    </row>
    <row r="559" spans="3:4" ht="15" customHeight="1" x14ac:dyDescent="0.2">
      <c r="C559" s="81"/>
      <c r="D559" s="83"/>
    </row>
    <row r="560" spans="3:4" ht="15" customHeight="1" x14ac:dyDescent="0.2">
      <c r="C560" s="81"/>
      <c r="D560" s="83"/>
    </row>
    <row r="561" spans="3:4" ht="15" customHeight="1" x14ac:dyDescent="0.2">
      <c r="C561" s="81"/>
      <c r="D561" s="83"/>
    </row>
    <row r="562" spans="3:4" ht="15" customHeight="1" x14ac:dyDescent="0.2">
      <c r="C562" s="81"/>
      <c r="D562" s="83"/>
    </row>
    <row r="563" spans="3:4" ht="15" customHeight="1" x14ac:dyDescent="0.2">
      <c r="C563" s="81"/>
      <c r="D563" s="83"/>
    </row>
    <row r="564" spans="3:4" ht="15" customHeight="1" x14ac:dyDescent="0.2">
      <c r="C564" s="81"/>
      <c r="D564" s="83"/>
    </row>
    <row r="565" spans="3:4" ht="15" customHeight="1" x14ac:dyDescent="0.2">
      <c r="C565" s="81"/>
      <c r="D565" s="83"/>
    </row>
    <row r="566" spans="3:4" ht="15" customHeight="1" x14ac:dyDescent="0.2">
      <c r="C566" s="81"/>
      <c r="D566" s="83"/>
    </row>
    <row r="567" spans="3:4" ht="15" customHeight="1" x14ac:dyDescent="0.2">
      <c r="C567" s="81"/>
      <c r="D567" s="83"/>
    </row>
    <row r="568" spans="3:4" ht="15" customHeight="1" x14ac:dyDescent="0.2">
      <c r="C568" s="81"/>
      <c r="D568" s="83"/>
    </row>
    <row r="569" spans="3:4" ht="15" customHeight="1" x14ac:dyDescent="0.2">
      <c r="C569" s="81"/>
      <c r="D569" s="83"/>
    </row>
    <row r="570" spans="3:4" ht="15" customHeight="1" x14ac:dyDescent="0.2">
      <c r="C570" s="81"/>
      <c r="D570" s="83"/>
    </row>
    <row r="571" spans="3:4" ht="15" customHeight="1" x14ac:dyDescent="0.2">
      <c r="C571" s="81"/>
      <c r="D571" s="83"/>
    </row>
    <row r="572" spans="3:4" ht="15" customHeight="1" x14ac:dyDescent="0.2">
      <c r="C572" s="81"/>
      <c r="D572" s="83"/>
    </row>
    <row r="573" spans="3:4" ht="15" customHeight="1" x14ac:dyDescent="0.2">
      <c r="C573" s="81"/>
      <c r="D573" s="83"/>
    </row>
    <row r="574" spans="3:4" ht="15" customHeight="1" x14ac:dyDescent="0.2">
      <c r="C574" s="81"/>
      <c r="D574" s="83"/>
    </row>
    <row r="575" spans="3:4" ht="15" customHeight="1" x14ac:dyDescent="0.2">
      <c r="C575" s="81"/>
      <c r="D575" s="83"/>
    </row>
    <row r="576" spans="3:4" ht="15" customHeight="1" x14ac:dyDescent="0.2">
      <c r="C576" s="81"/>
      <c r="D576" s="83"/>
    </row>
    <row r="577" spans="3:4" ht="15" customHeight="1" x14ac:dyDescent="0.2">
      <c r="C577" s="81"/>
      <c r="D577" s="83"/>
    </row>
    <row r="578" spans="3:4" ht="15" customHeight="1" x14ac:dyDescent="0.2">
      <c r="C578" s="81"/>
      <c r="D578" s="83"/>
    </row>
    <row r="579" spans="3:4" ht="15" customHeight="1" x14ac:dyDescent="0.2">
      <c r="C579" s="81"/>
      <c r="D579" s="83"/>
    </row>
    <row r="580" spans="3:4" ht="15" customHeight="1" x14ac:dyDescent="0.2">
      <c r="C580" s="81"/>
      <c r="D580" s="83"/>
    </row>
    <row r="581" spans="3:4" ht="15" customHeight="1" x14ac:dyDescent="0.2">
      <c r="C581" s="81"/>
      <c r="D581" s="83"/>
    </row>
    <row r="582" spans="3:4" ht="15" customHeight="1" x14ac:dyDescent="0.2">
      <c r="C582" s="81"/>
      <c r="D582" s="83"/>
    </row>
    <row r="583" spans="3:4" ht="15" customHeight="1" x14ac:dyDescent="0.2">
      <c r="C583" s="81"/>
      <c r="D583" s="83"/>
    </row>
    <row r="584" spans="3:4" ht="15" customHeight="1" x14ac:dyDescent="0.2">
      <c r="C584" s="81"/>
      <c r="D584" s="83"/>
    </row>
    <row r="585" spans="3:4" ht="15" customHeight="1" x14ac:dyDescent="0.2">
      <c r="C585" s="81"/>
      <c r="D585" s="83"/>
    </row>
    <row r="586" spans="3:4" ht="15" customHeight="1" x14ac:dyDescent="0.2">
      <c r="C586" s="81"/>
      <c r="D586" s="83"/>
    </row>
    <row r="587" spans="3:4" ht="15" customHeight="1" x14ac:dyDescent="0.2">
      <c r="C587" s="81"/>
      <c r="D587" s="83"/>
    </row>
    <row r="588" spans="3:4" ht="15" customHeight="1" x14ac:dyDescent="0.2">
      <c r="C588" s="81"/>
      <c r="D588" s="83"/>
    </row>
    <row r="589" spans="3:4" ht="15" customHeight="1" x14ac:dyDescent="0.2">
      <c r="C589" s="81"/>
      <c r="D589" s="83"/>
    </row>
    <row r="590" spans="3:4" ht="15" customHeight="1" x14ac:dyDescent="0.2">
      <c r="C590" s="81"/>
      <c r="D590" s="83"/>
    </row>
    <row r="591" spans="3:4" ht="15" customHeight="1" x14ac:dyDescent="0.2">
      <c r="C591" s="81"/>
      <c r="D591" s="83"/>
    </row>
    <row r="592" spans="3:4" ht="15" customHeight="1" x14ac:dyDescent="0.2">
      <c r="C592" s="81"/>
      <c r="D592" s="83"/>
    </row>
    <row r="593" spans="3:4" ht="15" customHeight="1" x14ac:dyDescent="0.2">
      <c r="C593" s="81"/>
      <c r="D593" s="83"/>
    </row>
    <row r="594" spans="3:4" ht="15" customHeight="1" x14ac:dyDescent="0.2">
      <c r="C594" s="81"/>
      <c r="D594" s="83"/>
    </row>
    <row r="595" spans="3:4" ht="15" customHeight="1" x14ac:dyDescent="0.2">
      <c r="C595" s="81"/>
      <c r="D595" s="83"/>
    </row>
    <row r="596" spans="3:4" ht="15" customHeight="1" x14ac:dyDescent="0.2">
      <c r="C596" s="81"/>
      <c r="D596" s="83"/>
    </row>
    <row r="597" spans="3:4" ht="15" customHeight="1" x14ac:dyDescent="0.2">
      <c r="C597" s="81"/>
      <c r="D597" s="83"/>
    </row>
    <row r="598" spans="3:4" ht="15" customHeight="1" x14ac:dyDescent="0.2">
      <c r="C598" s="81"/>
      <c r="D598" s="83"/>
    </row>
    <row r="599" spans="3:4" ht="15" customHeight="1" x14ac:dyDescent="0.2">
      <c r="C599" s="81"/>
      <c r="D599" s="83"/>
    </row>
    <row r="600" spans="3:4" ht="15" customHeight="1" x14ac:dyDescent="0.2">
      <c r="C600" s="81"/>
      <c r="D600" s="83"/>
    </row>
    <row r="601" spans="3:4" ht="15" customHeight="1" x14ac:dyDescent="0.2">
      <c r="C601" s="81"/>
      <c r="D601" s="83"/>
    </row>
    <row r="602" spans="3:4" ht="15" customHeight="1" x14ac:dyDescent="0.2">
      <c r="C602" s="81"/>
      <c r="D602" s="83"/>
    </row>
    <row r="603" spans="3:4" ht="15" customHeight="1" x14ac:dyDescent="0.2">
      <c r="C603" s="81"/>
      <c r="D603" s="83"/>
    </row>
    <row r="604" spans="3:4" ht="15" customHeight="1" x14ac:dyDescent="0.2">
      <c r="C604" s="81"/>
      <c r="D604" s="83"/>
    </row>
    <row r="605" spans="3:4" ht="15" customHeight="1" x14ac:dyDescent="0.2">
      <c r="C605" s="81"/>
      <c r="D605" s="83"/>
    </row>
    <row r="606" spans="3:4" ht="15" customHeight="1" x14ac:dyDescent="0.2">
      <c r="C606" s="81"/>
      <c r="D606" s="83"/>
    </row>
    <row r="607" spans="3:4" ht="15" customHeight="1" x14ac:dyDescent="0.2">
      <c r="C607" s="81"/>
      <c r="D607" s="83"/>
    </row>
    <row r="608" spans="3:4" ht="15" customHeight="1" x14ac:dyDescent="0.2">
      <c r="C608" s="81"/>
      <c r="D608" s="83"/>
    </row>
    <row r="609" spans="3:4" ht="15" customHeight="1" x14ac:dyDescent="0.2">
      <c r="C609" s="81"/>
      <c r="D609" s="83"/>
    </row>
    <row r="610" spans="3:4" ht="15" customHeight="1" x14ac:dyDescent="0.2">
      <c r="C610" s="81"/>
      <c r="D610" s="83"/>
    </row>
    <row r="611" spans="3:4" ht="15" customHeight="1" x14ac:dyDescent="0.2">
      <c r="C611" s="81"/>
      <c r="D611" s="83"/>
    </row>
    <row r="612" spans="3:4" ht="15" customHeight="1" x14ac:dyDescent="0.2">
      <c r="C612" s="81"/>
      <c r="D612" s="83"/>
    </row>
    <row r="613" spans="3:4" ht="15" customHeight="1" x14ac:dyDescent="0.2">
      <c r="C613" s="81"/>
      <c r="D613" s="83"/>
    </row>
    <row r="614" spans="3:4" ht="15" customHeight="1" x14ac:dyDescent="0.2">
      <c r="C614" s="81"/>
      <c r="D614" s="83"/>
    </row>
    <row r="615" spans="3:4" ht="15" customHeight="1" x14ac:dyDescent="0.2">
      <c r="C615" s="81"/>
      <c r="D615" s="83"/>
    </row>
    <row r="616" spans="3:4" ht="15" customHeight="1" x14ac:dyDescent="0.2">
      <c r="C616" s="81"/>
      <c r="D616" s="83"/>
    </row>
    <row r="617" spans="3:4" ht="15" customHeight="1" x14ac:dyDescent="0.2">
      <c r="C617" s="81"/>
      <c r="D617" s="83"/>
    </row>
    <row r="618" spans="3:4" ht="15" customHeight="1" x14ac:dyDescent="0.2">
      <c r="C618" s="81"/>
      <c r="D618" s="83"/>
    </row>
    <row r="619" spans="3:4" ht="15" customHeight="1" x14ac:dyDescent="0.2">
      <c r="C619" s="81"/>
      <c r="D619" s="83"/>
    </row>
    <row r="620" spans="3:4" ht="15" customHeight="1" x14ac:dyDescent="0.2">
      <c r="C620" s="81"/>
      <c r="D620" s="83"/>
    </row>
    <row r="621" spans="3:4" ht="15" customHeight="1" x14ac:dyDescent="0.2">
      <c r="C621" s="81"/>
    </row>
    <row r="622" spans="3:4" ht="15" customHeight="1" x14ac:dyDescent="0.2">
      <c r="C622" s="81"/>
    </row>
    <row r="623" spans="3:4" ht="15" customHeight="1" x14ac:dyDescent="0.2">
      <c r="C623" s="81"/>
    </row>
    <row r="624" spans="3:4" ht="15" customHeight="1" x14ac:dyDescent="0.2">
      <c r="C624" s="81"/>
    </row>
    <row r="625" spans="3:3" ht="15" customHeight="1" x14ac:dyDescent="0.2">
      <c r="C625" s="81"/>
    </row>
    <row r="626" spans="3:3" ht="15" customHeight="1" x14ac:dyDescent="0.2">
      <c r="C626" s="81"/>
    </row>
    <row r="627" spans="3:3" ht="15" customHeight="1" x14ac:dyDescent="0.2">
      <c r="C627" s="81"/>
    </row>
    <row r="628" spans="3:3" ht="15" customHeight="1" x14ac:dyDescent="0.2">
      <c r="C628" s="81"/>
    </row>
    <row r="629" spans="3:3" ht="15" customHeight="1" x14ac:dyDescent="0.2">
      <c r="C629" s="81"/>
    </row>
    <row r="630" spans="3:3" ht="15" customHeight="1" x14ac:dyDescent="0.2">
      <c r="C630" s="81"/>
    </row>
    <row r="631" spans="3:3" ht="15" customHeight="1" x14ac:dyDescent="0.2">
      <c r="C631" s="81"/>
    </row>
    <row r="632" spans="3:3" ht="15" customHeight="1" x14ac:dyDescent="0.2">
      <c r="C632" s="81"/>
    </row>
    <row r="633" spans="3:3" ht="15" customHeight="1" x14ac:dyDescent="0.2">
      <c r="C633" s="81"/>
    </row>
    <row r="634" spans="3:3" ht="15" customHeight="1" x14ac:dyDescent="0.2">
      <c r="C634" s="81"/>
    </row>
    <row r="635" spans="3:3" ht="15" customHeight="1" x14ac:dyDescent="0.2">
      <c r="C635" s="81"/>
    </row>
    <row r="636" spans="3:3" ht="15" customHeight="1" x14ac:dyDescent="0.2">
      <c r="C636" s="81"/>
    </row>
    <row r="637" spans="3:3" ht="15" customHeight="1" x14ac:dyDescent="0.2">
      <c r="C637" s="81"/>
    </row>
    <row r="638" spans="3:3" ht="15" customHeight="1" x14ac:dyDescent="0.2">
      <c r="C638" s="81"/>
    </row>
    <row r="639" spans="3:3" ht="15" customHeight="1" x14ac:dyDescent="0.2">
      <c r="C639" s="81"/>
    </row>
    <row r="640" spans="3:3" ht="15" customHeight="1" x14ac:dyDescent="0.2">
      <c r="C640" s="81"/>
    </row>
    <row r="641" spans="3:3" ht="15" customHeight="1" x14ac:dyDescent="0.2">
      <c r="C641" s="81"/>
    </row>
    <row r="642" spans="3:3" ht="15" customHeight="1" x14ac:dyDescent="0.2">
      <c r="C642" s="81"/>
    </row>
    <row r="643" spans="3:3" ht="15" customHeight="1" x14ac:dyDescent="0.2">
      <c r="C643" s="81"/>
    </row>
    <row r="644" spans="3:3" ht="15" customHeight="1" x14ac:dyDescent="0.2">
      <c r="C644" s="81"/>
    </row>
    <row r="645" spans="3:3" ht="15" customHeight="1" x14ac:dyDescent="0.2">
      <c r="C645" s="81"/>
    </row>
    <row r="646" spans="3:3" ht="15" customHeight="1" x14ac:dyDescent="0.2">
      <c r="C646" s="81"/>
    </row>
    <row r="647" spans="3:3" ht="15" customHeight="1" x14ac:dyDescent="0.2">
      <c r="C647" s="81"/>
    </row>
    <row r="648" spans="3:3" ht="15" customHeight="1" x14ac:dyDescent="0.2">
      <c r="C648" s="81"/>
    </row>
    <row r="649" spans="3:3" ht="15" customHeight="1" x14ac:dyDescent="0.2">
      <c r="C649" s="81"/>
    </row>
    <row r="650" spans="3:3" ht="15" customHeight="1" x14ac:dyDescent="0.2">
      <c r="C650" s="81"/>
    </row>
    <row r="651" spans="3:3" ht="15" customHeight="1" x14ac:dyDescent="0.2">
      <c r="C651" s="81"/>
    </row>
    <row r="652" spans="3:3" ht="15" customHeight="1" x14ac:dyDescent="0.2">
      <c r="C652" s="81"/>
    </row>
    <row r="653" spans="3:3" ht="15" customHeight="1" x14ac:dyDescent="0.2">
      <c r="C653" s="81"/>
    </row>
    <row r="654" spans="3:3" ht="15" customHeight="1" x14ac:dyDescent="0.2">
      <c r="C654" s="81"/>
    </row>
    <row r="655" spans="3:3" ht="15" customHeight="1" x14ac:dyDescent="0.2">
      <c r="C655" s="81"/>
    </row>
    <row r="656" spans="3:3" ht="15" customHeight="1" x14ac:dyDescent="0.2">
      <c r="C656" s="81"/>
    </row>
    <row r="657" spans="3:3" ht="15" customHeight="1" x14ac:dyDescent="0.2">
      <c r="C657" s="81"/>
    </row>
    <row r="658" spans="3:3" ht="15" customHeight="1" x14ac:dyDescent="0.2">
      <c r="C658" s="81"/>
    </row>
    <row r="659" spans="3:3" ht="15" customHeight="1" x14ac:dyDescent="0.2">
      <c r="C659" s="81"/>
    </row>
    <row r="660" spans="3:3" ht="15" customHeight="1" x14ac:dyDescent="0.2">
      <c r="C660" s="81"/>
    </row>
    <row r="661" spans="3:3" ht="15" customHeight="1" x14ac:dyDescent="0.2">
      <c r="C661" s="81"/>
    </row>
    <row r="662" spans="3:3" ht="15" customHeight="1" x14ac:dyDescent="0.2">
      <c r="C662" s="81"/>
    </row>
    <row r="663" spans="3:3" ht="15" customHeight="1" x14ac:dyDescent="0.2">
      <c r="C663" s="81"/>
    </row>
    <row r="664" spans="3:3" ht="15" customHeight="1" x14ac:dyDescent="0.2">
      <c r="C664" s="81"/>
    </row>
    <row r="665" spans="3:3" ht="15" customHeight="1" x14ac:dyDescent="0.2">
      <c r="C665" s="81"/>
    </row>
    <row r="666" spans="3:3" ht="15" customHeight="1" x14ac:dyDescent="0.2">
      <c r="C666" s="81"/>
    </row>
    <row r="667" spans="3:3" ht="15" customHeight="1" x14ac:dyDescent="0.2">
      <c r="C667" s="81"/>
    </row>
    <row r="668" spans="3:3" ht="15" customHeight="1" x14ac:dyDescent="0.2">
      <c r="C668" s="81"/>
    </row>
    <row r="669" spans="3:3" ht="15" customHeight="1" x14ac:dyDescent="0.2">
      <c r="C669" s="81"/>
    </row>
    <row r="670" spans="3:3" ht="15" customHeight="1" x14ac:dyDescent="0.2">
      <c r="C670" s="81"/>
    </row>
    <row r="671" spans="3:3" ht="15" customHeight="1" x14ac:dyDescent="0.2">
      <c r="C671" s="81"/>
    </row>
    <row r="672" spans="3:3" ht="15" customHeight="1" x14ac:dyDescent="0.2">
      <c r="C672" s="81"/>
    </row>
    <row r="673" spans="3:3" ht="15" customHeight="1" x14ac:dyDescent="0.2">
      <c r="C673" s="81"/>
    </row>
    <row r="674" spans="3:3" ht="15" customHeight="1" x14ac:dyDescent="0.2">
      <c r="C674" s="81"/>
    </row>
    <row r="675" spans="3:3" ht="15" customHeight="1" x14ac:dyDescent="0.2">
      <c r="C675" s="81"/>
    </row>
    <row r="676" spans="3:3" ht="15" customHeight="1" x14ac:dyDescent="0.2">
      <c r="C676" s="81"/>
    </row>
    <row r="677" spans="3:3" ht="15" customHeight="1" x14ac:dyDescent="0.2">
      <c r="C677" s="81"/>
    </row>
    <row r="678" spans="3:3" ht="15" customHeight="1" x14ac:dyDescent="0.2">
      <c r="C678" s="81"/>
    </row>
    <row r="679" spans="3:3" ht="15" customHeight="1" x14ac:dyDescent="0.2">
      <c r="C679" s="81"/>
    </row>
    <row r="680" spans="3:3" ht="15" customHeight="1" x14ac:dyDescent="0.2">
      <c r="C680" s="81"/>
    </row>
    <row r="681" spans="3:3" ht="15" customHeight="1" x14ac:dyDescent="0.2">
      <c r="C681" s="81"/>
    </row>
    <row r="682" spans="3:3" ht="15" customHeight="1" x14ac:dyDescent="0.2">
      <c r="C682" s="81"/>
    </row>
    <row r="683" spans="3:3" ht="15" customHeight="1" x14ac:dyDescent="0.2">
      <c r="C683" s="81"/>
    </row>
    <row r="684" spans="3:3" ht="15" customHeight="1" x14ac:dyDescent="0.2">
      <c r="C684" s="81"/>
    </row>
    <row r="685" spans="3:3" ht="15" customHeight="1" x14ac:dyDescent="0.2">
      <c r="C685" s="81"/>
    </row>
    <row r="686" spans="3:3" ht="15" customHeight="1" x14ac:dyDescent="0.2">
      <c r="C686" s="81"/>
    </row>
    <row r="687" spans="3:3" ht="15" customHeight="1" x14ac:dyDescent="0.2">
      <c r="C687" s="81"/>
    </row>
    <row r="688" spans="3:3" ht="15" customHeight="1" x14ac:dyDescent="0.2">
      <c r="C688" s="81"/>
    </row>
    <row r="689" spans="3:3" ht="15" customHeight="1" x14ac:dyDescent="0.2">
      <c r="C689" s="81"/>
    </row>
    <row r="690" spans="3:3" ht="15" customHeight="1" x14ac:dyDescent="0.2">
      <c r="C690" s="81"/>
    </row>
    <row r="691" spans="3:3" ht="15" customHeight="1" x14ac:dyDescent="0.2">
      <c r="C691" s="81"/>
    </row>
    <row r="692" spans="3:3" ht="15" customHeight="1" x14ac:dyDescent="0.2">
      <c r="C692" s="81"/>
    </row>
    <row r="693" spans="3:3" ht="15" customHeight="1" x14ac:dyDescent="0.2">
      <c r="C693" s="81"/>
    </row>
    <row r="694" spans="3:3" ht="15" customHeight="1" x14ac:dyDescent="0.2">
      <c r="C694" s="81"/>
    </row>
    <row r="695" spans="3:3" ht="15" customHeight="1" x14ac:dyDescent="0.2">
      <c r="C695" s="81"/>
    </row>
    <row r="696" spans="3:3" ht="15" customHeight="1" x14ac:dyDescent="0.2">
      <c r="C696" s="81"/>
    </row>
    <row r="697" spans="3:3" ht="15" customHeight="1" x14ac:dyDescent="0.2">
      <c r="C697" s="81"/>
    </row>
    <row r="698" spans="3:3" ht="15" customHeight="1" x14ac:dyDescent="0.2">
      <c r="C698" s="81"/>
    </row>
    <row r="699" spans="3:3" ht="15" customHeight="1" x14ac:dyDescent="0.2">
      <c r="C699" s="81"/>
    </row>
    <row r="700" spans="3:3" ht="15" customHeight="1" x14ac:dyDescent="0.2">
      <c r="C700" s="81"/>
    </row>
    <row r="701" spans="3:3" ht="15" customHeight="1" x14ac:dyDescent="0.2">
      <c r="C701" s="81"/>
    </row>
    <row r="702" spans="3:3" ht="15" customHeight="1" x14ac:dyDescent="0.2">
      <c r="C702" s="81"/>
    </row>
    <row r="703" spans="3:3" ht="15" customHeight="1" x14ac:dyDescent="0.2">
      <c r="C703" s="81"/>
    </row>
    <row r="704" spans="3:3" ht="15" customHeight="1" x14ac:dyDescent="0.2">
      <c r="C704" s="81"/>
    </row>
    <row r="705" spans="3:3" ht="15" customHeight="1" x14ac:dyDescent="0.2">
      <c r="C705" s="81"/>
    </row>
    <row r="706" spans="3:3" ht="15" customHeight="1" x14ac:dyDescent="0.2">
      <c r="C706" s="81"/>
    </row>
    <row r="707" spans="3:3" ht="15" customHeight="1" x14ac:dyDescent="0.2">
      <c r="C707" s="81"/>
    </row>
    <row r="708" spans="3:3" ht="15" customHeight="1" x14ac:dyDescent="0.2">
      <c r="C708" s="81"/>
    </row>
    <row r="709" spans="3:3" ht="15" customHeight="1" x14ac:dyDescent="0.2">
      <c r="C709" s="81"/>
    </row>
    <row r="710" spans="3:3" ht="15" customHeight="1" x14ac:dyDescent="0.2">
      <c r="C710" s="81"/>
    </row>
    <row r="711" spans="3:3" ht="15" customHeight="1" x14ac:dyDescent="0.2">
      <c r="C711" s="81"/>
    </row>
    <row r="712" spans="3:3" ht="15" customHeight="1" x14ac:dyDescent="0.2">
      <c r="C712" s="81"/>
    </row>
    <row r="713" spans="3:3" ht="15" customHeight="1" x14ac:dyDescent="0.2">
      <c r="C713" s="81"/>
    </row>
    <row r="714" spans="3:3" ht="15" customHeight="1" x14ac:dyDescent="0.2">
      <c r="C714" s="81"/>
    </row>
    <row r="715" spans="3:3" ht="15" customHeight="1" x14ac:dyDescent="0.2">
      <c r="C715" s="81"/>
    </row>
    <row r="716" spans="3:3" ht="15" customHeight="1" x14ac:dyDescent="0.2">
      <c r="C716" s="81"/>
    </row>
    <row r="717" spans="3:3" ht="15" customHeight="1" x14ac:dyDescent="0.2">
      <c r="C717" s="81"/>
    </row>
    <row r="718" spans="3:3" ht="15" customHeight="1" x14ac:dyDescent="0.2">
      <c r="C718" s="81"/>
    </row>
    <row r="719" spans="3:3" ht="15" customHeight="1" x14ac:dyDescent="0.2">
      <c r="C719" s="81"/>
    </row>
    <row r="720" spans="3:3" ht="15" customHeight="1" x14ac:dyDescent="0.2">
      <c r="C720" s="81"/>
    </row>
    <row r="721" spans="3:3" ht="15" customHeight="1" x14ac:dyDescent="0.2">
      <c r="C721" s="81"/>
    </row>
    <row r="722" spans="3:3" ht="15" customHeight="1" x14ac:dyDescent="0.2">
      <c r="C722" s="81"/>
    </row>
    <row r="723" spans="3:3" ht="15" customHeight="1" x14ac:dyDescent="0.2">
      <c r="C723" s="81"/>
    </row>
    <row r="724" spans="3:3" ht="15" customHeight="1" x14ac:dyDescent="0.2">
      <c r="C724" s="81"/>
    </row>
    <row r="725" spans="3:3" ht="15" customHeight="1" x14ac:dyDescent="0.2">
      <c r="C725" s="81"/>
    </row>
    <row r="726" spans="3:3" ht="15" customHeight="1" x14ac:dyDescent="0.2">
      <c r="C726" s="81"/>
    </row>
    <row r="727" spans="3:3" ht="15" customHeight="1" x14ac:dyDescent="0.2">
      <c r="C727" s="81"/>
    </row>
    <row r="728" spans="3:3" ht="15" customHeight="1" x14ac:dyDescent="0.2">
      <c r="C728" s="81"/>
    </row>
    <row r="729" spans="3:3" ht="15" customHeight="1" x14ac:dyDescent="0.2">
      <c r="C729" s="81"/>
    </row>
    <row r="730" spans="3:3" ht="15" customHeight="1" x14ac:dyDescent="0.2">
      <c r="C730" s="81"/>
    </row>
    <row r="731" spans="3:3" ht="15" customHeight="1" x14ac:dyDescent="0.2">
      <c r="C731" s="81"/>
    </row>
    <row r="732" spans="3:3" ht="15" customHeight="1" x14ac:dyDescent="0.2">
      <c r="C732" s="81"/>
    </row>
    <row r="733" spans="3:3" ht="15" customHeight="1" x14ac:dyDescent="0.2">
      <c r="C733" s="81"/>
    </row>
    <row r="734" spans="3:3" ht="15" customHeight="1" x14ac:dyDescent="0.2">
      <c r="C734" s="81"/>
    </row>
    <row r="735" spans="3:3" ht="15" customHeight="1" x14ac:dyDescent="0.2">
      <c r="C735" s="81"/>
    </row>
    <row r="736" spans="3:3" ht="15" customHeight="1" x14ac:dyDescent="0.2">
      <c r="C736" s="81"/>
    </row>
    <row r="737" spans="3:3" ht="15" customHeight="1" x14ac:dyDescent="0.2">
      <c r="C737" s="81"/>
    </row>
    <row r="738" spans="3:3" ht="15" customHeight="1" x14ac:dyDescent="0.2">
      <c r="C738" s="81"/>
    </row>
    <row r="739" spans="3:3" ht="15" customHeight="1" x14ac:dyDescent="0.2">
      <c r="C739" s="81"/>
    </row>
    <row r="740" spans="3:3" ht="15" customHeight="1" x14ac:dyDescent="0.2">
      <c r="C740" s="81"/>
    </row>
    <row r="741" spans="3:3" ht="15" customHeight="1" x14ac:dyDescent="0.2">
      <c r="C741" s="81"/>
    </row>
    <row r="742" spans="3:3" ht="15" customHeight="1" x14ac:dyDescent="0.2">
      <c r="C742" s="81"/>
    </row>
    <row r="743" spans="3:3" ht="15" customHeight="1" x14ac:dyDescent="0.2">
      <c r="C743" s="81"/>
    </row>
    <row r="744" spans="3:3" ht="15" customHeight="1" x14ac:dyDescent="0.2">
      <c r="C744" s="81"/>
    </row>
    <row r="745" spans="3:3" ht="15" customHeight="1" x14ac:dyDescent="0.2">
      <c r="C745" s="81"/>
    </row>
    <row r="746" spans="3:3" ht="15" customHeight="1" x14ac:dyDescent="0.2">
      <c r="C746" s="81"/>
    </row>
    <row r="747" spans="3:3" ht="15" customHeight="1" x14ac:dyDescent="0.2">
      <c r="C747" s="81"/>
    </row>
    <row r="748" spans="3:3" ht="15" customHeight="1" x14ac:dyDescent="0.2">
      <c r="C748" s="81"/>
    </row>
    <row r="749" spans="3:3" ht="15" customHeight="1" x14ac:dyDescent="0.2">
      <c r="C749" s="81"/>
    </row>
    <row r="750" spans="3:3" ht="15" customHeight="1" x14ac:dyDescent="0.2">
      <c r="C750" s="81"/>
    </row>
    <row r="751" spans="3:3" ht="15" customHeight="1" x14ac:dyDescent="0.2">
      <c r="C751" s="81"/>
    </row>
    <row r="752" spans="3:3" ht="15" customHeight="1" x14ac:dyDescent="0.2">
      <c r="C752" s="81"/>
    </row>
    <row r="753" spans="3:3" ht="15" customHeight="1" x14ac:dyDescent="0.2">
      <c r="C753" s="81"/>
    </row>
    <row r="754" spans="3:3" ht="15" customHeight="1" x14ac:dyDescent="0.2">
      <c r="C754" s="81"/>
    </row>
    <row r="755" spans="3:3" ht="15" customHeight="1" x14ac:dyDescent="0.2">
      <c r="C755" s="81"/>
    </row>
    <row r="756" spans="3:3" ht="15" customHeight="1" x14ac:dyDescent="0.2">
      <c r="C756" s="81"/>
    </row>
    <row r="757" spans="3:3" ht="15" customHeight="1" x14ac:dyDescent="0.2">
      <c r="C757" s="81"/>
    </row>
    <row r="758" spans="3:3" ht="15" customHeight="1" x14ac:dyDescent="0.2">
      <c r="C758" s="81"/>
    </row>
    <row r="759" spans="3:3" ht="15" customHeight="1" x14ac:dyDescent="0.2">
      <c r="C759" s="81"/>
    </row>
    <row r="760" spans="3:3" ht="15" customHeight="1" x14ac:dyDescent="0.2">
      <c r="C760" s="81"/>
    </row>
    <row r="761" spans="3:3" ht="15" customHeight="1" x14ac:dyDescent="0.2">
      <c r="C761" s="81"/>
    </row>
    <row r="762" spans="3:3" ht="15" customHeight="1" x14ac:dyDescent="0.2">
      <c r="C762" s="81"/>
    </row>
    <row r="763" spans="3:3" ht="15" customHeight="1" x14ac:dyDescent="0.2">
      <c r="C763" s="81"/>
    </row>
    <row r="764" spans="3:3" ht="15" customHeight="1" x14ac:dyDescent="0.2">
      <c r="C764" s="81"/>
    </row>
    <row r="765" spans="3:3" ht="15" customHeight="1" x14ac:dyDescent="0.2">
      <c r="C765" s="81"/>
    </row>
    <row r="766" spans="3:3" ht="15" customHeight="1" x14ac:dyDescent="0.2">
      <c r="C766" s="81"/>
    </row>
    <row r="767" spans="3:3" ht="15" customHeight="1" x14ac:dyDescent="0.2">
      <c r="C767" s="81"/>
    </row>
    <row r="768" spans="3:3" ht="15" customHeight="1" x14ac:dyDescent="0.2">
      <c r="C768" s="81"/>
    </row>
    <row r="769" spans="3:3" ht="15" customHeight="1" x14ac:dyDescent="0.2">
      <c r="C769" s="81"/>
    </row>
    <row r="770" spans="3:3" ht="15" customHeight="1" x14ac:dyDescent="0.2">
      <c r="C770" s="81"/>
    </row>
    <row r="771" spans="3:3" ht="15" customHeight="1" x14ac:dyDescent="0.2">
      <c r="C771" s="81"/>
    </row>
    <row r="772" spans="3:3" ht="15" customHeight="1" x14ac:dyDescent="0.2">
      <c r="C772" s="81"/>
    </row>
    <row r="773" spans="3:3" ht="15" customHeight="1" x14ac:dyDescent="0.2">
      <c r="C773" s="81"/>
    </row>
    <row r="774" spans="3:3" ht="15" customHeight="1" x14ac:dyDescent="0.2">
      <c r="C774" s="81"/>
    </row>
    <row r="775" spans="3:3" ht="15" customHeight="1" x14ac:dyDescent="0.2">
      <c r="C775" s="81"/>
    </row>
    <row r="776" spans="3:3" ht="15" customHeight="1" x14ac:dyDescent="0.2">
      <c r="C776" s="81"/>
    </row>
    <row r="777" spans="3:3" ht="15" customHeight="1" x14ac:dyDescent="0.2">
      <c r="C777" s="81"/>
    </row>
    <row r="778" spans="3:3" ht="15" customHeight="1" x14ac:dyDescent="0.2">
      <c r="C778" s="81"/>
    </row>
    <row r="779" spans="3:3" ht="15" customHeight="1" x14ac:dyDescent="0.2">
      <c r="C779" s="81"/>
    </row>
    <row r="780" spans="3:3" ht="15" customHeight="1" x14ac:dyDescent="0.2">
      <c r="C780" s="81"/>
    </row>
    <row r="781" spans="3:3" ht="15" customHeight="1" x14ac:dyDescent="0.2">
      <c r="C781" s="81"/>
    </row>
    <row r="782" spans="3:3" ht="15" customHeight="1" x14ac:dyDescent="0.2">
      <c r="C782" s="81"/>
    </row>
    <row r="783" spans="3:3" ht="15" customHeight="1" x14ac:dyDescent="0.2">
      <c r="C783" s="81"/>
    </row>
    <row r="784" spans="3:3" ht="15" customHeight="1" x14ac:dyDescent="0.2">
      <c r="C784" s="81"/>
    </row>
    <row r="785" spans="3:3" ht="15" customHeight="1" x14ac:dyDescent="0.2">
      <c r="C785" s="81"/>
    </row>
    <row r="786" spans="3:3" ht="15" customHeight="1" x14ac:dyDescent="0.2">
      <c r="C786" s="81"/>
    </row>
    <row r="787" spans="3:3" ht="15" customHeight="1" x14ac:dyDescent="0.2">
      <c r="C787" s="81"/>
    </row>
    <row r="788" spans="3:3" ht="15" customHeight="1" x14ac:dyDescent="0.2">
      <c r="C788" s="81"/>
    </row>
    <row r="789" spans="3:3" ht="15" customHeight="1" x14ac:dyDescent="0.2">
      <c r="C789" s="81"/>
    </row>
    <row r="790" spans="3:3" ht="15" customHeight="1" x14ac:dyDescent="0.2">
      <c r="C790" s="81"/>
    </row>
    <row r="791" spans="3:3" ht="15" customHeight="1" x14ac:dyDescent="0.2">
      <c r="C791" s="81"/>
    </row>
    <row r="792" spans="3:3" ht="15" customHeight="1" x14ac:dyDescent="0.2">
      <c r="C792" s="81"/>
    </row>
    <row r="793" spans="3:3" ht="15" customHeight="1" x14ac:dyDescent="0.2">
      <c r="C793" s="81"/>
    </row>
    <row r="794" spans="3:3" ht="15" customHeight="1" x14ac:dyDescent="0.2">
      <c r="C794" s="81"/>
    </row>
    <row r="795" spans="3:3" ht="15" customHeight="1" x14ac:dyDescent="0.2">
      <c r="C795" s="81"/>
    </row>
    <row r="796" spans="3:3" ht="15" customHeight="1" x14ac:dyDescent="0.2">
      <c r="C796" s="81"/>
    </row>
    <row r="797" spans="3:3" ht="15" customHeight="1" x14ac:dyDescent="0.2">
      <c r="C797" s="81"/>
    </row>
    <row r="798" spans="3:3" ht="15" customHeight="1" x14ac:dyDescent="0.2">
      <c r="C798" s="81"/>
    </row>
    <row r="799" spans="3:3" ht="15" customHeight="1" x14ac:dyDescent="0.2">
      <c r="C799" s="81"/>
    </row>
    <row r="800" spans="3:3" ht="15" customHeight="1" x14ac:dyDescent="0.2">
      <c r="C800" s="81"/>
    </row>
    <row r="801" spans="3:3" ht="15" customHeight="1" x14ac:dyDescent="0.2">
      <c r="C801" s="81"/>
    </row>
    <row r="802" spans="3:3" ht="15" customHeight="1" x14ac:dyDescent="0.2">
      <c r="C802" s="81"/>
    </row>
    <row r="803" spans="3:3" ht="15" customHeight="1" x14ac:dyDescent="0.2">
      <c r="C803" s="81"/>
    </row>
    <row r="804" spans="3:3" ht="15" customHeight="1" x14ac:dyDescent="0.2">
      <c r="C804" s="81"/>
    </row>
    <row r="805" spans="3:3" ht="15" customHeight="1" x14ac:dyDescent="0.2">
      <c r="C805" s="81"/>
    </row>
    <row r="806" spans="3:3" ht="15" customHeight="1" x14ac:dyDescent="0.2">
      <c r="C806" s="81"/>
    </row>
    <row r="807" spans="3:3" ht="15" customHeight="1" x14ac:dyDescent="0.2">
      <c r="C807" s="81"/>
    </row>
    <row r="808" spans="3:3" ht="15" customHeight="1" x14ac:dyDescent="0.2">
      <c r="C808" s="81"/>
    </row>
    <row r="809" spans="3:3" ht="15" customHeight="1" x14ac:dyDescent="0.2">
      <c r="C809" s="81"/>
    </row>
    <row r="810" spans="3:3" ht="15" customHeight="1" x14ac:dyDescent="0.2">
      <c r="C810" s="81"/>
    </row>
    <row r="811" spans="3:3" ht="15" customHeight="1" x14ac:dyDescent="0.2">
      <c r="C811" s="81"/>
    </row>
    <row r="812" spans="3:3" ht="15" customHeight="1" x14ac:dyDescent="0.2">
      <c r="C812" s="81"/>
    </row>
    <row r="813" spans="3:3" ht="15" customHeight="1" x14ac:dyDescent="0.2">
      <c r="C813" s="81"/>
    </row>
    <row r="814" spans="3:3" ht="15" customHeight="1" x14ac:dyDescent="0.2">
      <c r="C814" s="81"/>
    </row>
    <row r="815" spans="3:3" ht="15" customHeight="1" x14ac:dyDescent="0.2">
      <c r="C815" s="81"/>
    </row>
    <row r="816" spans="3:3" ht="15" customHeight="1" x14ac:dyDescent="0.2">
      <c r="C816" s="81"/>
    </row>
    <row r="817" spans="3:3" ht="15" customHeight="1" x14ac:dyDescent="0.2">
      <c r="C817" s="81"/>
    </row>
    <row r="818" spans="3:3" ht="15" customHeight="1" x14ac:dyDescent="0.2">
      <c r="C818" s="81"/>
    </row>
    <row r="819" spans="3:3" ht="15" customHeight="1" x14ac:dyDescent="0.2">
      <c r="C819" s="81"/>
    </row>
    <row r="820" spans="3:3" ht="15" customHeight="1" x14ac:dyDescent="0.2">
      <c r="C820" s="81"/>
    </row>
    <row r="821" spans="3:3" ht="15" customHeight="1" x14ac:dyDescent="0.2">
      <c r="C821" s="81"/>
    </row>
    <row r="822" spans="3:3" ht="15" customHeight="1" x14ac:dyDescent="0.2">
      <c r="C822" s="81"/>
    </row>
    <row r="823" spans="3:3" ht="15" customHeight="1" x14ac:dyDescent="0.2">
      <c r="C823" s="81"/>
    </row>
    <row r="824" spans="3:3" ht="15" customHeight="1" x14ac:dyDescent="0.2">
      <c r="C824" s="81"/>
    </row>
    <row r="825" spans="3:3" ht="15" customHeight="1" x14ac:dyDescent="0.2">
      <c r="C825" s="81"/>
    </row>
    <row r="826" spans="3:3" ht="15" customHeight="1" x14ac:dyDescent="0.2">
      <c r="C826" s="81"/>
    </row>
    <row r="827" spans="3:3" ht="15" customHeight="1" x14ac:dyDescent="0.2">
      <c r="C827" s="81"/>
    </row>
    <row r="828" spans="3:3" ht="15" customHeight="1" x14ac:dyDescent="0.2">
      <c r="C828" s="81"/>
    </row>
    <row r="829" spans="3:3" ht="15" customHeight="1" x14ac:dyDescent="0.2">
      <c r="C829" s="81"/>
    </row>
    <row r="830" spans="3:3" ht="15" customHeight="1" x14ac:dyDescent="0.2">
      <c r="C830" s="81"/>
    </row>
    <row r="831" spans="3:3" ht="15" customHeight="1" x14ac:dyDescent="0.2">
      <c r="C831" s="81"/>
    </row>
    <row r="832" spans="3:3" ht="15" customHeight="1" x14ac:dyDescent="0.2">
      <c r="C832" s="81"/>
    </row>
    <row r="833" spans="3:3" ht="15" customHeight="1" x14ac:dyDescent="0.2">
      <c r="C833" s="81"/>
    </row>
    <row r="834" spans="3:3" ht="15" customHeight="1" x14ac:dyDescent="0.2">
      <c r="C834" s="81"/>
    </row>
    <row r="835" spans="3:3" ht="15" customHeight="1" x14ac:dyDescent="0.2">
      <c r="C835" s="81"/>
    </row>
    <row r="836" spans="3:3" ht="15" customHeight="1" x14ac:dyDescent="0.2">
      <c r="C836" s="81"/>
    </row>
    <row r="837" spans="3:3" ht="15" customHeight="1" x14ac:dyDescent="0.2">
      <c r="C837" s="81"/>
    </row>
    <row r="838" spans="3:3" ht="15" customHeight="1" x14ac:dyDescent="0.2">
      <c r="C838" s="81"/>
    </row>
    <row r="839" spans="3:3" ht="15" customHeight="1" x14ac:dyDescent="0.2">
      <c r="C839" s="81"/>
    </row>
    <row r="840" spans="3:3" ht="15" customHeight="1" x14ac:dyDescent="0.2">
      <c r="C840" s="81"/>
    </row>
    <row r="841" spans="3:3" ht="15" customHeight="1" x14ac:dyDescent="0.2">
      <c r="C841" s="81"/>
    </row>
    <row r="842" spans="3:3" ht="15" customHeight="1" x14ac:dyDescent="0.2">
      <c r="C842" s="81"/>
    </row>
    <row r="843" spans="3:3" ht="15" customHeight="1" x14ac:dyDescent="0.2">
      <c r="C843" s="81"/>
    </row>
    <row r="844" spans="3:3" ht="15" customHeight="1" x14ac:dyDescent="0.2">
      <c r="C844" s="81"/>
    </row>
    <row r="845" spans="3:3" ht="15" customHeight="1" x14ac:dyDescent="0.2">
      <c r="C845" s="81"/>
    </row>
    <row r="846" spans="3:3" ht="15" customHeight="1" x14ac:dyDescent="0.2">
      <c r="C846" s="81"/>
    </row>
    <row r="847" spans="3:3" ht="15" customHeight="1" x14ac:dyDescent="0.2">
      <c r="C847" s="81"/>
    </row>
    <row r="848" spans="3:3" ht="15" customHeight="1" x14ac:dyDescent="0.2">
      <c r="C848" s="81"/>
    </row>
    <row r="849" spans="3:3" ht="15" customHeight="1" x14ac:dyDescent="0.2">
      <c r="C849" s="81"/>
    </row>
    <row r="850" spans="3:3" ht="15" customHeight="1" x14ac:dyDescent="0.2">
      <c r="C850" s="81"/>
    </row>
    <row r="851" spans="3:3" ht="15" customHeight="1" x14ac:dyDescent="0.2">
      <c r="C851" s="81"/>
    </row>
    <row r="852" spans="3:3" ht="15" customHeight="1" x14ac:dyDescent="0.2">
      <c r="C852" s="81"/>
    </row>
    <row r="853" spans="3:3" ht="15" customHeight="1" x14ac:dyDescent="0.2">
      <c r="C853" s="81"/>
    </row>
    <row r="854" spans="3:3" ht="15" customHeight="1" x14ac:dyDescent="0.2">
      <c r="C854" s="81"/>
    </row>
    <row r="855" spans="3:3" ht="15" customHeight="1" x14ac:dyDescent="0.2">
      <c r="C855" s="81"/>
    </row>
    <row r="856" spans="3:3" ht="15" customHeight="1" x14ac:dyDescent="0.2">
      <c r="C856" s="81"/>
    </row>
    <row r="857" spans="3:3" ht="15" customHeight="1" x14ac:dyDescent="0.2">
      <c r="C857" s="81"/>
    </row>
    <row r="858" spans="3:3" ht="15" customHeight="1" x14ac:dyDescent="0.2">
      <c r="C858" s="81"/>
    </row>
    <row r="859" spans="3:3" ht="15" customHeight="1" x14ac:dyDescent="0.2">
      <c r="C859" s="81"/>
    </row>
    <row r="860" spans="3:3" ht="15" customHeight="1" x14ac:dyDescent="0.2">
      <c r="C860" s="81"/>
    </row>
    <row r="861" spans="3:3" ht="15" customHeight="1" x14ac:dyDescent="0.2">
      <c r="C861" s="81"/>
    </row>
    <row r="862" spans="3:3" ht="15" customHeight="1" x14ac:dyDescent="0.2">
      <c r="C862" s="81"/>
    </row>
    <row r="863" spans="3:3" ht="15" customHeight="1" x14ac:dyDescent="0.2">
      <c r="C863" s="81"/>
    </row>
    <row r="864" spans="3:3" ht="15" customHeight="1" x14ac:dyDescent="0.2">
      <c r="C864" s="81"/>
    </row>
    <row r="865" spans="3:3" ht="15" customHeight="1" x14ac:dyDescent="0.2">
      <c r="C865" s="81"/>
    </row>
    <row r="866" spans="3:3" ht="15" customHeight="1" x14ac:dyDescent="0.2">
      <c r="C866" s="81"/>
    </row>
    <row r="867" spans="3:3" ht="15" customHeight="1" x14ac:dyDescent="0.2">
      <c r="C867" s="81"/>
    </row>
    <row r="868" spans="3:3" ht="15" customHeight="1" x14ac:dyDescent="0.2">
      <c r="C868" s="81"/>
    </row>
    <row r="869" spans="3:3" ht="15" customHeight="1" x14ac:dyDescent="0.2">
      <c r="C869" s="81"/>
    </row>
    <row r="870" spans="3:3" ht="15" customHeight="1" x14ac:dyDescent="0.2">
      <c r="C870" s="81"/>
    </row>
    <row r="871" spans="3:3" ht="15" customHeight="1" x14ac:dyDescent="0.2">
      <c r="C871" s="81"/>
    </row>
    <row r="872" spans="3:3" ht="15" customHeight="1" x14ac:dyDescent="0.2">
      <c r="C872" s="81"/>
    </row>
    <row r="873" spans="3:3" ht="15" customHeight="1" x14ac:dyDescent="0.2">
      <c r="C873" s="81"/>
    </row>
    <row r="874" spans="3:3" ht="15" customHeight="1" x14ac:dyDescent="0.2">
      <c r="C874" s="81"/>
    </row>
    <row r="875" spans="3:3" ht="15" customHeight="1" x14ac:dyDescent="0.2">
      <c r="C875" s="81"/>
    </row>
    <row r="876" spans="3:3" ht="15" customHeight="1" x14ac:dyDescent="0.2">
      <c r="C876" s="81"/>
    </row>
    <row r="877" spans="3:3" ht="15" customHeight="1" x14ac:dyDescent="0.2">
      <c r="C877" s="81"/>
    </row>
    <row r="878" spans="3:3" ht="15" customHeight="1" x14ac:dyDescent="0.2">
      <c r="C878" s="81"/>
    </row>
    <row r="879" spans="3:3" ht="15" customHeight="1" x14ac:dyDescent="0.2">
      <c r="C879" s="81"/>
    </row>
    <row r="880" spans="3:3" ht="15" customHeight="1" x14ac:dyDescent="0.2">
      <c r="C880" s="81"/>
    </row>
    <row r="881" spans="3:3" ht="15" customHeight="1" x14ac:dyDescent="0.2">
      <c r="C881" s="81"/>
    </row>
    <row r="882" spans="3:3" ht="15" customHeight="1" x14ac:dyDescent="0.2">
      <c r="C882" s="81"/>
    </row>
    <row r="883" spans="3:3" ht="15" customHeight="1" x14ac:dyDescent="0.2">
      <c r="C883" s="81"/>
    </row>
    <row r="884" spans="3:3" ht="15" customHeight="1" x14ac:dyDescent="0.2">
      <c r="C884" s="81"/>
    </row>
    <row r="885" spans="3:3" ht="15" customHeight="1" x14ac:dyDescent="0.2">
      <c r="C885" s="81"/>
    </row>
    <row r="886" spans="3:3" ht="15" customHeight="1" x14ac:dyDescent="0.2">
      <c r="C886" s="81"/>
    </row>
    <row r="887" spans="3:3" ht="15" customHeight="1" x14ac:dyDescent="0.2">
      <c r="C887" s="81"/>
    </row>
    <row r="888" spans="3:3" ht="15" customHeight="1" x14ac:dyDescent="0.2">
      <c r="C888" s="81"/>
    </row>
    <row r="889" spans="3:3" ht="15" customHeight="1" x14ac:dyDescent="0.2">
      <c r="C889" s="81"/>
    </row>
    <row r="890" spans="3:3" ht="15" customHeight="1" x14ac:dyDescent="0.2">
      <c r="C890" s="81"/>
    </row>
    <row r="891" spans="3:3" ht="15" customHeight="1" x14ac:dyDescent="0.2">
      <c r="C891" s="81"/>
    </row>
    <row r="892" spans="3:3" ht="15" customHeight="1" x14ac:dyDescent="0.2">
      <c r="C892" s="81"/>
    </row>
    <row r="893" spans="3:3" ht="15" customHeight="1" x14ac:dyDescent="0.2">
      <c r="C893" s="81"/>
    </row>
    <row r="894" spans="3:3" ht="15" customHeight="1" x14ac:dyDescent="0.2">
      <c r="C894" s="81"/>
    </row>
    <row r="895" spans="3:3" ht="15" customHeight="1" x14ac:dyDescent="0.2">
      <c r="C895" s="81"/>
    </row>
    <row r="896" spans="3:3" ht="15" customHeight="1" x14ac:dyDescent="0.2">
      <c r="C896" s="81"/>
    </row>
    <row r="897" spans="3:3" ht="15" customHeight="1" x14ac:dyDescent="0.2">
      <c r="C897" s="81"/>
    </row>
    <row r="898" spans="3:3" ht="15" customHeight="1" x14ac:dyDescent="0.2">
      <c r="C898" s="81"/>
    </row>
    <row r="899" spans="3:3" ht="15" customHeight="1" x14ac:dyDescent="0.2">
      <c r="C899" s="81"/>
    </row>
    <row r="900" spans="3:3" ht="15" customHeight="1" x14ac:dyDescent="0.2">
      <c r="C900" s="81"/>
    </row>
    <row r="901" spans="3:3" ht="15" customHeight="1" x14ac:dyDescent="0.2">
      <c r="C901" s="81"/>
    </row>
    <row r="902" spans="3:3" ht="15" customHeight="1" x14ac:dyDescent="0.2">
      <c r="C902" s="81"/>
    </row>
    <row r="903" spans="3:3" ht="15" customHeight="1" x14ac:dyDescent="0.2">
      <c r="C903" s="81"/>
    </row>
    <row r="904" spans="3:3" ht="15" customHeight="1" x14ac:dyDescent="0.2">
      <c r="C904" s="81"/>
    </row>
    <row r="905" spans="3:3" ht="15" customHeight="1" x14ac:dyDescent="0.2">
      <c r="C905" s="81"/>
    </row>
    <row r="906" spans="3:3" ht="15" customHeight="1" x14ac:dyDescent="0.2">
      <c r="C906" s="81"/>
    </row>
    <row r="907" spans="3:3" ht="15" customHeight="1" x14ac:dyDescent="0.2">
      <c r="C907" s="81"/>
    </row>
    <row r="908" spans="3:3" ht="15" customHeight="1" x14ac:dyDescent="0.2">
      <c r="C908" s="81"/>
    </row>
    <row r="909" spans="3:3" ht="15" customHeight="1" x14ac:dyDescent="0.2">
      <c r="C909" s="81"/>
    </row>
    <row r="910" spans="3:3" ht="15" customHeight="1" x14ac:dyDescent="0.2">
      <c r="C910" s="81"/>
    </row>
    <row r="911" spans="3:3" ht="15" customHeight="1" x14ac:dyDescent="0.2">
      <c r="C911" s="81"/>
    </row>
    <row r="912" spans="3:3" ht="15" customHeight="1" x14ac:dyDescent="0.2">
      <c r="C912" s="81"/>
    </row>
    <row r="913" spans="3:3" ht="15" customHeight="1" x14ac:dyDescent="0.2">
      <c r="C913" s="81"/>
    </row>
    <row r="914" spans="3:3" ht="15" customHeight="1" x14ac:dyDescent="0.2">
      <c r="C914" s="81"/>
    </row>
    <row r="915" spans="3:3" ht="15" customHeight="1" x14ac:dyDescent="0.2">
      <c r="C915" s="81"/>
    </row>
    <row r="916" spans="3:3" ht="15" customHeight="1" x14ac:dyDescent="0.2">
      <c r="C916" s="81"/>
    </row>
    <row r="917" spans="3:3" ht="15" customHeight="1" x14ac:dyDescent="0.2">
      <c r="C917" s="81"/>
    </row>
    <row r="918" spans="3:3" ht="15" customHeight="1" x14ac:dyDescent="0.2">
      <c r="C918" s="81"/>
    </row>
    <row r="919" spans="3:3" ht="15" customHeight="1" x14ac:dyDescent="0.2">
      <c r="C919" s="81"/>
    </row>
    <row r="920" spans="3:3" ht="15" customHeight="1" x14ac:dyDescent="0.2">
      <c r="C920" s="81"/>
    </row>
    <row r="921" spans="3:3" ht="15" customHeight="1" x14ac:dyDescent="0.2">
      <c r="C921" s="81"/>
    </row>
    <row r="922" spans="3:3" ht="15" customHeight="1" x14ac:dyDescent="0.2">
      <c r="C922" s="81"/>
    </row>
    <row r="923" spans="3:3" ht="15" customHeight="1" x14ac:dyDescent="0.2">
      <c r="C923" s="81"/>
    </row>
    <row r="924" spans="3:3" ht="15" customHeight="1" x14ac:dyDescent="0.2">
      <c r="C924" s="81"/>
    </row>
    <row r="925" spans="3:3" ht="15" customHeight="1" x14ac:dyDescent="0.2">
      <c r="C925" s="81"/>
    </row>
    <row r="926" spans="3:3" ht="15" customHeight="1" x14ac:dyDescent="0.2">
      <c r="C926" s="81"/>
    </row>
    <row r="927" spans="3:3" ht="15" customHeight="1" x14ac:dyDescent="0.2">
      <c r="C927" s="81"/>
    </row>
    <row r="928" spans="3:3" ht="15" customHeight="1" x14ac:dyDescent="0.2">
      <c r="C928" s="81"/>
    </row>
    <row r="929" spans="3:3" ht="15" customHeight="1" x14ac:dyDescent="0.2">
      <c r="C929" s="81"/>
    </row>
    <row r="930" spans="3:3" ht="15" customHeight="1" x14ac:dyDescent="0.2">
      <c r="C930" s="81"/>
    </row>
    <row r="931" spans="3:3" ht="15" customHeight="1" x14ac:dyDescent="0.2">
      <c r="C931" s="81"/>
    </row>
    <row r="932" spans="3:3" ht="15" customHeight="1" x14ac:dyDescent="0.2">
      <c r="C932" s="81"/>
    </row>
    <row r="933" spans="3:3" ht="15" customHeight="1" x14ac:dyDescent="0.2">
      <c r="C933" s="81"/>
    </row>
    <row r="934" spans="3:3" ht="15" customHeight="1" x14ac:dyDescent="0.2">
      <c r="C934" s="81"/>
    </row>
    <row r="935" spans="3:3" ht="15" customHeight="1" x14ac:dyDescent="0.2">
      <c r="C935" s="81"/>
    </row>
    <row r="936" spans="3:3" ht="15" customHeight="1" x14ac:dyDescent="0.2">
      <c r="C936" s="81"/>
    </row>
    <row r="937" spans="3:3" ht="15" customHeight="1" x14ac:dyDescent="0.2">
      <c r="C937" s="81"/>
    </row>
    <row r="938" spans="3:3" ht="15" customHeight="1" x14ac:dyDescent="0.2">
      <c r="C938" s="81"/>
    </row>
    <row r="939" spans="3:3" ht="15" customHeight="1" x14ac:dyDescent="0.2">
      <c r="C939" s="81"/>
    </row>
    <row r="940" spans="3:3" ht="15" customHeight="1" x14ac:dyDescent="0.2">
      <c r="C940" s="81"/>
    </row>
    <row r="941" spans="3:3" ht="15" customHeight="1" x14ac:dyDescent="0.2">
      <c r="C941" s="81"/>
    </row>
    <row r="942" spans="3:3" ht="15" customHeight="1" x14ac:dyDescent="0.2">
      <c r="C942" s="81"/>
    </row>
    <row r="943" spans="3:3" ht="15" customHeight="1" x14ac:dyDescent="0.2">
      <c r="C943" s="81"/>
    </row>
    <row r="944" spans="3:3" ht="15" customHeight="1" x14ac:dyDescent="0.2">
      <c r="C944" s="81"/>
    </row>
    <row r="945" spans="3:3" ht="15" customHeight="1" x14ac:dyDescent="0.2">
      <c r="C945" s="81"/>
    </row>
    <row r="946" spans="3:3" ht="15" customHeight="1" x14ac:dyDescent="0.2">
      <c r="C946" s="81"/>
    </row>
    <row r="947" spans="3:3" ht="15" customHeight="1" x14ac:dyDescent="0.2">
      <c r="C947" s="81"/>
    </row>
    <row r="948" spans="3:3" ht="15" customHeight="1" x14ac:dyDescent="0.2">
      <c r="C948" s="81"/>
    </row>
    <row r="949" spans="3:3" ht="15" customHeight="1" x14ac:dyDescent="0.2">
      <c r="C949" s="81"/>
    </row>
    <row r="950" spans="3:3" ht="15" customHeight="1" x14ac:dyDescent="0.2">
      <c r="C950" s="81"/>
    </row>
    <row r="951" spans="3:3" ht="15" customHeight="1" x14ac:dyDescent="0.2">
      <c r="C951" s="81"/>
    </row>
    <row r="952" spans="3:3" ht="15" customHeight="1" x14ac:dyDescent="0.2">
      <c r="C952" s="81"/>
    </row>
    <row r="953" spans="3:3" ht="15" customHeight="1" x14ac:dyDescent="0.2">
      <c r="C953" s="81"/>
    </row>
    <row r="954" spans="3:3" ht="15" customHeight="1" x14ac:dyDescent="0.2">
      <c r="C954" s="81"/>
    </row>
    <row r="955" spans="3:3" ht="15" customHeight="1" x14ac:dyDescent="0.2">
      <c r="C955" s="81"/>
    </row>
    <row r="956" spans="3:3" ht="15" customHeight="1" x14ac:dyDescent="0.2">
      <c r="C956" s="81"/>
    </row>
    <row r="957" spans="3:3" ht="15" customHeight="1" x14ac:dyDescent="0.2">
      <c r="C957" s="81"/>
    </row>
    <row r="958" spans="3:3" ht="15" customHeight="1" x14ac:dyDescent="0.2">
      <c r="C958" s="81"/>
    </row>
    <row r="959" spans="3:3" ht="15" customHeight="1" x14ac:dyDescent="0.2">
      <c r="C959" s="81"/>
    </row>
    <row r="960" spans="3:3" ht="15" customHeight="1" x14ac:dyDescent="0.2">
      <c r="C960" s="81"/>
    </row>
    <row r="961" spans="3:3" ht="15" customHeight="1" x14ac:dyDescent="0.2">
      <c r="C961" s="81"/>
    </row>
    <row r="962" spans="3:3" ht="15" customHeight="1" x14ac:dyDescent="0.2">
      <c r="C962" s="81"/>
    </row>
    <row r="963" spans="3:3" ht="15" customHeight="1" x14ac:dyDescent="0.2">
      <c r="C963" s="81"/>
    </row>
    <row r="964" spans="3:3" ht="15" customHeight="1" x14ac:dyDescent="0.2">
      <c r="C964" s="81"/>
    </row>
    <row r="965" spans="3:3" ht="15" customHeight="1" x14ac:dyDescent="0.2">
      <c r="C965" s="81"/>
    </row>
    <row r="966" spans="3:3" ht="15" customHeight="1" x14ac:dyDescent="0.2">
      <c r="C966" s="81"/>
    </row>
    <row r="967" spans="3:3" ht="15" customHeight="1" x14ac:dyDescent="0.2">
      <c r="C967" s="81"/>
    </row>
    <row r="968" spans="3:3" ht="15" customHeight="1" x14ac:dyDescent="0.2">
      <c r="C968" s="81"/>
    </row>
    <row r="969" spans="3:3" ht="15" customHeight="1" x14ac:dyDescent="0.2">
      <c r="C969" s="81"/>
    </row>
    <row r="970" spans="3:3" ht="15" customHeight="1" x14ac:dyDescent="0.2">
      <c r="C970" s="81"/>
    </row>
    <row r="971" spans="3:3" ht="15" customHeight="1" x14ac:dyDescent="0.2">
      <c r="C971" s="81"/>
    </row>
    <row r="972" spans="3:3" ht="15" customHeight="1" x14ac:dyDescent="0.2">
      <c r="C972" s="81"/>
    </row>
    <row r="973" spans="3:3" ht="15" customHeight="1" x14ac:dyDescent="0.2">
      <c r="C973" s="81"/>
    </row>
    <row r="974" spans="3:3" ht="15" customHeight="1" x14ac:dyDescent="0.2">
      <c r="C974" s="81"/>
    </row>
    <row r="975" spans="3:3" ht="15" customHeight="1" x14ac:dyDescent="0.2">
      <c r="C975" s="81"/>
    </row>
    <row r="976" spans="3:3" ht="15" customHeight="1" x14ac:dyDescent="0.2">
      <c r="C976" s="81"/>
    </row>
    <row r="977" spans="3:3" ht="15" customHeight="1" x14ac:dyDescent="0.2">
      <c r="C977" s="81"/>
    </row>
    <row r="978" spans="3:3" ht="15" customHeight="1" x14ac:dyDescent="0.2">
      <c r="C978" s="81"/>
    </row>
    <row r="979" spans="3:3" ht="15" customHeight="1" x14ac:dyDescent="0.2">
      <c r="C979" s="81"/>
    </row>
    <row r="980" spans="3:3" ht="15" customHeight="1" x14ac:dyDescent="0.2">
      <c r="C980" s="81"/>
    </row>
    <row r="981" spans="3:3" ht="15" customHeight="1" x14ac:dyDescent="0.2">
      <c r="C981" s="81"/>
    </row>
    <row r="982" spans="3:3" ht="15" customHeight="1" x14ac:dyDescent="0.2">
      <c r="C982" s="81"/>
    </row>
    <row r="983" spans="3:3" ht="15" customHeight="1" x14ac:dyDescent="0.2">
      <c r="C983" s="81"/>
    </row>
    <row r="984" spans="3:3" ht="15" customHeight="1" x14ac:dyDescent="0.2">
      <c r="C984" s="81"/>
    </row>
    <row r="985" spans="3:3" ht="15" customHeight="1" x14ac:dyDescent="0.2">
      <c r="C985" s="81"/>
    </row>
    <row r="986" spans="3:3" ht="15" customHeight="1" x14ac:dyDescent="0.2">
      <c r="C986" s="81"/>
    </row>
    <row r="987" spans="3:3" ht="15" customHeight="1" x14ac:dyDescent="0.2">
      <c r="C987" s="81"/>
    </row>
    <row r="988" spans="3:3" ht="15" customHeight="1" x14ac:dyDescent="0.2">
      <c r="C988" s="81"/>
    </row>
    <row r="989" spans="3:3" ht="15" customHeight="1" x14ac:dyDescent="0.2">
      <c r="C989" s="81"/>
    </row>
    <row r="990" spans="3:3" ht="15" customHeight="1" x14ac:dyDescent="0.2">
      <c r="C990" s="81"/>
    </row>
    <row r="991" spans="3:3" ht="15" customHeight="1" x14ac:dyDescent="0.2">
      <c r="C991" s="81"/>
    </row>
    <row r="992" spans="3:3" ht="15" customHeight="1" x14ac:dyDescent="0.2">
      <c r="C992" s="81"/>
    </row>
    <row r="993" spans="3:3" ht="15" customHeight="1" x14ac:dyDescent="0.2">
      <c r="C993" s="81"/>
    </row>
    <row r="994" spans="3:3" ht="15" customHeight="1" x14ac:dyDescent="0.2">
      <c r="C994" s="81"/>
    </row>
    <row r="995" spans="3:3" ht="15" customHeight="1" x14ac:dyDescent="0.2">
      <c r="C995" s="81"/>
    </row>
    <row r="996" spans="3:3" ht="15" customHeight="1" x14ac:dyDescent="0.2">
      <c r="C996" s="81"/>
    </row>
    <row r="997" spans="3:3" ht="15" customHeight="1" x14ac:dyDescent="0.2">
      <c r="C997" s="81"/>
    </row>
    <row r="998" spans="3:3" ht="15" customHeight="1" x14ac:dyDescent="0.2">
      <c r="C998" s="81"/>
    </row>
    <row r="999" spans="3:3" ht="15" customHeight="1" x14ac:dyDescent="0.2">
      <c r="C999" s="81"/>
    </row>
    <row r="1000" spans="3:3" ht="15" customHeight="1" x14ac:dyDescent="0.2">
      <c r="C1000" s="81"/>
    </row>
    <row r="1001" spans="3:3" ht="15" customHeight="1" x14ac:dyDescent="0.2">
      <c r="C1001" s="81"/>
    </row>
    <row r="1002" spans="3:3" ht="15" customHeight="1" x14ac:dyDescent="0.2">
      <c r="C1002" s="81"/>
    </row>
    <row r="1003" spans="3:3" ht="15" customHeight="1" x14ac:dyDescent="0.2">
      <c r="C1003" s="81"/>
    </row>
    <row r="1004" spans="3:3" ht="15" customHeight="1" x14ac:dyDescent="0.2">
      <c r="C1004" s="81"/>
    </row>
    <row r="1005" spans="3:3" ht="15" customHeight="1" x14ac:dyDescent="0.2">
      <c r="C1005" s="81"/>
    </row>
    <row r="1006" spans="3:3" ht="15" customHeight="1" x14ac:dyDescent="0.2">
      <c r="C1006" s="81"/>
    </row>
    <row r="1007" spans="3:3" ht="15" customHeight="1" x14ac:dyDescent="0.2">
      <c r="C1007" s="81"/>
    </row>
    <row r="1008" spans="3:3" ht="15" customHeight="1" x14ac:dyDescent="0.2">
      <c r="C1008" s="81"/>
    </row>
    <row r="1009" spans="3:3" ht="15" customHeight="1" x14ac:dyDescent="0.2">
      <c r="C1009" s="81"/>
    </row>
    <row r="1010" spans="3:3" ht="15" customHeight="1" x14ac:dyDescent="0.2">
      <c r="C1010" s="81"/>
    </row>
    <row r="1011" spans="3:3" ht="15" customHeight="1" x14ac:dyDescent="0.2">
      <c r="C1011" s="81"/>
    </row>
    <row r="1012" spans="3:3" ht="15" customHeight="1" x14ac:dyDescent="0.2">
      <c r="C1012" s="81"/>
    </row>
    <row r="1013" spans="3:3" ht="15" customHeight="1" x14ac:dyDescent="0.2">
      <c r="C1013" s="81"/>
    </row>
  </sheetData>
  <sheetProtection selectLockedCells="1" selectUnlockedCells="1"/>
  <autoFilter ref="A1:K1024">
    <sortState ref="A2:K1034">
      <sortCondition ref="F1:F1034"/>
    </sortState>
  </autoFilter>
  <phoneticPr fontId="0" type="noConversion"/>
  <conditionalFormatting sqref="F2:F518">
    <cfRule type="expression" dxfId="4" priority="6">
      <formula>COUNTIF(F$1:F2,F2)=1</formula>
    </cfRule>
  </conditionalFormatting>
  <pageMargins left="0.75" right="0.75" top="1" bottom="1" header="0.5" footer="0.5"/>
  <pageSetup scale="71" fitToHeight="0" orientation="portrait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547"/>
  <sheetViews>
    <sheetView tabSelected="1" zoomScale="80" zoomScaleNormal="80" zoomScaleSheetLayoutView="85" zoomScalePageLayoutView="70" workbookViewId="0">
      <selection activeCell="H25" sqref="H25"/>
    </sheetView>
  </sheetViews>
  <sheetFormatPr defaultRowHeight="15" outlineLevelRow="1" outlineLevelCol="1" x14ac:dyDescent="0.2"/>
  <cols>
    <col min="1" max="1" width="22.7109375" style="41" customWidth="1"/>
    <col min="2" max="2" width="27.28515625" style="41" customWidth="1"/>
    <col min="3" max="3" width="25.28515625" style="42" bestFit="1" customWidth="1"/>
    <col min="4" max="4" width="5.7109375" style="39" customWidth="1"/>
    <col min="5" max="5" width="11.5703125" style="39" customWidth="1"/>
    <col min="6" max="6" width="11.5703125" style="43" hidden="1" customWidth="1"/>
    <col min="7" max="7" width="11.5703125" style="43" customWidth="1"/>
    <col min="8" max="8" width="11.7109375" style="44" customWidth="1"/>
    <col min="9" max="9" width="41" style="45" customWidth="1"/>
    <col min="10" max="10" width="9.28515625" style="45" customWidth="1"/>
    <col min="11" max="11" width="12.85546875" style="46" hidden="1" customWidth="1"/>
    <col min="12" max="12" width="22" style="46" customWidth="1"/>
    <col min="13" max="13" width="0.28515625" style="39" hidden="1" customWidth="1" outlineLevel="1"/>
    <col min="14" max="14" width="9.140625" style="39" collapsed="1"/>
    <col min="15" max="16384" width="9.140625" style="39"/>
  </cols>
  <sheetData>
    <row r="1" spans="1:13" ht="170.25" customHeight="1" outlineLevel="1" x14ac:dyDescent="0.2">
      <c r="A1" s="20"/>
      <c r="B1" s="20"/>
      <c r="C1" s="21"/>
      <c r="D1" s="22"/>
      <c r="E1" s="22"/>
      <c r="F1" s="11"/>
      <c r="G1" s="11"/>
      <c r="H1" s="12"/>
      <c r="I1" s="23"/>
      <c r="J1" s="23"/>
      <c r="K1" s="24"/>
      <c r="L1" s="24"/>
      <c r="M1" s="22"/>
    </row>
    <row r="2" spans="1:13" ht="60.75" customHeight="1" outlineLevel="1" x14ac:dyDescent="0.2">
      <c r="A2" s="92" t="s">
        <v>3740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38"/>
    </row>
    <row r="3" spans="1:13" s="50" customFormat="1" ht="51.75" customHeight="1" outlineLevel="1" x14ac:dyDescent="0.2">
      <c r="A3" s="95" t="s">
        <v>118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49"/>
    </row>
    <row r="4" spans="1:13" ht="18" outlineLevel="1" x14ac:dyDescent="0.2">
      <c r="A4" s="37" t="s">
        <v>3714</v>
      </c>
      <c r="B4" s="97"/>
      <c r="C4" s="97"/>
      <c r="D4" s="97"/>
      <c r="E4" s="97"/>
      <c r="F4" s="97"/>
      <c r="G4" s="97"/>
      <c r="H4" s="97"/>
      <c r="I4" s="13" t="s">
        <v>15</v>
      </c>
      <c r="J4" s="94"/>
      <c r="K4" s="94"/>
      <c r="L4" s="94"/>
      <c r="M4" s="25"/>
    </row>
    <row r="5" spans="1:13" ht="18" outlineLevel="1" x14ac:dyDescent="0.2">
      <c r="A5" s="13" t="s">
        <v>12</v>
      </c>
      <c r="B5" s="97"/>
      <c r="C5" s="97"/>
      <c r="D5" s="97"/>
      <c r="E5" s="97"/>
      <c r="F5" s="97"/>
      <c r="G5" s="97"/>
      <c r="H5" s="97"/>
      <c r="I5" s="13" t="s">
        <v>18</v>
      </c>
      <c r="J5" s="94"/>
      <c r="K5" s="94"/>
      <c r="L5" s="94"/>
      <c r="M5" s="22"/>
    </row>
    <row r="6" spans="1:13" ht="27.75" customHeight="1" outlineLevel="1" x14ac:dyDescent="0.2">
      <c r="A6" s="26" t="s">
        <v>21</v>
      </c>
      <c r="B6" s="97"/>
      <c r="C6" s="97"/>
      <c r="D6" s="97"/>
      <c r="E6" s="97"/>
      <c r="F6" s="97"/>
      <c r="G6" s="97"/>
      <c r="H6" s="97"/>
      <c r="I6" s="13" t="s">
        <v>14</v>
      </c>
      <c r="J6" s="104"/>
      <c r="K6" s="104"/>
      <c r="L6" s="104"/>
      <c r="M6" s="22"/>
    </row>
    <row r="7" spans="1:13" ht="18" outlineLevel="1" x14ac:dyDescent="0.2">
      <c r="A7" s="26" t="s">
        <v>11</v>
      </c>
      <c r="B7" s="98"/>
      <c r="C7" s="99"/>
      <c r="D7" s="55"/>
      <c r="E7" s="54"/>
      <c r="F7" s="107"/>
      <c r="G7" s="108"/>
      <c r="H7" s="109"/>
      <c r="I7" s="106" t="s">
        <v>119</v>
      </c>
      <c r="J7" s="105" t="b">
        <v>0</v>
      </c>
      <c r="K7" s="105"/>
      <c r="L7" s="105"/>
      <c r="M7" s="22"/>
    </row>
    <row r="8" spans="1:13" ht="18.75" customHeight="1" outlineLevel="1" x14ac:dyDescent="0.2">
      <c r="A8" s="26" t="s">
        <v>25</v>
      </c>
      <c r="B8" s="52"/>
      <c r="C8" s="53"/>
      <c r="D8" s="56"/>
      <c r="E8" s="58"/>
      <c r="F8" s="58"/>
      <c r="G8" s="58"/>
      <c r="H8" s="59"/>
      <c r="I8" s="106"/>
      <c r="J8" s="105"/>
      <c r="K8" s="105"/>
      <c r="L8" s="105"/>
      <c r="M8" s="22"/>
    </row>
    <row r="9" spans="1:13" ht="18.75" customHeight="1" outlineLevel="1" x14ac:dyDescent="0.2">
      <c r="A9" s="13" t="s">
        <v>20</v>
      </c>
      <c r="B9" s="100"/>
      <c r="C9" s="101"/>
      <c r="D9" s="57"/>
      <c r="E9" s="58"/>
      <c r="F9" s="58"/>
      <c r="G9" s="58"/>
      <c r="H9" s="59"/>
      <c r="I9" s="106"/>
      <c r="J9" s="105"/>
      <c r="K9" s="105"/>
      <c r="L9" s="105"/>
      <c r="M9" s="22"/>
    </row>
    <row r="10" spans="1:13" ht="18" customHeight="1" outlineLevel="1" x14ac:dyDescent="0.2">
      <c r="A10" s="13" t="s">
        <v>19</v>
      </c>
      <c r="B10" s="98"/>
      <c r="C10" s="99"/>
      <c r="D10" s="57"/>
      <c r="E10" s="111"/>
      <c r="F10" s="111"/>
      <c r="G10" s="111"/>
      <c r="H10" s="112"/>
      <c r="I10" s="106" t="s">
        <v>23</v>
      </c>
      <c r="J10" s="102" t="b">
        <v>0</v>
      </c>
      <c r="K10" s="102"/>
      <c r="L10" s="102"/>
      <c r="M10" s="22"/>
    </row>
    <row r="11" spans="1:13" ht="26.25" customHeight="1" outlineLevel="1" x14ac:dyDescent="0.2">
      <c r="A11" s="13"/>
      <c r="B11" s="64"/>
      <c r="C11" s="63"/>
      <c r="D11" s="60"/>
      <c r="E11" s="114"/>
      <c r="F11" s="114"/>
      <c r="G11" s="114"/>
      <c r="H11" s="114"/>
      <c r="I11" s="106"/>
      <c r="J11" s="102" t="b">
        <v>1</v>
      </c>
      <c r="K11" s="102"/>
      <c r="L11" s="102"/>
      <c r="M11" s="22"/>
    </row>
    <row r="12" spans="1:13" ht="24" customHeight="1" outlineLevel="1" x14ac:dyDescent="0.2">
      <c r="A12" s="13"/>
      <c r="B12" s="65" t="s">
        <v>117</v>
      </c>
      <c r="C12" s="62"/>
      <c r="D12" s="61"/>
      <c r="E12" s="114"/>
      <c r="F12" s="114"/>
      <c r="G12" s="114"/>
      <c r="H12" s="114"/>
      <c r="I12" s="103" t="s">
        <v>13</v>
      </c>
      <c r="J12" s="123"/>
      <c r="K12" s="123"/>
      <c r="L12" s="123"/>
      <c r="M12" s="22"/>
    </row>
    <row r="13" spans="1:13" ht="15.75" customHeight="1" outlineLevel="1" x14ac:dyDescent="0.2">
      <c r="A13" s="36" t="s">
        <v>52</v>
      </c>
      <c r="B13" s="98"/>
      <c r="C13" s="98"/>
      <c r="D13" s="98"/>
      <c r="E13" s="98"/>
      <c r="F13" s="98"/>
      <c r="G13" s="98"/>
      <c r="H13" s="98"/>
      <c r="I13" s="103"/>
      <c r="J13" s="123"/>
      <c r="K13" s="123"/>
      <c r="L13" s="123"/>
      <c r="M13" s="22"/>
    </row>
    <row r="14" spans="1:13" ht="18" outlineLevel="1" x14ac:dyDescent="0.2">
      <c r="A14" s="13" t="s">
        <v>12</v>
      </c>
      <c r="B14" s="98"/>
      <c r="C14" s="98"/>
      <c r="D14" s="98"/>
      <c r="E14" s="98"/>
      <c r="F14" s="98"/>
      <c r="G14" s="98"/>
      <c r="H14" s="98"/>
      <c r="I14" s="103"/>
      <c r="J14" s="123"/>
      <c r="K14" s="123"/>
      <c r="L14" s="123"/>
      <c r="M14" s="25"/>
    </row>
    <row r="15" spans="1:13" ht="31.5" customHeight="1" outlineLevel="1" x14ac:dyDescent="0.2">
      <c r="A15" s="26" t="s">
        <v>22</v>
      </c>
      <c r="B15" s="98"/>
      <c r="C15" s="98"/>
      <c r="D15" s="98"/>
      <c r="E15" s="98"/>
      <c r="F15" s="98"/>
      <c r="G15" s="98"/>
      <c r="H15" s="98"/>
      <c r="I15" s="103"/>
      <c r="J15" s="123"/>
      <c r="K15" s="123"/>
      <c r="L15" s="123"/>
      <c r="M15" s="25"/>
    </row>
    <row r="16" spans="1:13" ht="19.5" customHeight="1" outlineLevel="1" x14ac:dyDescent="0.2">
      <c r="A16" s="26" t="s">
        <v>11</v>
      </c>
      <c r="B16" s="98"/>
      <c r="C16" s="98"/>
      <c r="D16" s="55"/>
      <c r="E16" s="54"/>
      <c r="F16" s="113"/>
      <c r="G16" s="113"/>
      <c r="H16" s="113"/>
      <c r="I16" s="103"/>
      <c r="J16" s="123"/>
      <c r="K16" s="123"/>
      <c r="L16" s="123"/>
      <c r="M16" s="25"/>
    </row>
    <row r="17" spans="1:13" ht="19.5" customHeight="1" outlineLevel="1" x14ac:dyDescent="0.2">
      <c r="A17" s="26" t="s">
        <v>25</v>
      </c>
      <c r="B17" s="100"/>
      <c r="C17" s="101"/>
      <c r="D17" s="66"/>
      <c r="E17" s="58"/>
      <c r="F17" s="58"/>
      <c r="G17" s="58"/>
      <c r="H17" s="59"/>
      <c r="I17" s="103"/>
      <c r="J17" s="123"/>
      <c r="K17" s="123"/>
      <c r="L17" s="123"/>
      <c r="M17" s="25"/>
    </row>
    <row r="18" spans="1:13" ht="19.5" customHeight="1" outlineLevel="1" x14ac:dyDescent="0.2">
      <c r="A18" s="13" t="s">
        <v>20</v>
      </c>
      <c r="B18" s="98"/>
      <c r="C18" s="99"/>
      <c r="D18" s="57"/>
      <c r="E18" s="58"/>
      <c r="F18" s="58"/>
      <c r="G18" s="58"/>
      <c r="H18" s="59"/>
      <c r="I18" s="103"/>
      <c r="J18" s="123"/>
      <c r="K18" s="123"/>
      <c r="L18" s="123"/>
      <c r="M18" s="25"/>
    </row>
    <row r="19" spans="1:13" ht="18.75" customHeight="1" outlineLevel="1" x14ac:dyDescent="0.2">
      <c r="A19" s="13" t="s">
        <v>19</v>
      </c>
      <c r="B19" s="98"/>
      <c r="C19" s="99"/>
      <c r="D19" s="57"/>
      <c r="E19" s="111"/>
      <c r="F19" s="111"/>
      <c r="G19" s="111"/>
      <c r="H19" s="112"/>
      <c r="I19" s="103"/>
      <c r="J19" s="123"/>
      <c r="K19" s="123"/>
      <c r="L19" s="123"/>
      <c r="M19" s="25"/>
    </row>
    <row r="20" spans="1:13" ht="25.5" customHeight="1" outlineLevel="1" x14ac:dyDescent="0.2">
      <c r="A20" s="116" t="s">
        <v>180</v>
      </c>
      <c r="B20" s="117"/>
      <c r="C20" s="117"/>
      <c r="D20" s="117"/>
      <c r="E20" s="119" t="s">
        <v>115</v>
      </c>
      <c r="F20" s="119"/>
      <c r="G20" s="119"/>
      <c r="H20" s="119"/>
      <c r="I20" s="119"/>
      <c r="J20" s="119"/>
      <c r="K20" s="119"/>
      <c r="L20" s="119"/>
      <c r="M20" s="25"/>
    </row>
    <row r="21" spans="1:13" ht="18.75" customHeight="1" outlineLevel="1" x14ac:dyDescent="0.2">
      <c r="A21" s="117"/>
      <c r="B21" s="117"/>
      <c r="C21" s="117"/>
      <c r="D21" s="117"/>
      <c r="E21" s="119"/>
      <c r="F21" s="119"/>
      <c r="G21" s="119"/>
      <c r="H21" s="119"/>
      <c r="I21" s="119"/>
      <c r="J21" s="119"/>
      <c r="K21" s="119"/>
      <c r="L21" s="119"/>
      <c r="M21" s="27"/>
    </row>
    <row r="22" spans="1:13" ht="39.75" customHeight="1" outlineLevel="1" thickBot="1" x14ac:dyDescent="0.45">
      <c r="A22" s="118"/>
      <c r="B22" s="118"/>
      <c r="C22" s="118"/>
      <c r="D22" s="118"/>
      <c r="E22" s="115" t="str">
        <f>IF(COUNTIF(L25:L50175,"Call"),"Order Total:  "&amp;DOLLAR(SUMIFS(L25:L50175,L25:L50175,"&gt;0",L25:L50175,"&lt;100000000"))&amp;" + Unpriced Items","Order Total:  "&amp;DOLLAR(SUMIFS(L25:L50175,L25:L50175,"&gt;0",L25:L50175,"&lt;100000000")))</f>
        <v>Order Total:  $0.00</v>
      </c>
      <c r="F22" s="115"/>
      <c r="G22" s="115"/>
      <c r="H22" s="115"/>
      <c r="I22" s="115"/>
      <c r="J22" s="115"/>
      <c r="K22" s="115"/>
      <c r="L22" s="115"/>
      <c r="M22" s="22"/>
    </row>
    <row r="23" spans="1:13" ht="49.5" customHeight="1" outlineLevel="1" thickBot="1" x14ac:dyDescent="0.25">
      <c r="A23" s="120" t="s">
        <v>3713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2"/>
      <c r="M23" s="22"/>
    </row>
    <row r="24" spans="1:13" s="40" customFormat="1" ht="46.5" customHeight="1" x14ac:dyDescent="0.2">
      <c r="A24" s="110" t="s">
        <v>9</v>
      </c>
      <c r="B24" s="110"/>
      <c r="C24" s="14" t="s">
        <v>2</v>
      </c>
      <c r="D24" s="15" t="s">
        <v>16</v>
      </c>
      <c r="E24" s="16" t="s">
        <v>24</v>
      </c>
      <c r="F24" s="17" t="s">
        <v>17</v>
      </c>
      <c r="G24" s="17" t="s">
        <v>120</v>
      </c>
      <c r="H24" s="51" t="s">
        <v>0</v>
      </c>
      <c r="I24" s="35" t="s">
        <v>1</v>
      </c>
      <c r="J24" s="9" t="s">
        <v>27</v>
      </c>
      <c r="K24" s="10" t="s">
        <v>10</v>
      </c>
      <c r="L24" s="10" t="s">
        <v>26</v>
      </c>
      <c r="M24" s="34" t="s">
        <v>53</v>
      </c>
    </row>
    <row r="25" spans="1:13" ht="15.75" x14ac:dyDescent="0.2">
      <c r="A25" s="28" t="str">
        <f>IF(ISBLANK('ICC GRID'!F2),"---",'ICC GRID'!F2)</f>
        <v>Acer buergerianum</v>
      </c>
      <c r="B25" s="29"/>
      <c r="C25" s="30" t="str">
        <f>IF(ISBLANK('ICC GRID'!F2),"---",TRIM('ICC GRID'!A2))</f>
        <v>MP</v>
      </c>
      <c r="D25" s="31">
        <f>IF(ISBLANK('ICC GRID'!F2),"---",'ICC GRID'!E2)</f>
        <v>50</v>
      </c>
      <c r="E25" s="18">
        <f>IF(ISBLANK('ICC GRID'!F2),"---",IF('ICC GRID'!D2=0,"",'ICC GRID'!D2))</f>
        <v>1.35</v>
      </c>
      <c r="F25" s="19">
        <f>IF(ISBLANK('ICC GRID'!E2),"---",IF('ICC GRID'!E2=0,"",'ICC GRID'!E2))</f>
        <v>50</v>
      </c>
      <c r="G25" s="90">
        <f>IF(ISBLANK('ICC GRID'!F2),"---",IF('ICC GRID'!G2=0,"",'ICC GRID'!G2))</f>
        <v>4150</v>
      </c>
      <c r="H25" s="47"/>
      <c r="I25" s="48"/>
      <c r="J25" s="32" t="str">
        <f t="shared" ref="J25" si="0">IF(H25="","",IF(ROUNDUP(H25/D25,0)*D25&lt;&gt;H25,ROUNDUP(H25/D25,0)*D25,H25))</f>
        <v/>
      </c>
      <c r="K25" s="33" t="str">
        <f>IF(ISBLANK('ICC GRID'!D2),"---",IF(H25="","",IF(H25&lt;'ICC GRID'!D2,M25,E25)))</f>
        <v/>
      </c>
      <c r="L25" s="33" t="str">
        <f t="shared" ref="L25" si="1">IF(ISBLANK(H25),"",J25*K25)</f>
        <v/>
      </c>
      <c r="M25" s="18" t="e">
        <f>IF(ISBLANK('ICC GRID'!#REF!),"---",IF('ICC GRID'!#REF!=0,"",'ICC GRID'!#REF!))</f>
        <v>#REF!</v>
      </c>
    </row>
    <row r="26" spans="1:13" ht="15.75" x14ac:dyDescent="0.2">
      <c r="A26" s="28" t="str">
        <f>IF(ISBLANK('ICC GRID'!F3),"---",'ICC GRID'!F3)</f>
        <v>Acer circinatum</v>
      </c>
      <c r="B26" s="29"/>
      <c r="C26" s="30" t="str">
        <f>IF(ISBLANK('ICC GRID'!F3),"---",TRIM('ICC GRID'!A3))</f>
        <v>LP21ci</v>
      </c>
      <c r="D26" s="31">
        <f>IF(ISBLANK('ICC GRID'!F3),"---",'ICC GRID'!E3)</f>
        <v>25</v>
      </c>
      <c r="E26" s="18">
        <f>IF(ISBLANK('ICC GRID'!F3),"---",IF('ICC GRID'!D3=0,"",'ICC GRID'!D3))</f>
        <v>2.75</v>
      </c>
      <c r="F26" s="19">
        <f>IF(ISBLANK('ICC GRID'!E3),"---",IF('ICC GRID'!E3=0,"",'ICC GRID'!E3))</f>
        <v>25</v>
      </c>
      <c r="G26" s="90">
        <f>IF(ISBLANK('ICC GRID'!F3),"---",IF('ICC GRID'!G3=0,"",'ICC GRID'!G3))</f>
        <v>975</v>
      </c>
      <c r="H26" s="47"/>
      <c r="I26" s="48"/>
      <c r="J26" s="32" t="str">
        <f t="shared" ref="J26:J89" si="2">IF(H26="","",IF(ROUNDUP(H26/D26,0)*D26&lt;&gt;H26,ROUNDUP(H26/D26,0)*D26,H26))</f>
        <v/>
      </c>
      <c r="K26" s="33" t="str">
        <f>IF(ISBLANK('ICC GRID'!D3),"---",IF(H26="","",IF(H26&lt;'ICC GRID'!D3,M26,E26)))</f>
        <v/>
      </c>
      <c r="L26" s="33" t="str">
        <f t="shared" ref="L26:L89" si="3">IF(ISBLANK(H26),"",J26*K26)</f>
        <v/>
      </c>
      <c r="M26" s="18" t="e">
        <f>IF(ISBLANK('ICC GRID'!#REF!),"---",IF('ICC GRID'!#REF!=0,"",'ICC GRID'!#REF!))</f>
        <v>#REF!</v>
      </c>
    </row>
    <row r="27" spans="1:13" ht="15.75" x14ac:dyDescent="0.2">
      <c r="A27" s="28" t="str">
        <f>IF(ISBLANK('ICC GRID'!F4),"---",'ICC GRID'!F4)</f>
        <v>Acer circinatum</v>
      </c>
      <c r="B27" s="29"/>
      <c r="C27" s="30" t="str">
        <f>IF(ISBLANK('ICC GRID'!F4),"---",TRIM('ICC GRID'!A4))</f>
        <v>2-3'</v>
      </c>
      <c r="D27" s="31">
        <f>IF(ISBLANK('ICC GRID'!F4),"---",'ICC GRID'!E4)</f>
        <v>50</v>
      </c>
      <c r="E27" s="18">
        <f>IF(ISBLANK('ICC GRID'!F4),"---",IF('ICC GRID'!D4=0,"",'ICC GRID'!D4))</f>
        <v>2.1</v>
      </c>
      <c r="F27" s="19">
        <f>IF(ISBLANK('ICC GRID'!E4),"---",IF('ICC GRID'!E4=0,"",'ICC GRID'!E4))</f>
        <v>50</v>
      </c>
      <c r="G27" s="90">
        <f>IF(ISBLANK('ICC GRID'!F4),"---",IF('ICC GRID'!G4=0,"",'ICC GRID'!G4))</f>
        <v>5500</v>
      </c>
      <c r="H27" s="47"/>
      <c r="I27" s="48"/>
      <c r="J27" s="32" t="str">
        <f t="shared" si="2"/>
        <v/>
      </c>
      <c r="K27" s="33" t="str">
        <f>IF(ISBLANK('ICC GRID'!D4),"---",IF(H27="","",IF(H27&lt;'ICC GRID'!D4,M27,E27)))</f>
        <v/>
      </c>
      <c r="L27" s="33" t="str">
        <f t="shared" si="3"/>
        <v/>
      </c>
      <c r="M27" s="18" t="e">
        <f>IF(ISBLANK('ICC GRID'!#REF!),"---",IF('ICC GRID'!#REF!=0,"",'ICC GRID'!#REF!))</f>
        <v>#REF!</v>
      </c>
    </row>
    <row r="28" spans="1:13" ht="15.75" x14ac:dyDescent="0.2">
      <c r="A28" s="28" t="str">
        <f>IF(ISBLANK('ICC GRID'!F5),"---",'ICC GRID'!F5)</f>
        <v>Acer circinatum</v>
      </c>
      <c r="B28" s="29"/>
      <c r="C28" s="30" t="str">
        <f>IF(ISBLANK('ICC GRID'!F5),"---",TRIM('ICC GRID'!A5))</f>
        <v>3-4'</v>
      </c>
      <c r="D28" s="31">
        <f>IF(ISBLANK('ICC GRID'!F5),"---",'ICC GRID'!E5)</f>
        <v>25</v>
      </c>
      <c r="E28" s="18">
        <f>IF(ISBLANK('ICC GRID'!F5),"---",IF('ICC GRID'!D5=0,"",'ICC GRID'!D5))</f>
        <v>2.75</v>
      </c>
      <c r="F28" s="19">
        <f>IF(ISBLANK('ICC GRID'!E5),"---",IF('ICC GRID'!E5=0,"",'ICC GRID'!E5))</f>
        <v>25</v>
      </c>
      <c r="G28" s="90">
        <f>IF(ISBLANK('ICC GRID'!F5),"---",IF('ICC GRID'!G5=0,"",'ICC GRID'!G5))</f>
        <v>2225</v>
      </c>
      <c r="H28" s="47"/>
      <c r="I28" s="48"/>
      <c r="J28" s="32" t="str">
        <f t="shared" si="2"/>
        <v/>
      </c>
      <c r="K28" s="33" t="str">
        <f>IF(ISBLANK('ICC GRID'!D5),"---",IF(H28="","",IF(H28&lt;'ICC GRID'!D5,M28,E28)))</f>
        <v/>
      </c>
      <c r="L28" s="33" t="str">
        <f t="shared" si="3"/>
        <v/>
      </c>
      <c r="M28" s="18" t="e">
        <f>IF(ISBLANK('ICC GRID'!#REF!),"---",IF('ICC GRID'!#REF!=0,"",'ICC GRID'!#REF!))</f>
        <v>#REF!</v>
      </c>
    </row>
    <row r="29" spans="1:13" ht="15.75" x14ac:dyDescent="0.2">
      <c r="A29" s="28" t="str">
        <f>IF(ISBLANK('ICC GRID'!F6),"---",'ICC GRID'!F6)</f>
        <v>Acer circinatum</v>
      </c>
      <c r="B29" s="29"/>
      <c r="C29" s="30" t="str">
        <f>IF(ISBLANK('ICC GRID'!F6),"---",TRIM('ICC GRID'!A6))</f>
        <v>1-2' TR</v>
      </c>
      <c r="D29" s="31">
        <f>IF(ISBLANK('ICC GRID'!F6),"---",'ICC GRID'!E6)</f>
        <v>25</v>
      </c>
      <c r="E29" s="18">
        <f>IF(ISBLANK('ICC GRID'!F6),"---",IF('ICC GRID'!D6=0,"",'ICC GRID'!D6))</f>
        <v>3.9</v>
      </c>
      <c r="F29" s="19">
        <f>IF(ISBLANK('ICC GRID'!E6),"---",IF('ICC GRID'!E6=0,"",'ICC GRID'!E6))</f>
        <v>25</v>
      </c>
      <c r="G29" s="90">
        <f>IF(ISBLANK('ICC GRID'!F6),"---",IF('ICC GRID'!G6=0,"",'ICC GRID'!G6))</f>
        <v>1050</v>
      </c>
      <c r="H29" s="47"/>
      <c r="I29" s="48"/>
      <c r="J29" s="32" t="str">
        <f t="shared" si="2"/>
        <v/>
      </c>
      <c r="K29" s="33" t="str">
        <f>IF(ISBLANK('ICC GRID'!D6),"---",IF(H29="","",IF(H29&lt;'ICC GRID'!D6,M29,E29)))</f>
        <v/>
      </c>
      <c r="L29" s="33" t="str">
        <f t="shared" si="3"/>
        <v/>
      </c>
      <c r="M29" s="18" t="e">
        <f>IF(ISBLANK('ICC GRID'!#REF!),"---",IF('ICC GRID'!#REF!=0,"",'ICC GRID'!#REF!))</f>
        <v>#REF!</v>
      </c>
    </row>
    <row r="30" spans="1:13" ht="15.75" x14ac:dyDescent="0.2">
      <c r="A30" s="28" t="str">
        <f>IF(ISBLANK('ICC GRID'!F7),"---",'ICC GRID'!F7)</f>
        <v>Acer circinatum Three Cheers™ 'HSI2'</v>
      </c>
      <c r="B30" s="29"/>
      <c r="C30" s="30" t="str">
        <f>IF(ISBLANK('ICC GRID'!F7),"---",TRIM('ICC GRID'!A7))</f>
        <v>1-2' WHIP</v>
      </c>
      <c r="D30" s="31">
        <f>IF(ISBLANK('ICC GRID'!F7),"---",'ICC GRID'!E7)</f>
        <v>10</v>
      </c>
      <c r="E30" s="18">
        <f>IF(ISBLANK('ICC GRID'!F7),"---",IF('ICC GRID'!D7=0,"",'ICC GRID'!D7))</f>
        <v>11.95</v>
      </c>
      <c r="F30" s="19">
        <f>IF(ISBLANK('ICC GRID'!E7),"---",IF('ICC GRID'!E7=0,"",'ICC GRID'!E7))</f>
        <v>10</v>
      </c>
      <c r="G30" s="90">
        <f>IF(ISBLANK('ICC GRID'!F7),"---",IF('ICC GRID'!G7=0,"",'ICC GRID'!G7))</f>
        <v>60</v>
      </c>
      <c r="H30" s="47"/>
      <c r="I30" s="48"/>
      <c r="J30" s="32" t="str">
        <f t="shared" si="2"/>
        <v/>
      </c>
      <c r="K30" s="33" t="str">
        <f>IF(ISBLANK('ICC GRID'!D7),"---",IF(H30="","",IF(H30&lt;'ICC GRID'!D7,M30,E30)))</f>
        <v/>
      </c>
      <c r="L30" s="33" t="str">
        <f t="shared" si="3"/>
        <v/>
      </c>
      <c r="M30" s="18" t="e">
        <f>IF(ISBLANK('ICC GRID'!#REF!),"---",IF('ICC GRID'!#REF!=0,"",'ICC GRID'!#REF!))</f>
        <v>#REF!</v>
      </c>
    </row>
    <row r="31" spans="1:13" ht="15.75" x14ac:dyDescent="0.2">
      <c r="A31" s="28" t="str">
        <f>IF(ISBLANK('ICC GRID'!F8),"---",'ICC GRID'!F8)</f>
        <v>Acer circinatum Three Cheers™ 'HSI2'</v>
      </c>
      <c r="B31" s="29"/>
      <c r="C31" s="30" t="str">
        <f>IF(ISBLANK('ICC GRID'!F8),"---",TRIM('ICC GRID'!A8))</f>
        <v>2-3' WHIP</v>
      </c>
      <c r="D31" s="31">
        <f>IF(ISBLANK('ICC GRID'!F8),"---",'ICC GRID'!E8)</f>
        <v>10</v>
      </c>
      <c r="E31" s="18">
        <f>IF(ISBLANK('ICC GRID'!F8),"---",IF('ICC GRID'!D8=0,"",'ICC GRID'!D8))</f>
        <v>13.65</v>
      </c>
      <c r="F31" s="19">
        <f>IF(ISBLANK('ICC GRID'!E8),"---",IF('ICC GRID'!E8=0,"",'ICC GRID'!E8))</f>
        <v>10</v>
      </c>
      <c r="G31" s="90">
        <f>IF(ISBLANK('ICC GRID'!F8),"---",IF('ICC GRID'!G8=0,"",'ICC GRID'!G8))</f>
        <v>170</v>
      </c>
      <c r="H31" s="47"/>
      <c r="I31" s="48"/>
      <c r="J31" s="32" t="str">
        <f t="shared" si="2"/>
        <v/>
      </c>
      <c r="K31" s="33" t="str">
        <f>IF(ISBLANK('ICC GRID'!D8),"---",IF(H31="","",IF(H31&lt;'ICC GRID'!D8,M31,E31)))</f>
        <v/>
      </c>
      <c r="L31" s="33" t="str">
        <f t="shared" si="3"/>
        <v/>
      </c>
      <c r="M31" s="18" t="e">
        <f>IF(ISBLANK('ICC GRID'!#REF!),"---",IF('ICC GRID'!#REF!=0,"",'ICC GRID'!#REF!))</f>
        <v>#REF!</v>
      </c>
    </row>
    <row r="32" spans="1:13" ht="15.75" x14ac:dyDescent="0.2">
      <c r="A32" s="28" t="str">
        <f>IF(ISBLANK('ICC GRID'!F9),"---",'ICC GRID'!F9)</f>
        <v>Acer circinatum Three Cheers™ 'HSI2'</v>
      </c>
      <c r="B32" s="29"/>
      <c r="C32" s="30" t="str">
        <f>IF(ISBLANK('ICC GRID'!F9),"---",TRIM('ICC GRID'!A9))</f>
        <v>3-4' WHIP</v>
      </c>
      <c r="D32" s="31">
        <f>IF(ISBLANK('ICC GRID'!F9),"---",'ICC GRID'!E9)</f>
        <v>10</v>
      </c>
      <c r="E32" s="18">
        <f>IF(ISBLANK('ICC GRID'!F9),"---",IF('ICC GRID'!D9=0,"",'ICC GRID'!D9))</f>
        <v>15.95</v>
      </c>
      <c r="F32" s="19">
        <f>IF(ISBLANK('ICC GRID'!E9),"---",IF('ICC GRID'!E9=0,"",'ICC GRID'!E9))</f>
        <v>10</v>
      </c>
      <c r="G32" s="90">
        <f>IF(ISBLANK('ICC GRID'!F9),"---",IF('ICC GRID'!G9=0,"",'ICC GRID'!G9))</f>
        <v>400</v>
      </c>
      <c r="H32" s="47"/>
      <c r="I32" s="48"/>
      <c r="J32" s="32" t="str">
        <f t="shared" si="2"/>
        <v/>
      </c>
      <c r="K32" s="33" t="str">
        <f>IF(ISBLANK('ICC GRID'!D9),"---",IF(H32="","",IF(H32&lt;'ICC GRID'!D9,M32,E32)))</f>
        <v/>
      </c>
      <c r="L32" s="33" t="str">
        <f t="shared" si="3"/>
        <v/>
      </c>
      <c r="M32" s="18" t="e">
        <f>IF(ISBLANK('ICC GRID'!#REF!),"---",IF('ICC GRID'!#REF!=0,"",'ICC GRID'!#REF!))</f>
        <v>#REF!</v>
      </c>
    </row>
    <row r="33" spans="1:13" ht="15.75" x14ac:dyDescent="0.2">
      <c r="A33" s="28" t="str">
        <f>IF(ISBLANK('ICC GRID'!F10),"---",'ICC GRID'!F10)</f>
        <v>Acer griseum</v>
      </c>
      <c r="B33" s="29"/>
      <c r="C33" s="30" t="str">
        <f>IF(ISBLANK('ICC GRID'!F10),"---",TRIM('ICC GRID'!A10))</f>
        <v>LP21ci</v>
      </c>
      <c r="D33" s="31">
        <f>IF(ISBLANK('ICC GRID'!F10),"---",'ICC GRID'!E10)</f>
        <v>25</v>
      </c>
      <c r="E33" s="18">
        <f>IF(ISBLANK('ICC GRID'!F10),"---",IF('ICC GRID'!D10=0,"",'ICC GRID'!D10))</f>
        <v>7.9</v>
      </c>
      <c r="F33" s="19">
        <f>IF(ISBLANK('ICC GRID'!E10),"---",IF('ICC GRID'!E10=0,"",'ICC GRID'!E10))</f>
        <v>25</v>
      </c>
      <c r="G33" s="90">
        <f>IF(ISBLANK('ICC GRID'!F10),"---",IF('ICC GRID'!G10=0,"",'ICC GRID'!G10))</f>
        <v>1525</v>
      </c>
      <c r="H33" s="47"/>
      <c r="I33" s="48"/>
      <c r="J33" s="32" t="str">
        <f t="shared" si="2"/>
        <v/>
      </c>
      <c r="K33" s="33" t="str">
        <f>IF(ISBLANK('ICC GRID'!D10),"---",IF(H33="","",IF(H33&lt;'ICC GRID'!D10,M33,E33)))</f>
        <v/>
      </c>
      <c r="L33" s="33" t="str">
        <f t="shared" si="3"/>
        <v/>
      </c>
      <c r="M33" s="18" t="e">
        <f>IF(ISBLANK('ICC GRID'!#REF!),"---",IF('ICC GRID'!#REF!=0,"",'ICC GRID'!#REF!))</f>
        <v>#REF!</v>
      </c>
    </row>
    <row r="34" spans="1:13" ht="15.75" x14ac:dyDescent="0.2">
      <c r="A34" s="28" t="str">
        <f>IF(ISBLANK('ICC GRID'!F11),"---",'ICC GRID'!F11)</f>
        <v>Acer griseum</v>
      </c>
      <c r="B34" s="29"/>
      <c r="C34" s="30" t="str">
        <f>IF(ISBLANK('ICC GRID'!F11),"---",TRIM('ICC GRID'!A11))</f>
        <v>3-4'</v>
      </c>
      <c r="D34" s="31">
        <f>IF(ISBLANK('ICC GRID'!F11),"---",'ICC GRID'!E11)</f>
        <v>25</v>
      </c>
      <c r="E34" s="18">
        <f>IF(ISBLANK('ICC GRID'!F11),"---",IF('ICC GRID'!D11=0,"",'ICC GRID'!D11))</f>
        <v>4.55</v>
      </c>
      <c r="F34" s="19">
        <f>IF(ISBLANK('ICC GRID'!E11),"---",IF('ICC GRID'!E11=0,"",'ICC GRID'!E11))</f>
        <v>25</v>
      </c>
      <c r="G34" s="90">
        <f>IF(ISBLANK('ICC GRID'!F11),"---",IF('ICC GRID'!G11=0,"",'ICC GRID'!G11))</f>
        <v>7125</v>
      </c>
      <c r="H34" s="47"/>
      <c r="I34" s="48"/>
      <c r="J34" s="32" t="str">
        <f t="shared" si="2"/>
        <v/>
      </c>
      <c r="K34" s="33" t="str">
        <f>IF(ISBLANK('ICC GRID'!D11),"---",IF(H34="","",IF(H34&lt;'ICC GRID'!D11,M34,E34)))</f>
        <v/>
      </c>
      <c r="L34" s="33" t="str">
        <f t="shared" si="3"/>
        <v/>
      </c>
      <c r="M34" s="18" t="e">
        <f>IF(ISBLANK('ICC GRID'!#REF!),"---",IF('ICC GRID'!#REF!=0,"",'ICC GRID'!#REF!))</f>
        <v>#REF!</v>
      </c>
    </row>
    <row r="35" spans="1:13" ht="15.75" x14ac:dyDescent="0.2">
      <c r="A35" s="28" t="str">
        <f>IF(ISBLANK('ICC GRID'!F12),"---",'ICC GRID'!F12)</f>
        <v>Acer griseum</v>
      </c>
      <c r="B35" s="29"/>
      <c r="C35" s="30" t="str">
        <f>IF(ISBLANK('ICC GRID'!F12),"---",TRIM('ICC GRID'!A12))</f>
        <v>4-5'</v>
      </c>
      <c r="D35" s="31">
        <f>IF(ISBLANK('ICC GRID'!F12),"---",'ICC GRID'!E12)</f>
        <v>25</v>
      </c>
      <c r="E35" s="18">
        <f>IF(ISBLANK('ICC GRID'!F12),"---",IF('ICC GRID'!D12=0,"",'ICC GRID'!D12))</f>
        <v>5.5</v>
      </c>
      <c r="F35" s="19">
        <f>IF(ISBLANK('ICC GRID'!E12),"---",IF('ICC GRID'!E12=0,"",'ICC GRID'!E12))</f>
        <v>25</v>
      </c>
      <c r="G35" s="90">
        <f>IF(ISBLANK('ICC GRID'!F12),"---",IF('ICC GRID'!G12=0,"",'ICC GRID'!G12))</f>
        <v>4475</v>
      </c>
      <c r="H35" s="47"/>
      <c r="I35" s="48"/>
      <c r="J35" s="32" t="str">
        <f t="shared" si="2"/>
        <v/>
      </c>
      <c r="K35" s="33" t="str">
        <f>IF(ISBLANK('ICC GRID'!D12),"---",IF(H35="","",IF(H35&lt;'ICC GRID'!D12,M35,E35)))</f>
        <v/>
      </c>
      <c r="L35" s="33" t="str">
        <f t="shared" si="3"/>
        <v/>
      </c>
      <c r="M35" s="18" t="e">
        <f>IF(ISBLANK('ICC GRID'!#REF!),"---",IF('ICC GRID'!#REF!=0,"",'ICC GRID'!#REF!))</f>
        <v>#REF!</v>
      </c>
    </row>
    <row r="36" spans="1:13" ht="15.75" x14ac:dyDescent="0.2">
      <c r="A36" s="28" t="str">
        <f>IF(ISBLANK('ICC GRID'!F13),"---",'ICC GRID'!F13)</f>
        <v>Acer griseum</v>
      </c>
      <c r="B36" s="29"/>
      <c r="C36" s="30" t="str">
        <f>IF(ISBLANK('ICC GRID'!F13),"---",TRIM('ICC GRID'!A13))</f>
        <v>1-2' TR</v>
      </c>
      <c r="D36" s="31">
        <f>IF(ISBLANK('ICC GRID'!F13),"---",'ICC GRID'!E13)</f>
        <v>25</v>
      </c>
      <c r="E36" s="18">
        <f>IF(ISBLANK('ICC GRID'!F13),"---",IF('ICC GRID'!D13=0,"",'ICC GRID'!D13))</f>
        <v>4.5999999999999996</v>
      </c>
      <c r="F36" s="19">
        <f>IF(ISBLANK('ICC GRID'!E13),"---",IF('ICC GRID'!E13=0,"",'ICC GRID'!E13))</f>
        <v>25</v>
      </c>
      <c r="G36" s="90">
        <f>IF(ISBLANK('ICC GRID'!F13),"---",IF('ICC GRID'!G13=0,"",'ICC GRID'!G13))</f>
        <v>300</v>
      </c>
      <c r="H36" s="47"/>
      <c r="I36" s="48"/>
      <c r="J36" s="32" t="str">
        <f t="shared" si="2"/>
        <v/>
      </c>
      <c r="K36" s="33" t="str">
        <f>IF(ISBLANK('ICC GRID'!D13),"---",IF(H36="","",IF(H36&lt;'ICC GRID'!D13,M36,E36)))</f>
        <v/>
      </c>
      <c r="L36" s="33" t="str">
        <f t="shared" si="3"/>
        <v/>
      </c>
      <c r="M36" s="18" t="e">
        <f>IF(ISBLANK('ICC GRID'!#REF!),"---",IF('ICC GRID'!#REF!=0,"",'ICC GRID'!#REF!))</f>
        <v>#REF!</v>
      </c>
    </row>
    <row r="37" spans="1:13" ht="15.75" x14ac:dyDescent="0.2">
      <c r="A37" s="28" t="str">
        <f>IF(ISBLANK('ICC GRID'!F14),"---",'ICC GRID'!F14)</f>
        <v>Acer griseum</v>
      </c>
      <c r="B37" s="29"/>
      <c r="C37" s="30" t="str">
        <f>IF(ISBLANK('ICC GRID'!F14),"---",TRIM('ICC GRID'!A14))</f>
        <v>2-3' TR</v>
      </c>
      <c r="D37" s="31">
        <f>IF(ISBLANK('ICC GRID'!F14),"---",'ICC GRID'!E14)</f>
        <v>25</v>
      </c>
      <c r="E37" s="18">
        <f>IF(ISBLANK('ICC GRID'!F14),"---",IF('ICC GRID'!D14=0,"",'ICC GRID'!D14))</f>
        <v>6.05</v>
      </c>
      <c r="F37" s="19">
        <f>IF(ISBLANK('ICC GRID'!E14),"---",IF('ICC GRID'!E14=0,"",'ICC GRID'!E14))</f>
        <v>25</v>
      </c>
      <c r="G37" s="90">
        <f>IF(ISBLANK('ICC GRID'!F14),"---",IF('ICC GRID'!G14=0,"",'ICC GRID'!G14))</f>
        <v>1300</v>
      </c>
      <c r="H37" s="47"/>
      <c r="I37" s="48"/>
      <c r="J37" s="32" t="str">
        <f t="shared" si="2"/>
        <v/>
      </c>
      <c r="K37" s="33" t="str">
        <f>IF(ISBLANK('ICC GRID'!D14),"---",IF(H37="","",IF(H37&lt;'ICC GRID'!D14,M37,E37)))</f>
        <v/>
      </c>
      <c r="L37" s="33" t="str">
        <f t="shared" si="3"/>
        <v/>
      </c>
      <c r="M37" s="18" t="e">
        <f>IF(ISBLANK('ICC GRID'!#REF!),"---",IF('ICC GRID'!#REF!=0,"",'ICC GRID'!#REF!))</f>
        <v>#REF!</v>
      </c>
    </row>
    <row r="38" spans="1:13" ht="15.75" x14ac:dyDescent="0.2">
      <c r="A38" s="28" t="str">
        <f>IF(ISBLANK('ICC GRID'!F15),"---",'ICC GRID'!F15)</f>
        <v>Acer griseum</v>
      </c>
      <c r="B38" s="29"/>
      <c r="C38" s="30" t="str">
        <f>IF(ISBLANK('ICC GRID'!F15),"---",TRIM('ICC GRID'!A15))</f>
        <v>3-4' TR</v>
      </c>
      <c r="D38" s="31">
        <f>IF(ISBLANK('ICC GRID'!F15),"---",'ICC GRID'!E15)</f>
        <v>10</v>
      </c>
      <c r="E38" s="18">
        <f>IF(ISBLANK('ICC GRID'!F15),"---",IF('ICC GRID'!D15=0,"",'ICC GRID'!D15))</f>
        <v>8.85</v>
      </c>
      <c r="F38" s="19">
        <f>IF(ISBLANK('ICC GRID'!E15),"---",IF('ICC GRID'!E15=0,"",'ICC GRID'!E15))</f>
        <v>10</v>
      </c>
      <c r="G38" s="90">
        <f>IF(ISBLANK('ICC GRID'!F15),"---",IF('ICC GRID'!G15=0,"",'ICC GRID'!G15))</f>
        <v>850</v>
      </c>
      <c r="H38" s="47"/>
      <c r="I38" s="48"/>
      <c r="J38" s="32" t="str">
        <f t="shared" si="2"/>
        <v/>
      </c>
      <c r="K38" s="33" t="str">
        <f>IF(ISBLANK('ICC GRID'!D15),"---",IF(H38="","",IF(H38&lt;'ICC GRID'!D15,M38,E38)))</f>
        <v/>
      </c>
      <c r="L38" s="33" t="str">
        <f t="shared" si="3"/>
        <v/>
      </c>
      <c r="M38" s="18" t="e">
        <f>IF(ISBLANK('ICC GRID'!#REF!),"---",IF('ICC GRID'!#REF!=0,"",'ICC GRID'!#REF!))</f>
        <v>#REF!</v>
      </c>
    </row>
    <row r="39" spans="1:13" ht="15.75" x14ac:dyDescent="0.2">
      <c r="A39" s="28" t="str">
        <f>IF(ISBLANK('ICC GRID'!F16),"---",'ICC GRID'!F16)</f>
        <v>Acer griseum</v>
      </c>
      <c r="B39" s="29"/>
      <c r="C39" s="30" t="str">
        <f>IF(ISBLANK('ICC GRID'!F16),"---",TRIM('ICC GRID'!A16))</f>
        <v>4-5' TR TRUCK ONLY</v>
      </c>
      <c r="D39" s="31">
        <f>IF(ISBLANK('ICC GRID'!F16),"---",'ICC GRID'!E16)</f>
        <v>10</v>
      </c>
      <c r="E39" s="18">
        <f>IF(ISBLANK('ICC GRID'!F16),"---",IF('ICC GRID'!D16=0,"",'ICC GRID'!D16))</f>
        <v>11.9</v>
      </c>
      <c r="F39" s="19">
        <f>IF(ISBLANK('ICC GRID'!E16),"---",IF('ICC GRID'!E16=0,"",'ICC GRID'!E16))</f>
        <v>10</v>
      </c>
      <c r="G39" s="90">
        <f>IF(ISBLANK('ICC GRID'!F16),"---",IF('ICC GRID'!G16=0,"",'ICC GRID'!G16))</f>
        <v>190</v>
      </c>
      <c r="H39" s="47"/>
      <c r="I39" s="48"/>
      <c r="J39" s="32" t="str">
        <f t="shared" si="2"/>
        <v/>
      </c>
      <c r="K39" s="33" t="str">
        <f>IF(ISBLANK('ICC GRID'!D16),"---",IF(H39="","",IF(H39&lt;'ICC GRID'!D16,M39,E39)))</f>
        <v/>
      </c>
      <c r="L39" s="33" t="str">
        <f t="shared" si="3"/>
        <v/>
      </c>
      <c r="M39" s="18" t="e">
        <f>IF(ISBLANK('ICC GRID'!#REF!),"---",IF('ICC GRID'!#REF!=0,"",'ICC GRID'!#REF!))</f>
        <v>#REF!</v>
      </c>
    </row>
    <row r="40" spans="1:13" ht="15.75" x14ac:dyDescent="0.2">
      <c r="A40" s="28" t="str">
        <f>IF(ISBLANK('ICC GRID'!F17),"---",'ICC GRID'!F17)</f>
        <v>Acer palmatum</v>
      </c>
      <c r="B40" s="29"/>
      <c r="C40" s="30" t="str">
        <f>IF(ISBLANK('ICC GRID'!F17),"---",TRIM('ICC GRID'!A17))</f>
        <v>SP 1/8"</v>
      </c>
      <c r="D40" s="31">
        <f>IF(ISBLANK('ICC GRID'!F17),"---",'ICC GRID'!E17)</f>
        <v>50</v>
      </c>
      <c r="E40" s="18">
        <f>IF(ISBLANK('ICC GRID'!F17),"---",IF('ICC GRID'!D17=0,"",'ICC GRID'!D17))</f>
        <v>0.8</v>
      </c>
      <c r="F40" s="19">
        <f>IF(ISBLANK('ICC GRID'!E17),"---",IF('ICC GRID'!E17=0,"",'ICC GRID'!E17))</f>
        <v>50</v>
      </c>
      <c r="G40" s="90" t="str">
        <f>IF(ISBLANK('ICC GRID'!F17),"---",IF('ICC GRID'!G17=0,"",'ICC GRID'!G17))</f>
        <v>10K+</v>
      </c>
      <c r="H40" s="47"/>
      <c r="I40" s="48"/>
      <c r="J40" s="32" t="str">
        <f t="shared" si="2"/>
        <v/>
      </c>
      <c r="K40" s="33" t="str">
        <f>IF(ISBLANK('ICC GRID'!D17),"---",IF(H40="","",IF(H40&lt;'ICC GRID'!D17,M40,E40)))</f>
        <v/>
      </c>
      <c r="L40" s="33" t="str">
        <f t="shared" si="3"/>
        <v/>
      </c>
      <c r="M40" s="18" t="e">
        <f>IF(ISBLANK('ICC GRID'!#REF!),"---",IF('ICC GRID'!#REF!=0,"",'ICC GRID'!#REF!))</f>
        <v>#REF!</v>
      </c>
    </row>
    <row r="41" spans="1:13" ht="15.75" x14ac:dyDescent="0.2">
      <c r="A41" s="28" t="str">
        <f>IF(ISBLANK('ICC GRID'!F18),"---",'ICC GRID'!F18)</f>
        <v>Acer palmatum</v>
      </c>
      <c r="B41" s="29"/>
      <c r="C41" s="30" t="str">
        <f>IF(ISBLANK('ICC GRID'!F18),"---",TRIM('ICC GRID'!A18))</f>
        <v>MP 1/8"</v>
      </c>
      <c r="D41" s="31">
        <f>IF(ISBLANK('ICC GRID'!F18),"---",'ICC GRID'!E18)</f>
        <v>50</v>
      </c>
      <c r="E41" s="18">
        <f>IF(ISBLANK('ICC GRID'!F18),"---",IF('ICC GRID'!D18=0,"",'ICC GRID'!D18))</f>
        <v>0.85</v>
      </c>
      <c r="F41" s="19">
        <f>IF(ISBLANK('ICC GRID'!E18),"---",IF('ICC GRID'!E18=0,"",'ICC GRID'!E18))</f>
        <v>50</v>
      </c>
      <c r="G41" s="90" t="str">
        <f>IF(ISBLANK('ICC GRID'!F18),"---",IF('ICC GRID'!G18=0,"",'ICC GRID'!G18))</f>
        <v>100K+</v>
      </c>
      <c r="H41" s="47"/>
      <c r="I41" s="48"/>
      <c r="J41" s="32" t="str">
        <f t="shared" si="2"/>
        <v/>
      </c>
      <c r="K41" s="33" t="str">
        <f>IF(ISBLANK('ICC GRID'!D18),"---",IF(H41="","",IF(H41&lt;'ICC GRID'!D18,M41,E41)))</f>
        <v/>
      </c>
      <c r="L41" s="33" t="str">
        <f t="shared" si="3"/>
        <v/>
      </c>
      <c r="M41" s="18" t="e">
        <f>IF(ISBLANK('ICC GRID'!#REF!),"---",IF('ICC GRID'!#REF!=0,"",'ICC GRID'!#REF!))</f>
        <v>#REF!</v>
      </c>
    </row>
    <row r="42" spans="1:13" ht="15.75" x14ac:dyDescent="0.2">
      <c r="A42" s="28" t="str">
        <f>IF(ISBLANK('ICC GRID'!F19),"---",'ICC GRID'!F19)</f>
        <v>Acer palmatum</v>
      </c>
      <c r="B42" s="29"/>
      <c r="C42" s="30" t="str">
        <f>IF(ISBLANK('ICC GRID'!F19),"---",TRIM('ICC GRID'!A19))</f>
        <v>MP 3/16"</v>
      </c>
      <c r="D42" s="31">
        <f>IF(ISBLANK('ICC GRID'!F19),"---",'ICC GRID'!E19)</f>
        <v>50</v>
      </c>
      <c r="E42" s="18">
        <f>IF(ISBLANK('ICC GRID'!F19),"---",IF('ICC GRID'!D19=0,"",'ICC GRID'!D19))</f>
        <v>0.95</v>
      </c>
      <c r="F42" s="19">
        <f>IF(ISBLANK('ICC GRID'!E19),"---",IF('ICC GRID'!E19=0,"",'ICC GRID'!E19))</f>
        <v>50</v>
      </c>
      <c r="G42" s="90" t="str">
        <f>IF(ISBLANK('ICC GRID'!F19),"---",IF('ICC GRID'!G19=0,"",'ICC GRID'!G19))</f>
        <v>100K+</v>
      </c>
      <c r="H42" s="47"/>
      <c r="I42" s="48"/>
      <c r="J42" s="32" t="str">
        <f t="shared" si="2"/>
        <v/>
      </c>
      <c r="K42" s="33" t="str">
        <f>IF(ISBLANK('ICC GRID'!D19),"---",IF(H42="","",IF(H42&lt;'ICC GRID'!D19,M42,E42)))</f>
        <v/>
      </c>
      <c r="L42" s="33" t="str">
        <f t="shared" si="3"/>
        <v/>
      </c>
      <c r="M42" s="18" t="e">
        <f>IF(ISBLANK('ICC GRID'!#REF!),"---",IF('ICC GRID'!#REF!=0,"",'ICC GRID'!#REF!))</f>
        <v>#REF!</v>
      </c>
    </row>
    <row r="43" spans="1:13" ht="15.75" x14ac:dyDescent="0.2">
      <c r="A43" s="28" t="str">
        <f>IF(ISBLANK('ICC GRID'!F20),"---",'ICC GRID'!F20)</f>
        <v>Acer palmatum 'Bloodgood'</v>
      </c>
      <c r="B43" s="29"/>
      <c r="C43" s="30" t="str">
        <f>IF(ISBLANK('ICC GRID'!F20),"---",TRIM('ICC GRID'!A20))</f>
        <v>#3 2-3' LT BRCH TRUCK PREF.</v>
      </c>
      <c r="D43" s="31">
        <f>IF(ISBLANK('ICC GRID'!F20),"---",'ICC GRID'!E20)</f>
        <v>5</v>
      </c>
      <c r="E43" s="18">
        <f>IF(ISBLANK('ICC GRID'!F20),"---",IF('ICC GRID'!D20=0,"",'ICC GRID'!D20))</f>
        <v>17.850000000000001</v>
      </c>
      <c r="F43" s="19">
        <f>IF(ISBLANK('ICC GRID'!E20),"---",IF('ICC GRID'!E20=0,"",'ICC GRID'!E20))</f>
        <v>5</v>
      </c>
      <c r="G43" s="90">
        <f>IF(ISBLANK('ICC GRID'!F20),"---",IF('ICC GRID'!G20=0,"",'ICC GRID'!G20))</f>
        <v>15</v>
      </c>
      <c r="H43" s="47"/>
      <c r="I43" s="48"/>
      <c r="J43" s="32" t="str">
        <f t="shared" si="2"/>
        <v/>
      </c>
      <c r="K43" s="33" t="str">
        <f>IF(ISBLANK('ICC GRID'!D20),"---",IF(H43="","",IF(H43&lt;'ICC GRID'!D20,M43,E43)))</f>
        <v/>
      </c>
      <c r="L43" s="33" t="str">
        <f t="shared" si="3"/>
        <v/>
      </c>
      <c r="M43" s="18" t="e">
        <f>IF(ISBLANK('ICC GRID'!#REF!),"---",IF('ICC GRID'!#REF!=0,"",'ICC GRID'!#REF!))</f>
        <v>#REF!</v>
      </c>
    </row>
    <row r="44" spans="1:13" ht="15.75" x14ac:dyDescent="0.2">
      <c r="A44" s="28" t="str">
        <f>IF(ISBLANK('ICC GRID'!F21),"---",'ICC GRID'!F21)</f>
        <v>Acer palmatum 'Bloodgood'</v>
      </c>
      <c r="B44" s="29"/>
      <c r="C44" s="30" t="str">
        <f>IF(ISBLANK('ICC GRID'!F21),"---",TRIM('ICC GRID'!A21))</f>
        <v>#3 3-4' LT BRCH TRUCK PREF.</v>
      </c>
      <c r="D44" s="31">
        <f>IF(ISBLANK('ICC GRID'!F21),"---",'ICC GRID'!E21)</f>
        <v>5</v>
      </c>
      <c r="E44" s="18">
        <f>IF(ISBLANK('ICC GRID'!F21),"---",IF('ICC GRID'!D21=0,"",'ICC GRID'!D21))</f>
        <v>21.5</v>
      </c>
      <c r="F44" s="19">
        <f>IF(ISBLANK('ICC GRID'!E21),"---",IF('ICC GRID'!E21=0,"",'ICC GRID'!E21))</f>
        <v>5</v>
      </c>
      <c r="G44" s="90">
        <f>IF(ISBLANK('ICC GRID'!F21),"---",IF('ICC GRID'!G21=0,"",'ICC GRID'!G21))</f>
        <v>235</v>
      </c>
      <c r="H44" s="47"/>
      <c r="I44" s="48"/>
      <c r="J44" s="32" t="str">
        <f t="shared" si="2"/>
        <v/>
      </c>
      <c r="K44" s="33" t="str">
        <f>IF(ISBLANK('ICC GRID'!D21),"---",IF(H44="","",IF(H44&lt;'ICC GRID'!D21,M44,E44)))</f>
        <v/>
      </c>
      <c r="L44" s="33" t="str">
        <f t="shared" si="3"/>
        <v/>
      </c>
      <c r="M44" s="18" t="e">
        <f>IF(ISBLANK('ICC GRID'!#REF!),"---",IF('ICC GRID'!#REF!=0,"",'ICC GRID'!#REF!))</f>
        <v>#REF!</v>
      </c>
    </row>
    <row r="45" spans="1:13" ht="15.75" x14ac:dyDescent="0.2">
      <c r="A45" s="28" t="str">
        <f>IF(ISBLANK('ICC GRID'!F22),"---",'ICC GRID'!F22)</f>
        <v>Acer palmatum 'Bloodgood'</v>
      </c>
      <c r="B45" s="29"/>
      <c r="C45" s="30" t="str">
        <f>IF(ISBLANK('ICC GRID'!F22),"---",TRIM('ICC GRID'!A22))</f>
        <v>#3 4-5' LT BRCH TRUCK ONLY</v>
      </c>
      <c r="D45" s="31">
        <f>IF(ISBLANK('ICC GRID'!F22),"---",'ICC GRID'!E22)</f>
        <v>5</v>
      </c>
      <c r="E45" s="18">
        <f>IF(ISBLANK('ICC GRID'!F22),"---",IF('ICC GRID'!D22=0,"",'ICC GRID'!D22))</f>
        <v>24.15</v>
      </c>
      <c r="F45" s="19">
        <f>IF(ISBLANK('ICC GRID'!E22),"---",IF('ICC GRID'!E22=0,"",'ICC GRID'!E22))</f>
        <v>5</v>
      </c>
      <c r="G45" s="90">
        <f>IF(ISBLANK('ICC GRID'!F22),"---",IF('ICC GRID'!G22=0,"",'ICC GRID'!G22))</f>
        <v>280</v>
      </c>
      <c r="H45" s="47"/>
      <c r="I45" s="48"/>
      <c r="J45" s="32" t="str">
        <f t="shared" si="2"/>
        <v/>
      </c>
      <c r="K45" s="33" t="str">
        <f>IF(ISBLANK('ICC GRID'!D22),"---",IF(H45="","",IF(H45&lt;'ICC GRID'!D22,M45,E45)))</f>
        <v/>
      </c>
      <c r="L45" s="33" t="str">
        <f t="shared" si="3"/>
        <v/>
      </c>
      <c r="M45" s="18" t="e">
        <f>IF(ISBLANK('ICC GRID'!#REF!),"---",IF('ICC GRID'!#REF!=0,"",'ICC GRID'!#REF!))</f>
        <v>#REF!</v>
      </c>
    </row>
    <row r="46" spans="1:13" ht="15.75" x14ac:dyDescent="0.2">
      <c r="A46" s="28" t="str">
        <f>IF(ISBLANK('ICC GRID'!F23),"---",'ICC GRID'!F23)</f>
        <v>Acer palmatum 'Bloodgood'</v>
      </c>
      <c r="B46" s="29"/>
      <c r="C46" s="30" t="str">
        <f>IF(ISBLANK('ICC GRID'!F23),"---",TRIM('ICC GRID'!A23))</f>
        <v>#3 5-6' LT BRCH TRUCK ONLY</v>
      </c>
      <c r="D46" s="31">
        <f>IF(ISBLANK('ICC GRID'!F23),"---",'ICC GRID'!E23)</f>
        <v>5</v>
      </c>
      <c r="E46" s="18">
        <f>IF(ISBLANK('ICC GRID'!F23),"---",IF('ICC GRID'!D23=0,"",'ICC GRID'!D23))</f>
        <v>27.5</v>
      </c>
      <c r="F46" s="19">
        <f>IF(ISBLANK('ICC GRID'!E23),"---",IF('ICC GRID'!E23=0,"",'ICC GRID'!E23))</f>
        <v>5</v>
      </c>
      <c r="G46" s="90">
        <f>IF(ISBLANK('ICC GRID'!F23),"---",IF('ICC GRID'!G23=0,"",'ICC GRID'!G23))</f>
        <v>500</v>
      </c>
      <c r="H46" s="47"/>
      <c r="I46" s="48"/>
      <c r="J46" s="32" t="str">
        <f t="shared" si="2"/>
        <v/>
      </c>
      <c r="K46" s="33" t="str">
        <f>IF(ISBLANK('ICC GRID'!D23),"---",IF(H46="","",IF(H46&lt;'ICC GRID'!D23,M46,E46)))</f>
        <v/>
      </c>
      <c r="L46" s="33" t="str">
        <f t="shared" si="3"/>
        <v/>
      </c>
      <c r="M46" s="18" t="e">
        <f>IF(ISBLANK('ICC GRID'!#REF!),"---",IF('ICC GRID'!#REF!=0,"",'ICC GRID'!#REF!))</f>
        <v>#REF!</v>
      </c>
    </row>
    <row r="47" spans="1:13" ht="15.75" x14ac:dyDescent="0.2">
      <c r="A47" s="28" t="str">
        <f>IF(ISBLANK('ICC GRID'!F24),"---",'ICC GRID'!F24)</f>
        <v>Acer palmatum 'Bloodgood'</v>
      </c>
      <c r="B47" s="29"/>
      <c r="C47" s="30" t="str">
        <f>IF(ISBLANK('ICC GRID'!F24),"---",TRIM('ICC GRID'!A24))</f>
        <v>6-12"</v>
      </c>
      <c r="D47" s="31">
        <f>IF(ISBLANK('ICC GRID'!F24),"---",'ICC GRID'!E24)</f>
        <v>10</v>
      </c>
      <c r="E47" s="18">
        <f>IF(ISBLANK('ICC GRID'!F24),"---",IF('ICC GRID'!D24=0,"",'ICC GRID'!D24))</f>
        <v>9.9499999999999993</v>
      </c>
      <c r="F47" s="19">
        <f>IF(ISBLANK('ICC GRID'!E24),"---",IF('ICC GRID'!E24=0,"",'ICC GRID'!E24))</f>
        <v>10</v>
      </c>
      <c r="G47" s="90">
        <f>IF(ISBLANK('ICC GRID'!F24),"---",IF('ICC GRID'!G24=0,"",'ICC GRID'!G24))</f>
        <v>340</v>
      </c>
      <c r="H47" s="47"/>
      <c r="I47" s="48"/>
      <c r="J47" s="32" t="str">
        <f t="shared" si="2"/>
        <v/>
      </c>
      <c r="K47" s="33" t="str">
        <f>IF(ISBLANK('ICC GRID'!D24),"---",IF(H47="","",IF(H47&lt;'ICC GRID'!D24,M47,E47)))</f>
        <v/>
      </c>
      <c r="L47" s="33" t="str">
        <f t="shared" si="3"/>
        <v/>
      </c>
      <c r="M47" s="18" t="e">
        <f>IF(ISBLANK('ICC GRID'!#REF!),"---",IF('ICC GRID'!#REF!=0,"",'ICC GRID'!#REF!))</f>
        <v>#REF!</v>
      </c>
    </row>
    <row r="48" spans="1:13" ht="15.75" x14ac:dyDescent="0.2">
      <c r="A48" s="28" t="str">
        <f>IF(ISBLANK('ICC GRID'!F25),"---",'ICC GRID'!F25)</f>
        <v>Acer palmatum 'Bloodgood'</v>
      </c>
      <c r="B48" s="29"/>
      <c r="C48" s="30" t="str">
        <f>IF(ISBLANK('ICC GRID'!F25),"---",TRIM('ICC GRID'!A25))</f>
        <v>1-2' WHIP</v>
      </c>
      <c r="D48" s="31">
        <f>IF(ISBLANK('ICC GRID'!F25),"---",'ICC GRID'!E25)</f>
        <v>10</v>
      </c>
      <c r="E48" s="18">
        <f>IF(ISBLANK('ICC GRID'!F25),"---",IF('ICC GRID'!D25=0,"",'ICC GRID'!D25))</f>
        <v>10.5</v>
      </c>
      <c r="F48" s="19">
        <f>IF(ISBLANK('ICC GRID'!E25),"---",IF('ICC GRID'!E25=0,"",'ICC GRID'!E25))</f>
        <v>10</v>
      </c>
      <c r="G48" s="90">
        <f>IF(ISBLANK('ICC GRID'!F25),"---",IF('ICC GRID'!G25=0,"",'ICC GRID'!G25))</f>
        <v>730</v>
      </c>
      <c r="H48" s="47"/>
      <c r="I48" s="48"/>
      <c r="J48" s="32" t="str">
        <f t="shared" si="2"/>
        <v/>
      </c>
      <c r="K48" s="33" t="str">
        <f>IF(ISBLANK('ICC GRID'!D25),"---",IF(H48="","",IF(H48&lt;'ICC GRID'!D25,M48,E48)))</f>
        <v/>
      </c>
      <c r="L48" s="33" t="str">
        <f t="shared" si="3"/>
        <v/>
      </c>
      <c r="M48" s="18" t="e">
        <f>IF(ISBLANK('ICC GRID'!#REF!),"---",IF('ICC GRID'!#REF!=0,"",'ICC GRID'!#REF!))</f>
        <v>#REF!</v>
      </c>
    </row>
    <row r="49" spans="1:13" ht="15.75" x14ac:dyDescent="0.2">
      <c r="A49" s="28" t="str">
        <f>IF(ISBLANK('ICC GRID'!F26),"---",'ICC GRID'!F26)</f>
        <v>Acer palmatum 'Bloodgood'</v>
      </c>
      <c r="B49" s="29"/>
      <c r="C49" s="30" t="str">
        <f>IF(ISBLANK('ICC GRID'!F26),"---",TRIM('ICC GRID'!A26))</f>
        <v>2-3' WHIP</v>
      </c>
      <c r="D49" s="31">
        <f>IF(ISBLANK('ICC GRID'!F26),"---",'ICC GRID'!E26)</f>
        <v>10</v>
      </c>
      <c r="E49" s="18">
        <f>IF(ISBLANK('ICC GRID'!F26),"---",IF('ICC GRID'!D26=0,"",'ICC GRID'!D26))</f>
        <v>12.4</v>
      </c>
      <c r="F49" s="19">
        <f>IF(ISBLANK('ICC GRID'!E26),"---",IF('ICC GRID'!E26=0,"",'ICC GRID'!E26))</f>
        <v>10</v>
      </c>
      <c r="G49" s="90">
        <f>IF(ISBLANK('ICC GRID'!F26),"---",IF('ICC GRID'!G26=0,"",'ICC GRID'!G26))</f>
        <v>80</v>
      </c>
      <c r="H49" s="47"/>
      <c r="I49" s="48"/>
      <c r="J49" s="32" t="str">
        <f t="shared" si="2"/>
        <v/>
      </c>
      <c r="K49" s="33" t="str">
        <f>IF(ISBLANK('ICC GRID'!D26),"---",IF(H49="","",IF(H49&lt;'ICC GRID'!D26,M49,E49)))</f>
        <v/>
      </c>
      <c r="L49" s="33" t="str">
        <f t="shared" si="3"/>
        <v/>
      </c>
      <c r="M49" s="18" t="e">
        <f>IF(ISBLANK('ICC GRID'!#REF!),"---",IF('ICC GRID'!#REF!=0,"",'ICC GRID'!#REF!))</f>
        <v>#REF!</v>
      </c>
    </row>
    <row r="50" spans="1:13" ht="15.75" x14ac:dyDescent="0.2">
      <c r="A50" s="28" t="str">
        <f>IF(ISBLANK('ICC GRID'!F27),"---",'ICC GRID'!F27)</f>
        <v>Acer palmatum 'Bloodgood'</v>
      </c>
      <c r="B50" s="29"/>
      <c r="C50" s="30" t="str">
        <f>IF(ISBLANK('ICC GRID'!F27),"---",TRIM('ICC GRID'!A27))</f>
        <v>3-4' WHIP</v>
      </c>
      <c r="D50" s="31">
        <f>IF(ISBLANK('ICC GRID'!F27),"---",'ICC GRID'!E27)</f>
        <v>10</v>
      </c>
      <c r="E50" s="18">
        <f>IF(ISBLANK('ICC GRID'!F27),"---",IF('ICC GRID'!D27=0,"",'ICC GRID'!D27))</f>
        <v>14.65</v>
      </c>
      <c r="F50" s="19">
        <f>IF(ISBLANK('ICC GRID'!E27),"---",IF('ICC GRID'!E27=0,"",'ICC GRID'!E27))</f>
        <v>10</v>
      </c>
      <c r="G50" s="90">
        <f>IF(ISBLANK('ICC GRID'!F27),"---",IF('ICC GRID'!G27=0,"",'ICC GRID'!G27))</f>
        <v>50</v>
      </c>
      <c r="H50" s="47"/>
      <c r="I50" s="48"/>
      <c r="J50" s="32" t="str">
        <f t="shared" si="2"/>
        <v/>
      </c>
      <c r="K50" s="33" t="str">
        <f>IF(ISBLANK('ICC GRID'!D27),"---",IF(H50="","",IF(H50&lt;'ICC GRID'!D27,M50,E50)))</f>
        <v/>
      </c>
      <c r="L50" s="33" t="str">
        <f t="shared" si="3"/>
        <v/>
      </c>
      <c r="M50" s="18" t="e">
        <f>IF(ISBLANK('ICC GRID'!#REF!),"---",IF('ICC GRID'!#REF!=0,"",'ICC GRID'!#REF!))</f>
        <v>#REF!</v>
      </c>
    </row>
    <row r="51" spans="1:13" ht="15.75" x14ac:dyDescent="0.2">
      <c r="A51" s="28" t="str">
        <f>IF(ISBLANK('ICC GRID'!F28),"---",'ICC GRID'!F28)</f>
        <v>Acer palmatum 'Emperor I'</v>
      </c>
      <c r="B51" s="29"/>
      <c r="C51" s="30" t="str">
        <f>IF(ISBLANK('ICC GRID'!F28),"---",TRIM('ICC GRID'!A28))</f>
        <v>#1 1-2' WHIP</v>
      </c>
      <c r="D51" s="31">
        <f>IF(ISBLANK('ICC GRID'!F28),"---",'ICC GRID'!E28)</f>
        <v>10</v>
      </c>
      <c r="E51" s="18">
        <f>IF(ISBLANK('ICC GRID'!F28),"---",IF('ICC GRID'!D28=0,"",'ICC GRID'!D28))</f>
        <v>10.5</v>
      </c>
      <c r="F51" s="19">
        <f>IF(ISBLANK('ICC GRID'!E28),"---",IF('ICC GRID'!E28=0,"",'ICC GRID'!E28))</f>
        <v>10</v>
      </c>
      <c r="G51" s="90">
        <f>IF(ISBLANK('ICC GRID'!F28),"---",IF('ICC GRID'!G28=0,"",'ICC GRID'!G28))</f>
        <v>90</v>
      </c>
      <c r="H51" s="47"/>
      <c r="I51" s="48"/>
      <c r="J51" s="32" t="str">
        <f t="shared" si="2"/>
        <v/>
      </c>
      <c r="K51" s="33" t="str">
        <f>IF(ISBLANK('ICC GRID'!D28),"---",IF(H51="","",IF(H51&lt;'ICC GRID'!D28,M51,E51)))</f>
        <v/>
      </c>
      <c r="L51" s="33" t="str">
        <f t="shared" si="3"/>
        <v/>
      </c>
      <c r="M51" s="18" t="e">
        <f>IF(ISBLANK('ICC GRID'!#REF!),"---",IF('ICC GRID'!#REF!=0,"",'ICC GRID'!#REF!))</f>
        <v>#REF!</v>
      </c>
    </row>
    <row r="52" spans="1:13" ht="15.75" x14ac:dyDescent="0.2">
      <c r="A52" s="28" t="str">
        <f>IF(ISBLANK('ICC GRID'!F29),"---",'ICC GRID'!F29)</f>
        <v>Acer palmatum 'Emperor I'</v>
      </c>
      <c r="B52" s="29"/>
      <c r="C52" s="30" t="str">
        <f>IF(ISBLANK('ICC GRID'!F29),"---",TRIM('ICC GRID'!A29))</f>
        <v>#3 1-2' LT BRCH TRUCK PREF.</v>
      </c>
      <c r="D52" s="31">
        <f>IF(ISBLANK('ICC GRID'!F29),"---",'ICC GRID'!E29)</f>
        <v>5</v>
      </c>
      <c r="E52" s="18">
        <f>IF(ISBLANK('ICC GRID'!F29),"---",IF('ICC GRID'!D29=0,"",'ICC GRID'!D29))</f>
        <v>15.5</v>
      </c>
      <c r="F52" s="19">
        <f>IF(ISBLANK('ICC GRID'!E29),"---",IF('ICC GRID'!E29=0,"",'ICC GRID'!E29))</f>
        <v>5</v>
      </c>
      <c r="G52" s="90">
        <f>IF(ISBLANK('ICC GRID'!F29),"---",IF('ICC GRID'!G29=0,"",'ICC GRID'!G29))</f>
        <v>25</v>
      </c>
      <c r="H52" s="47"/>
      <c r="I52" s="48"/>
      <c r="J52" s="32" t="str">
        <f t="shared" si="2"/>
        <v/>
      </c>
      <c r="K52" s="33" t="str">
        <f>IF(ISBLANK('ICC GRID'!D29),"---",IF(H52="","",IF(H52&lt;'ICC GRID'!D29,M52,E52)))</f>
        <v/>
      </c>
      <c r="L52" s="33" t="str">
        <f t="shared" si="3"/>
        <v/>
      </c>
      <c r="M52" s="18" t="e">
        <f>IF(ISBLANK('ICC GRID'!#REF!),"---",IF('ICC GRID'!#REF!=0,"",'ICC GRID'!#REF!))</f>
        <v>#REF!</v>
      </c>
    </row>
    <row r="53" spans="1:13" ht="15.75" x14ac:dyDescent="0.2">
      <c r="A53" s="28" t="str">
        <f>IF(ISBLANK('ICC GRID'!F30),"---",'ICC GRID'!F30)</f>
        <v>Acer palmatum 'Emperor I'</v>
      </c>
      <c r="B53" s="29"/>
      <c r="C53" s="30" t="str">
        <f>IF(ISBLANK('ICC GRID'!F30),"---",TRIM('ICC GRID'!A30))</f>
        <v>#3 2-3' LT BRCH TRUCK PREF.</v>
      </c>
      <c r="D53" s="31">
        <f>IF(ISBLANK('ICC GRID'!F30),"---",'ICC GRID'!E30)</f>
        <v>5</v>
      </c>
      <c r="E53" s="18">
        <f>IF(ISBLANK('ICC GRID'!F30),"---",IF('ICC GRID'!D30=0,"",'ICC GRID'!D30))</f>
        <v>17.850000000000001</v>
      </c>
      <c r="F53" s="19">
        <f>IF(ISBLANK('ICC GRID'!E30),"---",IF('ICC GRID'!E30=0,"",'ICC GRID'!E30))</f>
        <v>5</v>
      </c>
      <c r="G53" s="90">
        <f>IF(ISBLANK('ICC GRID'!F30),"---",IF('ICC GRID'!G30=0,"",'ICC GRID'!G30))</f>
        <v>55</v>
      </c>
      <c r="H53" s="47"/>
      <c r="I53" s="48"/>
      <c r="J53" s="32" t="str">
        <f t="shared" si="2"/>
        <v/>
      </c>
      <c r="K53" s="33" t="str">
        <f>IF(ISBLANK('ICC GRID'!D30),"---",IF(H53="","",IF(H53&lt;'ICC GRID'!D30,M53,E53)))</f>
        <v/>
      </c>
      <c r="L53" s="33" t="str">
        <f t="shared" si="3"/>
        <v/>
      </c>
      <c r="M53" s="18" t="e">
        <f>IF(ISBLANK('ICC GRID'!#REF!),"---",IF('ICC GRID'!#REF!=0,"",'ICC GRID'!#REF!))</f>
        <v>#REF!</v>
      </c>
    </row>
    <row r="54" spans="1:13" ht="15.75" x14ac:dyDescent="0.2">
      <c r="A54" s="28" t="str">
        <f>IF(ISBLANK('ICC GRID'!F31),"---",'ICC GRID'!F31)</f>
        <v>Acer palmatum 'Emperor I'</v>
      </c>
      <c r="B54" s="29"/>
      <c r="C54" s="30" t="str">
        <f>IF(ISBLANK('ICC GRID'!F31),"---",TRIM('ICC GRID'!A31))</f>
        <v>#3 3-4' LT BRCH TRUCK PREF.</v>
      </c>
      <c r="D54" s="31">
        <f>IF(ISBLANK('ICC GRID'!F31),"---",'ICC GRID'!E31)</f>
        <v>5</v>
      </c>
      <c r="E54" s="18">
        <f>IF(ISBLANK('ICC GRID'!F31),"---",IF('ICC GRID'!D31=0,"",'ICC GRID'!D31))</f>
        <v>21.5</v>
      </c>
      <c r="F54" s="19">
        <f>IF(ISBLANK('ICC GRID'!E31),"---",IF('ICC GRID'!E31=0,"",'ICC GRID'!E31))</f>
        <v>5</v>
      </c>
      <c r="G54" s="90">
        <f>IF(ISBLANK('ICC GRID'!F31),"---",IF('ICC GRID'!G31=0,"",'ICC GRID'!G31))</f>
        <v>215</v>
      </c>
      <c r="H54" s="47"/>
      <c r="I54" s="48"/>
      <c r="J54" s="32" t="str">
        <f t="shared" si="2"/>
        <v/>
      </c>
      <c r="K54" s="33" t="str">
        <f>IF(ISBLANK('ICC GRID'!D31),"---",IF(H54="","",IF(H54&lt;'ICC GRID'!D31,M54,E54)))</f>
        <v/>
      </c>
      <c r="L54" s="33" t="str">
        <f t="shared" si="3"/>
        <v/>
      </c>
      <c r="M54" s="18" t="e">
        <f>IF(ISBLANK('ICC GRID'!#REF!),"---",IF('ICC GRID'!#REF!=0,"",'ICC GRID'!#REF!))</f>
        <v>#REF!</v>
      </c>
    </row>
    <row r="55" spans="1:13" ht="15.75" x14ac:dyDescent="0.2">
      <c r="A55" s="28" t="str">
        <f>IF(ISBLANK('ICC GRID'!F32),"---",'ICC GRID'!F32)</f>
        <v>Acer palmatum 'Emperor I'</v>
      </c>
      <c r="B55" s="29"/>
      <c r="C55" s="30" t="str">
        <f>IF(ISBLANK('ICC GRID'!F32),"---",TRIM('ICC GRID'!A32))</f>
        <v>#3 4-5' LT BRCH TRUCK ONLY</v>
      </c>
      <c r="D55" s="31">
        <f>IF(ISBLANK('ICC GRID'!F32),"---",'ICC GRID'!E32)</f>
        <v>5</v>
      </c>
      <c r="E55" s="18">
        <f>IF(ISBLANK('ICC GRID'!F32),"---",IF('ICC GRID'!D32=0,"",'ICC GRID'!D32))</f>
        <v>24.15</v>
      </c>
      <c r="F55" s="19">
        <f>IF(ISBLANK('ICC GRID'!E32),"---",IF('ICC GRID'!E32=0,"",'ICC GRID'!E32))</f>
        <v>5</v>
      </c>
      <c r="G55" s="90">
        <f>IF(ISBLANK('ICC GRID'!F32),"---",IF('ICC GRID'!G32=0,"",'ICC GRID'!G32))</f>
        <v>160</v>
      </c>
      <c r="H55" s="47"/>
      <c r="I55" s="48"/>
      <c r="J55" s="32" t="str">
        <f t="shared" si="2"/>
        <v/>
      </c>
      <c r="K55" s="33" t="str">
        <f>IF(ISBLANK('ICC GRID'!D32),"---",IF(H55="","",IF(H55&lt;'ICC GRID'!D32,M55,E55)))</f>
        <v/>
      </c>
      <c r="L55" s="33" t="str">
        <f t="shared" si="3"/>
        <v/>
      </c>
      <c r="M55" s="18" t="e">
        <f>IF(ISBLANK('ICC GRID'!#REF!),"---",IF('ICC GRID'!#REF!=0,"",'ICC GRID'!#REF!))</f>
        <v>#REF!</v>
      </c>
    </row>
    <row r="56" spans="1:13" ht="15.75" x14ac:dyDescent="0.2">
      <c r="A56" s="28" t="str">
        <f>IF(ISBLANK('ICC GRID'!F33),"---",'ICC GRID'!F33)</f>
        <v>Acer palmatum 'Emperor I'</v>
      </c>
      <c r="B56" s="29"/>
      <c r="C56" s="30" t="str">
        <f>IF(ISBLANK('ICC GRID'!F33),"---",TRIM('ICC GRID'!A33))</f>
        <v>#3 5-6' LT BRCH TRUCK ONLY</v>
      </c>
      <c r="D56" s="31">
        <f>IF(ISBLANK('ICC GRID'!F33),"---",'ICC GRID'!E33)</f>
        <v>5</v>
      </c>
      <c r="E56" s="18">
        <f>IF(ISBLANK('ICC GRID'!F33),"---",IF('ICC GRID'!D33=0,"",'ICC GRID'!D33))</f>
        <v>27.5</v>
      </c>
      <c r="F56" s="19">
        <f>IF(ISBLANK('ICC GRID'!E33),"---",IF('ICC GRID'!E33=0,"",'ICC GRID'!E33))</f>
        <v>5</v>
      </c>
      <c r="G56" s="90">
        <f>IF(ISBLANK('ICC GRID'!F33),"---",IF('ICC GRID'!G33=0,"",'ICC GRID'!G33))</f>
        <v>500</v>
      </c>
      <c r="H56" s="47"/>
      <c r="I56" s="48"/>
      <c r="J56" s="32" t="str">
        <f t="shared" si="2"/>
        <v/>
      </c>
      <c r="K56" s="33" t="str">
        <f>IF(ISBLANK('ICC GRID'!D33),"---",IF(H56="","",IF(H56&lt;'ICC GRID'!D33,M56,E56)))</f>
        <v/>
      </c>
      <c r="L56" s="33" t="str">
        <f t="shared" si="3"/>
        <v/>
      </c>
      <c r="M56" s="18" t="e">
        <f>IF(ISBLANK('ICC GRID'!#REF!),"---",IF('ICC GRID'!#REF!=0,"",'ICC GRID'!#REF!))</f>
        <v>#REF!</v>
      </c>
    </row>
    <row r="57" spans="1:13" ht="15.75" x14ac:dyDescent="0.2">
      <c r="A57" s="28" t="str">
        <f>IF(ISBLANK('ICC GRID'!F34),"---",'ICC GRID'!F34)</f>
        <v>Acer palmatum 'Emperor I'</v>
      </c>
      <c r="B57" s="29"/>
      <c r="C57" s="30" t="str">
        <f>IF(ISBLANK('ICC GRID'!F34),"---",TRIM('ICC GRID'!A34))</f>
        <v>1-2' WHIP</v>
      </c>
      <c r="D57" s="31">
        <f>IF(ISBLANK('ICC GRID'!F34),"---",'ICC GRID'!E34)</f>
        <v>10</v>
      </c>
      <c r="E57" s="18">
        <f>IF(ISBLANK('ICC GRID'!F34),"---",IF('ICC GRID'!D34=0,"",'ICC GRID'!D34))</f>
        <v>10.5</v>
      </c>
      <c r="F57" s="19">
        <f>IF(ISBLANK('ICC GRID'!E34),"---",IF('ICC GRID'!E34=0,"",'ICC GRID'!E34))</f>
        <v>10</v>
      </c>
      <c r="G57" s="90">
        <f>IF(ISBLANK('ICC GRID'!F34),"---",IF('ICC GRID'!G34=0,"",'ICC GRID'!G34))</f>
        <v>940</v>
      </c>
      <c r="H57" s="47"/>
      <c r="I57" s="48"/>
      <c r="J57" s="32" t="str">
        <f t="shared" si="2"/>
        <v/>
      </c>
      <c r="K57" s="33" t="str">
        <f>IF(ISBLANK('ICC GRID'!D34),"---",IF(H57="","",IF(H57&lt;'ICC GRID'!D34,M57,E57)))</f>
        <v/>
      </c>
      <c r="L57" s="33" t="str">
        <f t="shared" si="3"/>
        <v/>
      </c>
      <c r="M57" s="18" t="e">
        <f>IF(ISBLANK('ICC GRID'!#REF!),"---",IF('ICC GRID'!#REF!=0,"",'ICC GRID'!#REF!))</f>
        <v>#REF!</v>
      </c>
    </row>
    <row r="58" spans="1:13" ht="15.75" x14ac:dyDescent="0.2">
      <c r="A58" s="28" t="str">
        <f>IF(ISBLANK('ICC GRID'!F35),"---",'ICC GRID'!F35)</f>
        <v>Acer palmatum 'Emperor I'</v>
      </c>
      <c r="B58" s="29"/>
      <c r="C58" s="30" t="str">
        <f>IF(ISBLANK('ICC GRID'!F35),"---",TRIM('ICC GRID'!A35))</f>
        <v>2-3' WHIP</v>
      </c>
      <c r="D58" s="31">
        <f>IF(ISBLANK('ICC GRID'!F35),"---",'ICC GRID'!E35)</f>
        <v>10</v>
      </c>
      <c r="E58" s="18">
        <f>IF(ISBLANK('ICC GRID'!F35),"---",IF('ICC GRID'!D35=0,"",'ICC GRID'!D35))</f>
        <v>12.4</v>
      </c>
      <c r="F58" s="19">
        <f>IF(ISBLANK('ICC GRID'!E35),"---",IF('ICC GRID'!E35=0,"",'ICC GRID'!E35))</f>
        <v>10</v>
      </c>
      <c r="G58" s="90">
        <f>IF(ISBLANK('ICC GRID'!F35),"---",IF('ICC GRID'!G35=0,"",'ICC GRID'!G35))</f>
        <v>660</v>
      </c>
      <c r="H58" s="47"/>
      <c r="I58" s="48"/>
      <c r="J58" s="32" t="str">
        <f t="shared" si="2"/>
        <v/>
      </c>
      <c r="K58" s="33" t="str">
        <f>IF(ISBLANK('ICC GRID'!D35),"---",IF(H58="","",IF(H58&lt;'ICC GRID'!D35,M58,E58)))</f>
        <v/>
      </c>
      <c r="L58" s="33" t="str">
        <f t="shared" si="3"/>
        <v/>
      </c>
      <c r="M58" s="18" t="e">
        <f>IF(ISBLANK('ICC GRID'!#REF!),"---",IF('ICC GRID'!#REF!=0,"",'ICC GRID'!#REF!))</f>
        <v>#REF!</v>
      </c>
    </row>
    <row r="59" spans="1:13" ht="15.75" x14ac:dyDescent="0.2">
      <c r="A59" s="28" t="str">
        <f>IF(ISBLANK('ICC GRID'!F36),"---",'ICC GRID'!F36)</f>
        <v>Acer palmatum 'Emperor I'</v>
      </c>
      <c r="B59" s="29"/>
      <c r="C59" s="30" t="str">
        <f>IF(ISBLANK('ICC GRID'!F36),"---",TRIM('ICC GRID'!A36))</f>
        <v>2-3' LT BRCH</v>
      </c>
      <c r="D59" s="31">
        <f>IF(ISBLANK('ICC GRID'!F36),"---",'ICC GRID'!E36)</f>
        <v>10</v>
      </c>
      <c r="E59" s="18">
        <f>IF(ISBLANK('ICC GRID'!F36),"---",IF('ICC GRID'!D36=0,"",'ICC GRID'!D36))</f>
        <v>15.5</v>
      </c>
      <c r="F59" s="19">
        <f>IF(ISBLANK('ICC GRID'!E36),"---",IF('ICC GRID'!E36=0,"",'ICC GRID'!E36))</f>
        <v>10</v>
      </c>
      <c r="G59" s="90">
        <f>IF(ISBLANK('ICC GRID'!F36),"---",IF('ICC GRID'!G36=0,"",'ICC GRID'!G36))</f>
        <v>30</v>
      </c>
      <c r="H59" s="47"/>
      <c r="I59" s="48"/>
      <c r="J59" s="32" t="str">
        <f t="shared" si="2"/>
        <v/>
      </c>
      <c r="K59" s="33" t="str">
        <f>IF(ISBLANK('ICC GRID'!D36),"---",IF(H59="","",IF(H59&lt;'ICC GRID'!D36,M59,E59)))</f>
        <v/>
      </c>
      <c r="L59" s="33" t="str">
        <f t="shared" si="3"/>
        <v/>
      </c>
      <c r="M59" s="18" t="e">
        <f>IF(ISBLANK('ICC GRID'!#REF!),"---",IF('ICC GRID'!#REF!=0,"",'ICC GRID'!#REF!))</f>
        <v>#REF!</v>
      </c>
    </row>
    <row r="60" spans="1:13" ht="15.75" x14ac:dyDescent="0.2">
      <c r="A60" s="28" t="str">
        <f>IF(ISBLANK('ICC GRID'!F37),"---",'ICC GRID'!F37)</f>
        <v>Acer palmatum 'Emperor I'</v>
      </c>
      <c r="B60" s="29"/>
      <c r="C60" s="30" t="str">
        <f>IF(ISBLANK('ICC GRID'!F37),"---",TRIM('ICC GRID'!A37))</f>
        <v>3-4' WHIP</v>
      </c>
      <c r="D60" s="31">
        <f>IF(ISBLANK('ICC GRID'!F37),"---",'ICC GRID'!E37)</f>
        <v>10</v>
      </c>
      <c r="E60" s="18">
        <f>IF(ISBLANK('ICC GRID'!F37),"---",IF('ICC GRID'!D37=0,"",'ICC GRID'!D37))</f>
        <v>14.65</v>
      </c>
      <c r="F60" s="19">
        <f>IF(ISBLANK('ICC GRID'!E37),"---",IF('ICC GRID'!E37=0,"",'ICC GRID'!E37))</f>
        <v>10</v>
      </c>
      <c r="G60" s="90">
        <f>IF(ISBLANK('ICC GRID'!F37),"---",IF('ICC GRID'!G37=0,"",'ICC GRID'!G37))</f>
        <v>800</v>
      </c>
      <c r="H60" s="47"/>
      <c r="I60" s="48"/>
      <c r="J60" s="32" t="str">
        <f t="shared" si="2"/>
        <v/>
      </c>
      <c r="K60" s="33" t="str">
        <f>IF(ISBLANK('ICC GRID'!D37),"---",IF(H60="","",IF(H60&lt;'ICC GRID'!D37,M60,E60)))</f>
        <v/>
      </c>
      <c r="L60" s="33" t="str">
        <f t="shared" si="3"/>
        <v/>
      </c>
      <c r="M60" s="18" t="e">
        <f>IF(ISBLANK('ICC GRID'!#REF!),"---",IF('ICC GRID'!#REF!=0,"",'ICC GRID'!#REF!))</f>
        <v>#REF!</v>
      </c>
    </row>
    <row r="61" spans="1:13" ht="15.75" x14ac:dyDescent="0.2">
      <c r="A61" s="28" t="str">
        <f>IF(ISBLANK('ICC GRID'!F38),"---",'ICC GRID'!F38)</f>
        <v>Acer palmatum 'Emperor I'</v>
      </c>
      <c r="B61" s="29"/>
      <c r="C61" s="30" t="str">
        <f>IF(ISBLANK('ICC GRID'!F38),"---",TRIM('ICC GRID'!A38))</f>
        <v>3-4' LT BRCH</v>
      </c>
      <c r="D61" s="31">
        <f>IF(ISBLANK('ICC GRID'!F38),"---",'ICC GRID'!E38)</f>
        <v>10</v>
      </c>
      <c r="E61" s="18">
        <f>IF(ISBLANK('ICC GRID'!F38),"---",IF('ICC GRID'!D38=0,"",'ICC GRID'!D38))</f>
        <v>17.45</v>
      </c>
      <c r="F61" s="19">
        <f>IF(ISBLANK('ICC GRID'!E38),"---",IF('ICC GRID'!E38=0,"",'ICC GRID'!E38))</f>
        <v>10</v>
      </c>
      <c r="G61" s="90">
        <f>IF(ISBLANK('ICC GRID'!F38),"---",IF('ICC GRID'!G38=0,"",'ICC GRID'!G38))</f>
        <v>30</v>
      </c>
      <c r="H61" s="47"/>
      <c r="I61" s="48"/>
      <c r="J61" s="32" t="str">
        <f t="shared" si="2"/>
        <v/>
      </c>
      <c r="K61" s="33" t="str">
        <f>IF(ISBLANK('ICC GRID'!D38),"---",IF(H61="","",IF(H61&lt;'ICC GRID'!D38,M61,E61)))</f>
        <v/>
      </c>
      <c r="L61" s="33" t="str">
        <f t="shared" si="3"/>
        <v/>
      </c>
      <c r="M61" s="18" t="e">
        <f>IF(ISBLANK('ICC GRID'!#REF!),"---",IF('ICC GRID'!#REF!=0,"",'ICC GRID'!#REF!))</f>
        <v>#REF!</v>
      </c>
    </row>
    <row r="62" spans="1:13" ht="15.75" x14ac:dyDescent="0.2">
      <c r="A62" s="28" t="str">
        <f>IF(ISBLANK('ICC GRID'!F39),"---",'ICC GRID'!F39)</f>
        <v>Acer palmatum 'Emperor I'</v>
      </c>
      <c r="B62" s="29"/>
      <c r="C62" s="30" t="str">
        <f>IF(ISBLANK('ICC GRID'!F39),"---",TRIM('ICC GRID'!A39))</f>
        <v>4-5' WHIP</v>
      </c>
      <c r="D62" s="31">
        <f>IF(ISBLANK('ICC GRID'!F39),"---",'ICC GRID'!E39)</f>
        <v>10</v>
      </c>
      <c r="E62" s="18">
        <f>IF(ISBLANK('ICC GRID'!F39),"---",IF('ICC GRID'!D39=0,"",'ICC GRID'!D39))</f>
        <v>16.8</v>
      </c>
      <c r="F62" s="19">
        <f>IF(ISBLANK('ICC GRID'!E39),"---",IF('ICC GRID'!E39=0,"",'ICC GRID'!E39))</f>
        <v>10</v>
      </c>
      <c r="G62" s="90">
        <f>IF(ISBLANK('ICC GRID'!F39),"---",IF('ICC GRID'!G39=0,"",'ICC GRID'!G39))</f>
        <v>540</v>
      </c>
      <c r="H62" s="47"/>
      <c r="I62" s="48"/>
      <c r="J62" s="32" t="str">
        <f t="shared" si="2"/>
        <v/>
      </c>
      <c r="K62" s="33" t="str">
        <f>IF(ISBLANK('ICC GRID'!D39),"---",IF(H62="","",IF(H62&lt;'ICC GRID'!D39,M62,E62)))</f>
        <v/>
      </c>
      <c r="L62" s="33" t="str">
        <f t="shared" si="3"/>
        <v/>
      </c>
      <c r="M62" s="18" t="e">
        <f>IF(ISBLANK('ICC GRID'!#REF!),"---",IF('ICC GRID'!#REF!=0,"",'ICC GRID'!#REF!))</f>
        <v>#REF!</v>
      </c>
    </row>
    <row r="63" spans="1:13" ht="15.75" x14ac:dyDescent="0.2">
      <c r="A63" s="28" t="str">
        <f>IF(ISBLANK('ICC GRID'!F40),"---",'ICC GRID'!F40)</f>
        <v>Acer palmatum 'Emperor I'</v>
      </c>
      <c r="B63" s="29"/>
      <c r="C63" s="30" t="str">
        <f>IF(ISBLANK('ICC GRID'!F40),"---",TRIM('ICC GRID'!A40))</f>
        <v>5-6' TRUCK ONLY</v>
      </c>
      <c r="D63" s="31">
        <f>IF(ISBLANK('ICC GRID'!F40),"---",'ICC GRID'!E40)</f>
        <v>10</v>
      </c>
      <c r="E63" s="18">
        <f>IF(ISBLANK('ICC GRID'!F40),"---",IF('ICC GRID'!D40=0,"",'ICC GRID'!D40))</f>
        <v>18.3</v>
      </c>
      <c r="F63" s="19">
        <f>IF(ISBLANK('ICC GRID'!E40),"---",IF('ICC GRID'!E40=0,"",'ICC GRID'!E40))</f>
        <v>10</v>
      </c>
      <c r="G63" s="90">
        <f>IF(ISBLANK('ICC GRID'!F40),"---",IF('ICC GRID'!G40=0,"",'ICC GRID'!G40))</f>
        <v>230</v>
      </c>
      <c r="H63" s="47"/>
      <c r="I63" s="48"/>
      <c r="J63" s="32" t="str">
        <f t="shared" si="2"/>
        <v/>
      </c>
      <c r="K63" s="33" t="str">
        <f>IF(ISBLANK('ICC GRID'!D40),"---",IF(H63="","",IF(H63&lt;'ICC GRID'!D40,M63,E63)))</f>
        <v/>
      </c>
      <c r="L63" s="33" t="str">
        <f t="shared" si="3"/>
        <v/>
      </c>
      <c r="M63" s="18" t="e">
        <f>IF(ISBLANK('ICC GRID'!#REF!),"---",IF('ICC GRID'!#REF!=0,"",'ICC GRID'!#REF!))</f>
        <v>#REF!</v>
      </c>
    </row>
    <row r="64" spans="1:13" ht="15.75" x14ac:dyDescent="0.2">
      <c r="A64" s="28" t="str">
        <f>IF(ISBLANK('ICC GRID'!F41),"---",'ICC GRID'!F41)</f>
        <v>Acer palmatum 'Emperor I'</v>
      </c>
      <c r="B64" s="29"/>
      <c r="C64" s="30" t="str">
        <f>IF(ISBLANK('ICC GRID'!F41),"---",TRIM('ICC GRID'!A41))</f>
        <v>5-6' LT BRCH TRUCK ONLY</v>
      </c>
      <c r="D64" s="31">
        <f>IF(ISBLANK('ICC GRID'!F41),"---",'ICC GRID'!E41)</f>
        <v>10</v>
      </c>
      <c r="E64" s="18">
        <f>IF(ISBLANK('ICC GRID'!F41),"---",IF('ICC GRID'!D41=0,"",'ICC GRID'!D41))</f>
        <v>23.3</v>
      </c>
      <c r="F64" s="19">
        <f>IF(ISBLANK('ICC GRID'!E41),"---",IF('ICC GRID'!E41=0,"",'ICC GRID'!E41))</f>
        <v>10</v>
      </c>
      <c r="G64" s="90">
        <f>IF(ISBLANK('ICC GRID'!F41),"---",IF('ICC GRID'!G41=0,"",'ICC GRID'!G41))</f>
        <v>850</v>
      </c>
      <c r="H64" s="47"/>
      <c r="I64" s="48"/>
      <c r="J64" s="32" t="str">
        <f t="shared" si="2"/>
        <v/>
      </c>
      <c r="K64" s="33" t="str">
        <f>IF(ISBLANK('ICC GRID'!D41),"---",IF(H64="","",IF(H64&lt;'ICC GRID'!D41,M64,E64)))</f>
        <v/>
      </c>
      <c r="L64" s="33" t="str">
        <f t="shared" si="3"/>
        <v/>
      </c>
      <c r="M64" s="18" t="e">
        <f>IF(ISBLANK('ICC GRID'!#REF!),"---",IF('ICC GRID'!#REF!=0,"",'ICC GRID'!#REF!))</f>
        <v>#REF!</v>
      </c>
    </row>
    <row r="65" spans="1:13" ht="15.75" x14ac:dyDescent="0.2">
      <c r="A65" s="28" t="str">
        <f>IF(ISBLANK('ICC GRID'!F42),"---",'ICC GRID'!F42)</f>
        <v>Acer palmatum 'Emperor I'</v>
      </c>
      <c r="B65" s="29"/>
      <c r="C65" s="30" t="str">
        <f>IF(ISBLANK('ICC GRID'!F42),"---",TRIM('ICC GRID'!A42))</f>
        <v>6-7' LT BRCH TRUCK ONLY</v>
      </c>
      <c r="D65" s="31">
        <f>IF(ISBLANK('ICC GRID'!F42),"---",'ICC GRID'!E42)</f>
        <v>10</v>
      </c>
      <c r="E65" s="18">
        <f>IF(ISBLANK('ICC GRID'!F42),"---",IF('ICC GRID'!D42=0,"",'ICC GRID'!D42))</f>
        <v>26.8</v>
      </c>
      <c r="F65" s="19">
        <f>IF(ISBLANK('ICC GRID'!E42),"---",IF('ICC GRID'!E42=0,"",'ICC GRID'!E42))</f>
        <v>10</v>
      </c>
      <c r="G65" s="90">
        <f>IF(ISBLANK('ICC GRID'!F42),"---",IF('ICC GRID'!G42=0,"",'ICC GRID'!G42))</f>
        <v>100</v>
      </c>
      <c r="H65" s="47"/>
      <c r="I65" s="48"/>
      <c r="J65" s="32" t="str">
        <f t="shared" si="2"/>
        <v/>
      </c>
      <c r="K65" s="33" t="str">
        <f>IF(ISBLANK('ICC GRID'!D42),"---",IF(H65="","",IF(H65&lt;'ICC GRID'!D42,M65,E65)))</f>
        <v/>
      </c>
      <c r="L65" s="33" t="str">
        <f t="shared" si="3"/>
        <v/>
      </c>
      <c r="M65" s="18" t="e">
        <f>IF(ISBLANK('ICC GRID'!#REF!),"---",IF('ICC GRID'!#REF!=0,"",'ICC GRID'!#REF!))</f>
        <v>#REF!</v>
      </c>
    </row>
    <row r="66" spans="1:13" ht="15.75" x14ac:dyDescent="0.2">
      <c r="A66" s="28" t="str">
        <f>IF(ISBLANK('ICC GRID'!F43),"---",'ICC GRID'!F43)</f>
        <v>Acer palmatum 'Fireglow'</v>
      </c>
      <c r="B66" s="29"/>
      <c r="C66" s="30" t="str">
        <f>IF(ISBLANK('ICC GRID'!F43),"---",TRIM('ICC GRID'!A43))</f>
        <v>1-2' WHIP</v>
      </c>
      <c r="D66" s="31">
        <f>IF(ISBLANK('ICC GRID'!F43),"---",'ICC GRID'!E43)</f>
        <v>10</v>
      </c>
      <c r="E66" s="18">
        <f>IF(ISBLANK('ICC GRID'!F43),"---",IF('ICC GRID'!D43=0,"",'ICC GRID'!D43))</f>
        <v>10.5</v>
      </c>
      <c r="F66" s="19">
        <f>IF(ISBLANK('ICC GRID'!E43),"---",IF('ICC GRID'!E43=0,"",'ICC GRID'!E43))</f>
        <v>10</v>
      </c>
      <c r="G66" s="90">
        <f>IF(ISBLANK('ICC GRID'!F43),"---",IF('ICC GRID'!G43=0,"",'ICC GRID'!G43))</f>
        <v>60</v>
      </c>
      <c r="H66" s="47"/>
      <c r="I66" s="48"/>
      <c r="J66" s="32" t="str">
        <f t="shared" si="2"/>
        <v/>
      </c>
      <c r="K66" s="33" t="str">
        <f>IF(ISBLANK('ICC GRID'!D43),"---",IF(H66="","",IF(H66&lt;'ICC GRID'!D43,M66,E66)))</f>
        <v/>
      </c>
      <c r="L66" s="33" t="str">
        <f t="shared" si="3"/>
        <v/>
      </c>
      <c r="M66" s="18" t="e">
        <f>IF(ISBLANK('ICC GRID'!#REF!),"---",IF('ICC GRID'!#REF!=0,"",'ICC GRID'!#REF!))</f>
        <v>#REF!</v>
      </c>
    </row>
    <row r="67" spans="1:13" ht="15.75" x14ac:dyDescent="0.2">
      <c r="A67" s="28" t="str">
        <f>IF(ISBLANK('ICC GRID'!F44),"---",'ICC GRID'!F44)</f>
        <v>Acer palmatum 'Fireglow'</v>
      </c>
      <c r="B67" s="29"/>
      <c r="C67" s="30" t="str">
        <f>IF(ISBLANK('ICC GRID'!F44),"---",TRIM('ICC GRID'!A44))</f>
        <v>3-4' WHIP</v>
      </c>
      <c r="D67" s="31">
        <f>IF(ISBLANK('ICC GRID'!F44),"---",'ICC GRID'!E44)</f>
        <v>10</v>
      </c>
      <c r="E67" s="18">
        <f>IF(ISBLANK('ICC GRID'!F44),"---",IF('ICC GRID'!D44=0,"",'ICC GRID'!D44))</f>
        <v>14.65</v>
      </c>
      <c r="F67" s="19">
        <f>IF(ISBLANK('ICC GRID'!E44),"---",IF('ICC GRID'!E44=0,"",'ICC GRID'!E44))</f>
        <v>10</v>
      </c>
      <c r="G67" s="90">
        <f>IF(ISBLANK('ICC GRID'!F44),"---",IF('ICC GRID'!G44=0,"",'ICC GRID'!G44))</f>
        <v>170</v>
      </c>
      <c r="H67" s="47"/>
      <c r="I67" s="48"/>
      <c r="J67" s="32" t="str">
        <f t="shared" si="2"/>
        <v/>
      </c>
      <c r="K67" s="33" t="str">
        <f>IF(ISBLANK('ICC GRID'!D44),"---",IF(H67="","",IF(H67&lt;'ICC GRID'!D44,M67,E67)))</f>
        <v/>
      </c>
      <c r="L67" s="33" t="str">
        <f t="shared" si="3"/>
        <v/>
      </c>
      <c r="M67" s="18" t="e">
        <f>IF(ISBLANK('ICC GRID'!#REF!),"---",IF('ICC GRID'!#REF!=0,"",'ICC GRID'!#REF!))</f>
        <v>#REF!</v>
      </c>
    </row>
    <row r="68" spans="1:13" ht="15.75" x14ac:dyDescent="0.2">
      <c r="A68" s="28" t="str">
        <f>IF(ISBLANK('ICC GRID'!F45),"---",'ICC GRID'!F45)</f>
        <v>Acer palmatum 'Inaba shidare'</v>
      </c>
      <c r="B68" s="29"/>
      <c r="C68" s="30" t="str">
        <f>IF(ISBLANK('ICC GRID'!F45),"---",TRIM('ICC GRID'!A45))</f>
        <v>#1 1-2' WHIP</v>
      </c>
      <c r="D68" s="31">
        <f>IF(ISBLANK('ICC GRID'!F45),"---",'ICC GRID'!E45)</f>
        <v>10</v>
      </c>
      <c r="E68" s="18">
        <f>IF(ISBLANK('ICC GRID'!F45),"---",IF('ICC GRID'!D45=0,"",'ICC GRID'!D45))</f>
        <v>10.5</v>
      </c>
      <c r="F68" s="19">
        <f>IF(ISBLANK('ICC GRID'!E45),"---",IF('ICC GRID'!E45=0,"",'ICC GRID'!E45))</f>
        <v>10</v>
      </c>
      <c r="G68" s="90">
        <f>IF(ISBLANK('ICC GRID'!F45),"---",IF('ICC GRID'!G45=0,"",'ICC GRID'!G45))</f>
        <v>120</v>
      </c>
      <c r="H68" s="47"/>
      <c r="I68" s="48"/>
      <c r="J68" s="32" t="str">
        <f t="shared" si="2"/>
        <v/>
      </c>
      <c r="K68" s="33" t="str">
        <f>IF(ISBLANK('ICC GRID'!D45),"---",IF(H68="","",IF(H68&lt;'ICC GRID'!D45,M68,E68)))</f>
        <v/>
      </c>
      <c r="L68" s="33" t="str">
        <f t="shared" si="3"/>
        <v/>
      </c>
      <c r="M68" s="18" t="e">
        <f>IF(ISBLANK('ICC GRID'!#REF!),"---",IF('ICC GRID'!#REF!=0,"",'ICC GRID'!#REF!))</f>
        <v>#REF!</v>
      </c>
    </row>
    <row r="69" spans="1:13" ht="15.75" x14ac:dyDescent="0.2">
      <c r="A69" s="28" t="str">
        <f>IF(ISBLANK('ICC GRID'!F46),"---",'ICC GRID'!F46)</f>
        <v>Acer palmatum 'Inaba shidare'</v>
      </c>
      <c r="B69" s="29"/>
      <c r="C69" s="30" t="str">
        <f>IF(ISBLANK('ICC GRID'!F46),"---",TRIM('ICC GRID'!A46))</f>
        <v>#1 2-3' WHIP</v>
      </c>
      <c r="D69" s="31">
        <f>IF(ISBLANK('ICC GRID'!F46),"---",'ICC GRID'!E46)</f>
        <v>10</v>
      </c>
      <c r="E69" s="18">
        <f>IF(ISBLANK('ICC GRID'!F46),"---",IF('ICC GRID'!D46=0,"",'ICC GRID'!D46))</f>
        <v>12.4</v>
      </c>
      <c r="F69" s="19">
        <f>IF(ISBLANK('ICC GRID'!E46),"---",IF('ICC GRID'!E46=0,"",'ICC GRID'!E46))</f>
        <v>10</v>
      </c>
      <c r="G69" s="90">
        <f>IF(ISBLANK('ICC GRID'!F46),"---",IF('ICC GRID'!G46=0,"",'ICC GRID'!G46))</f>
        <v>70</v>
      </c>
      <c r="H69" s="47"/>
      <c r="I69" s="48"/>
      <c r="J69" s="32" t="str">
        <f t="shared" si="2"/>
        <v/>
      </c>
      <c r="K69" s="33" t="str">
        <f>IF(ISBLANK('ICC GRID'!D46),"---",IF(H69="","",IF(H69&lt;'ICC GRID'!D46,M69,E69)))</f>
        <v/>
      </c>
      <c r="L69" s="33" t="str">
        <f t="shared" si="3"/>
        <v/>
      </c>
      <c r="M69" s="18" t="e">
        <f>IF(ISBLANK('ICC GRID'!#REF!),"---",IF('ICC GRID'!#REF!=0,"",'ICC GRID'!#REF!))</f>
        <v>#REF!</v>
      </c>
    </row>
    <row r="70" spans="1:13" ht="15.75" x14ac:dyDescent="0.2">
      <c r="A70" s="28" t="str">
        <f>IF(ISBLANK('ICC GRID'!F47),"---",'ICC GRID'!F47)</f>
        <v>Acer palmatum 'Inaba shidare'</v>
      </c>
      <c r="B70" s="29"/>
      <c r="C70" s="30" t="str">
        <f>IF(ISBLANK('ICC GRID'!F47),"---",TRIM('ICC GRID'!A47))</f>
        <v>#3 2-3' LT BRCH TRUCK PREF.</v>
      </c>
      <c r="D70" s="31">
        <f>IF(ISBLANK('ICC GRID'!F47),"---",'ICC GRID'!E47)</f>
        <v>5</v>
      </c>
      <c r="E70" s="18">
        <f>IF(ISBLANK('ICC GRID'!F47),"---",IF('ICC GRID'!D47=0,"",'ICC GRID'!D47))</f>
        <v>17.850000000000001</v>
      </c>
      <c r="F70" s="19">
        <f>IF(ISBLANK('ICC GRID'!E47),"---",IF('ICC GRID'!E47=0,"",'ICC GRID'!E47))</f>
        <v>5</v>
      </c>
      <c r="G70" s="90">
        <f>IF(ISBLANK('ICC GRID'!F47),"---",IF('ICC GRID'!G47=0,"",'ICC GRID'!G47))</f>
        <v>25</v>
      </c>
      <c r="H70" s="47"/>
      <c r="I70" s="48"/>
      <c r="J70" s="32" t="str">
        <f t="shared" si="2"/>
        <v/>
      </c>
      <c r="K70" s="33" t="str">
        <f>IF(ISBLANK('ICC GRID'!D47),"---",IF(H70="","",IF(H70&lt;'ICC GRID'!D47,M70,E70)))</f>
        <v/>
      </c>
      <c r="L70" s="33" t="str">
        <f t="shared" si="3"/>
        <v/>
      </c>
      <c r="M70" s="18" t="e">
        <f>IF(ISBLANK('ICC GRID'!#REF!),"---",IF('ICC GRID'!#REF!=0,"",'ICC GRID'!#REF!))</f>
        <v>#REF!</v>
      </c>
    </row>
    <row r="71" spans="1:13" ht="15.75" x14ac:dyDescent="0.2">
      <c r="A71" s="28" t="str">
        <f>IF(ISBLANK('ICC GRID'!F48),"---",'ICC GRID'!F48)</f>
        <v>Acer palmatum 'Inaba shidare'</v>
      </c>
      <c r="B71" s="29"/>
      <c r="C71" s="30" t="str">
        <f>IF(ISBLANK('ICC GRID'!F48),"---",TRIM('ICC GRID'!A48))</f>
        <v>#3 3-4' LT BRCH TRUCK PREF.</v>
      </c>
      <c r="D71" s="31">
        <f>IF(ISBLANK('ICC GRID'!F48),"---",'ICC GRID'!E48)</f>
        <v>5</v>
      </c>
      <c r="E71" s="18">
        <f>IF(ISBLANK('ICC GRID'!F48),"---",IF('ICC GRID'!D48=0,"",'ICC GRID'!D48))</f>
        <v>21.5</v>
      </c>
      <c r="F71" s="19">
        <f>IF(ISBLANK('ICC GRID'!E48),"---",IF('ICC GRID'!E48=0,"",'ICC GRID'!E48))</f>
        <v>5</v>
      </c>
      <c r="G71" s="90">
        <f>IF(ISBLANK('ICC GRID'!F48),"---",IF('ICC GRID'!G48=0,"",'ICC GRID'!G48))</f>
        <v>125</v>
      </c>
      <c r="H71" s="47"/>
      <c r="I71" s="48"/>
      <c r="J71" s="32" t="str">
        <f t="shared" si="2"/>
        <v/>
      </c>
      <c r="K71" s="33" t="str">
        <f>IF(ISBLANK('ICC GRID'!D48),"---",IF(H71="","",IF(H71&lt;'ICC GRID'!D48,M71,E71)))</f>
        <v/>
      </c>
      <c r="L71" s="33" t="str">
        <f t="shared" si="3"/>
        <v/>
      </c>
      <c r="M71" s="18" t="e">
        <f>IF(ISBLANK('ICC GRID'!#REF!),"---",IF('ICC GRID'!#REF!=0,"",'ICC GRID'!#REF!))</f>
        <v>#REF!</v>
      </c>
    </row>
    <row r="72" spans="1:13" ht="15.75" x14ac:dyDescent="0.2">
      <c r="A72" s="28" t="str">
        <f>IF(ISBLANK('ICC GRID'!F49),"---",'ICC GRID'!F49)</f>
        <v>Acer palmatum 'Inaba shidare'</v>
      </c>
      <c r="B72" s="29"/>
      <c r="C72" s="30" t="str">
        <f>IF(ISBLANK('ICC GRID'!F49),"---",TRIM('ICC GRID'!A49))</f>
        <v>#3 5-6' LT BRCH TRUCK ONLY</v>
      </c>
      <c r="D72" s="31">
        <f>IF(ISBLANK('ICC GRID'!F49),"---",'ICC GRID'!E49)</f>
        <v>5</v>
      </c>
      <c r="E72" s="18">
        <f>IF(ISBLANK('ICC GRID'!F49),"---",IF('ICC GRID'!D49=0,"",'ICC GRID'!D49))</f>
        <v>27.5</v>
      </c>
      <c r="F72" s="19">
        <f>IF(ISBLANK('ICC GRID'!E49),"---",IF('ICC GRID'!E49=0,"",'ICC GRID'!E49))</f>
        <v>5</v>
      </c>
      <c r="G72" s="90">
        <f>IF(ISBLANK('ICC GRID'!F49),"---",IF('ICC GRID'!G49=0,"",'ICC GRID'!G49))</f>
        <v>310</v>
      </c>
      <c r="H72" s="47"/>
      <c r="I72" s="48"/>
      <c r="J72" s="32" t="str">
        <f t="shared" si="2"/>
        <v/>
      </c>
      <c r="K72" s="33" t="str">
        <f>IF(ISBLANK('ICC GRID'!D49),"---",IF(H72="","",IF(H72&lt;'ICC GRID'!D49,M72,E72)))</f>
        <v/>
      </c>
      <c r="L72" s="33" t="str">
        <f t="shared" si="3"/>
        <v/>
      </c>
      <c r="M72" s="18" t="e">
        <f>IF(ISBLANK('ICC GRID'!#REF!),"---",IF('ICC GRID'!#REF!=0,"",'ICC GRID'!#REF!))</f>
        <v>#REF!</v>
      </c>
    </row>
    <row r="73" spans="1:13" ht="15.75" x14ac:dyDescent="0.2">
      <c r="A73" s="28" t="str">
        <f>IF(ISBLANK('ICC GRID'!F50),"---",'ICC GRID'!F50)</f>
        <v>Acer palmatum 'Inaba shidare'</v>
      </c>
      <c r="B73" s="29"/>
      <c r="C73" s="30" t="str">
        <f>IF(ISBLANK('ICC GRID'!F50),"---",TRIM('ICC GRID'!A50))</f>
        <v>1-2' WHIP</v>
      </c>
      <c r="D73" s="31">
        <f>IF(ISBLANK('ICC GRID'!F50),"---",'ICC GRID'!E50)</f>
        <v>10</v>
      </c>
      <c r="E73" s="18">
        <f>IF(ISBLANK('ICC GRID'!F50),"---",IF('ICC GRID'!D50=0,"",'ICC GRID'!D50))</f>
        <v>10.5</v>
      </c>
      <c r="F73" s="19">
        <f>IF(ISBLANK('ICC GRID'!E50),"---",IF('ICC GRID'!E50=0,"",'ICC GRID'!E50))</f>
        <v>10</v>
      </c>
      <c r="G73" s="90">
        <f>IF(ISBLANK('ICC GRID'!F50),"---",IF('ICC GRID'!G50=0,"",'ICC GRID'!G50))</f>
        <v>1050</v>
      </c>
      <c r="H73" s="47"/>
      <c r="I73" s="48"/>
      <c r="J73" s="32" t="str">
        <f t="shared" si="2"/>
        <v/>
      </c>
      <c r="K73" s="33" t="str">
        <f>IF(ISBLANK('ICC GRID'!D50),"---",IF(H73="","",IF(H73&lt;'ICC GRID'!D50,M73,E73)))</f>
        <v/>
      </c>
      <c r="L73" s="33" t="str">
        <f t="shared" si="3"/>
        <v/>
      </c>
      <c r="M73" s="18" t="e">
        <f>IF(ISBLANK('ICC GRID'!#REF!),"---",IF('ICC GRID'!#REF!=0,"",'ICC GRID'!#REF!))</f>
        <v>#REF!</v>
      </c>
    </row>
    <row r="74" spans="1:13" ht="15.75" x14ac:dyDescent="0.2">
      <c r="A74" s="28" t="str">
        <f>IF(ISBLANK('ICC GRID'!F51),"---",'ICC GRID'!F51)</f>
        <v>Acer palmatum 'Inaba shidare'</v>
      </c>
      <c r="B74" s="29"/>
      <c r="C74" s="30" t="str">
        <f>IF(ISBLANK('ICC GRID'!F51),"---",TRIM('ICC GRID'!A51))</f>
        <v>1-2' LT BRCH</v>
      </c>
      <c r="D74" s="31">
        <f>IF(ISBLANK('ICC GRID'!F51),"---",'ICC GRID'!E51)</f>
        <v>10</v>
      </c>
      <c r="E74" s="18">
        <f>IF(ISBLANK('ICC GRID'!F51),"---",IF('ICC GRID'!D51=0,"",'ICC GRID'!D51))</f>
        <v>12.35</v>
      </c>
      <c r="F74" s="19">
        <f>IF(ISBLANK('ICC GRID'!E51),"---",IF('ICC GRID'!E51=0,"",'ICC GRID'!E51))</f>
        <v>10</v>
      </c>
      <c r="G74" s="90">
        <f>IF(ISBLANK('ICC GRID'!F51),"---",IF('ICC GRID'!G51=0,"",'ICC GRID'!G51))</f>
        <v>30</v>
      </c>
      <c r="H74" s="47"/>
      <c r="I74" s="48"/>
      <c r="J74" s="32" t="str">
        <f t="shared" si="2"/>
        <v/>
      </c>
      <c r="K74" s="33" t="str">
        <f>IF(ISBLANK('ICC GRID'!D51),"---",IF(H74="","",IF(H74&lt;'ICC GRID'!D51,M74,E74)))</f>
        <v/>
      </c>
      <c r="L74" s="33" t="str">
        <f t="shared" si="3"/>
        <v/>
      </c>
      <c r="M74" s="18" t="e">
        <f>IF(ISBLANK('ICC GRID'!#REF!),"---",IF('ICC GRID'!#REF!=0,"",'ICC GRID'!#REF!))</f>
        <v>#REF!</v>
      </c>
    </row>
    <row r="75" spans="1:13" ht="15.75" x14ac:dyDescent="0.2">
      <c r="A75" s="28" t="str">
        <f>IF(ISBLANK('ICC GRID'!F52),"---",'ICC GRID'!F52)</f>
        <v>Acer palmatum 'Inaba shidare'</v>
      </c>
      <c r="B75" s="29"/>
      <c r="C75" s="30" t="str">
        <f>IF(ISBLANK('ICC GRID'!F52),"---",TRIM('ICC GRID'!A52))</f>
        <v>2-3' WHIP</v>
      </c>
      <c r="D75" s="31">
        <f>IF(ISBLANK('ICC GRID'!F52),"---",'ICC GRID'!E52)</f>
        <v>10</v>
      </c>
      <c r="E75" s="18">
        <f>IF(ISBLANK('ICC GRID'!F52),"---",IF('ICC GRID'!D52=0,"",'ICC GRID'!D52))</f>
        <v>12.4</v>
      </c>
      <c r="F75" s="19">
        <f>IF(ISBLANK('ICC GRID'!E52),"---",IF('ICC GRID'!E52=0,"",'ICC GRID'!E52))</f>
        <v>10</v>
      </c>
      <c r="G75" s="90">
        <f>IF(ISBLANK('ICC GRID'!F52),"---",IF('ICC GRID'!G52=0,"",'ICC GRID'!G52))</f>
        <v>640</v>
      </c>
      <c r="H75" s="47"/>
      <c r="I75" s="48"/>
      <c r="J75" s="32" t="str">
        <f t="shared" si="2"/>
        <v/>
      </c>
      <c r="K75" s="33" t="str">
        <f>IF(ISBLANK('ICC GRID'!D52),"---",IF(H75="","",IF(H75&lt;'ICC GRID'!D52,M75,E75)))</f>
        <v/>
      </c>
      <c r="L75" s="33" t="str">
        <f t="shared" si="3"/>
        <v/>
      </c>
      <c r="M75" s="18" t="e">
        <f>IF(ISBLANK('ICC GRID'!#REF!),"---",IF('ICC GRID'!#REF!=0,"",'ICC GRID'!#REF!))</f>
        <v>#REF!</v>
      </c>
    </row>
    <row r="76" spans="1:13" ht="15.75" x14ac:dyDescent="0.2">
      <c r="A76" s="28" t="str">
        <f>IF(ISBLANK('ICC GRID'!F53),"---",'ICC GRID'!F53)</f>
        <v>Acer palmatum 'Inaba shidare'</v>
      </c>
      <c r="B76" s="29"/>
      <c r="C76" s="30" t="str">
        <f>IF(ISBLANK('ICC GRID'!F53),"---",TRIM('ICC GRID'!A53))</f>
        <v>3-4' WHIP</v>
      </c>
      <c r="D76" s="31">
        <f>IF(ISBLANK('ICC GRID'!F53),"---",'ICC GRID'!E53)</f>
        <v>10</v>
      </c>
      <c r="E76" s="18">
        <f>IF(ISBLANK('ICC GRID'!F53),"---",IF('ICC GRID'!D53=0,"",'ICC GRID'!D53))</f>
        <v>14.65</v>
      </c>
      <c r="F76" s="19">
        <f>IF(ISBLANK('ICC GRID'!E53),"---",IF('ICC GRID'!E53=0,"",'ICC GRID'!E53))</f>
        <v>10</v>
      </c>
      <c r="G76" s="90">
        <f>IF(ISBLANK('ICC GRID'!F53),"---",IF('ICC GRID'!G53=0,"",'ICC GRID'!G53))</f>
        <v>540</v>
      </c>
      <c r="H76" s="47"/>
      <c r="I76" s="48"/>
      <c r="J76" s="32" t="str">
        <f t="shared" si="2"/>
        <v/>
      </c>
      <c r="K76" s="33" t="str">
        <f>IF(ISBLANK('ICC GRID'!D53),"---",IF(H76="","",IF(H76&lt;'ICC GRID'!D53,M76,E76)))</f>
        <v/>
      </c>
      <c r="L76" s="33" t="str">
        <f t="shared" si="3"/>
        <v/>
      </c>
      <c r="M76" s="18" t="e">
        <f>IF(ISBLANK('ICC GRID'!#REF!),"---",IF('ICC GRID'!#REF!=0,"",'ICC GRID'!#REF!))</f>
        <v>#REF!</v>
      </c>
    </row>
    <row r="77" spans="1:13" ht="15.75" x14ac:dyDescent="0.2">
      <c r="A77" s="28" t="str">
        <f>IF(ISBLANK('ICC GRID'!F54),"---",'ICC GRID'!F54)</f>
        <v>Acer palmatum 'Inaba shidare'</v>
      </c>
      <c r="B77" s="29"/>
      <c r="C77" s="30" t="str">
        <f>IF(ISBLANK('ICC GRID'!F54),"---",TRIM('ICC GRID'!A54))</f>
        <v>3-4' LT BRCH</v>
      </c>
      <c r="D77" s="31">
        <f>IF(ISBLANK('ICC GRID'!F54),"---",'ICC GRID'!E54)</f>
        <v>10</v>
      </c>
      <c r="E77" s="18">
        <f>IF(ISBLANK('ICC GRID'!F54),"---",IF('ICC GRID'!D54=0,"",'ICC GRID'!D54))</f>
        <v>17.45</v>
      </c>
      <c r="F77" s="19">
        <f>IF(ISBLANK('ICC GRID'!E54),"---",IF('ICC GRID'!E54=0,"",'ICC GRID'!E54))</f>
        <v>10</v>
      </c>
      <c r="G77" s="90">
        <f>IF(ISBLANK('ICC GRID'!F54),"---",IF('ICC GRID'!G54=0,"",'ICC GRID'!G54))</f>
        <v>70</v>
      </c>
      <c r="H77" s="47"/>
      <c r="I77" s="48"/>
      <c r="J77" s="32" t="str">
        <f t="shared" si="2"/>
        <v/>
      </c>
      <c r="K77" s="33" t="str">
        <f>IF(ISBLANK('ICC GRID'!D54),"---",IF(H77="","",IF(H77&lt;'ICC GRID'!D54,M77,E77)))</f>
        <v/>
      </c>
      <c r="L77" s="33" t="str">
        <f t="shared" si="3"/>
        <v/>
      </c>
      <c r="M77" s="18" t="e">
        <f>IF(ISBLANK('ICC GRID'!#REF!),"---",IF('ICC GRID'!#REF!=0,"",'ICC GRID'!#REF!))</f>
        <v>#REF!</v>
      </c>
    </row>
    <row r="78" spans="1:13" ht="15.75" x14ac:dyDescent="0.2">
      <c r="A78" s="28" t="str">
        <f>IF(ISBLANK('ICC GRID'!F55),"---",'ICC GRID'!F55)</f>
        <v>Acer palmatum 'Orangeola'</v>
      </c>
      <c r="B78" s="29"/>
      <c r="C78" s="30" t="str">
        <f>IF(ISBLANK('ICC GRID'!F55),"---",TRIM('ICC GRID'!A55))</f>
        <v>1-2' WHIP</v>
      </c>
      <c r="D78" s="31">
        <f>IF(ISBLANK('ICC GRID'!F55),"---",'ICC GRID'!E55)</f>
        <v>10</v>
      </c>
      <c r="E78" s="18">
        <f>IF(ISBLANK('ICC GRID'!F55),"---",IF('ICC GRID'!D55=0,"",'ICC GRID'!D55))</f>
        <v>11.95</v>
      </c>
      <c r="F78" s="19">
        <f>IF(ISBLANK('ICC GRID'!E55),"---",IF('ICC GRID'!E55=0,"",'ICC GRID'!E55))</f>
        <v>10</v>
      </c>
      <c r="G78" s="90">
        <f>IF(ISBLANK('ICC GRID'!F55),"---",IF('ICC GRID'!G55=0,"",'ICC GRID'!G55))</f>
        <v>160</v>
      </c>
      <c r="H78" s="47"/>
      <c r="I78" s="48"/>
      <c r="J78" s="32" t="str">
        <f t="shared" si="2"/>
        <v/>
      </c>
      <c r="K78" s="33" t="str">
        <f>IF(ISBLANK('ICC GRID'!D55),"---",IF(H78="","",IF(H78&lt;'ICC GRID'!D55,M78,E78)))</f>
        <v/>
      </c>
      <c r="L78" s="33" t="str">
        <f t="shared" si="3"/>
        <v/>
      </c>
      <c r="M78" s="18" t="e">
        <f>IF(ISBLANK('ICC GRID'!#REF!),"---",IF('ICC GRID'!#REF!=0,"",'ICC GRID'!#REF!))</f>
        <v>#REF!</v>
      </c>
    </row>
    <row r="79" spans="1:13" ht="15.75" x14ac:dyDescent="0.2">
      <c r="A79" s="28" t="str">
        <f>IF(ISBLANK('ICC GRID'!F56),"---",'ICC GRID'!F56)</f>
        <v>Acer palmatum 'Tamuke yama'</v>
      </c>
      <c r="B79" s="29"/>
      <c r="C79" s="30" t="str">
        <f>IF(ISBLANK('ICC GRID'!F56),"---",TRIM('ICC GRID'!A56))</f>
        <v>#1 1-2' WHIP</v>
      </c>
      <c r="D79" s="31">
        <f>IF(ISBLANK('ICC GRID'!F56),"---",'ICC GRID'!E56)</f>
        <v>10</v>
      </c>
      <c r="E79" s="18">
        <f>IF(ISBLANK('ICC GRID'!F56),"---",IF('ICC GRID'!D56=0,"",'ICC GRID'!D56))</f>
        <v>10.5</v>
      </c>
      <c r="F79" s="19">
        <f>IF(ISBLANK('ICC GRID'!E56),"---",IF('ICC GRID'!E56=0,"",'ICC GRID'!E56))</f>
        <v>10</v>
      </c>
      <c r="G79" s="90">
        <f>IF(ISBLANK('ICC GRID'!F56),"---",IF('ICC GRID'!G56=0,"",'ICC GRID'!G56))</f>
        <v>40</v>
      </c>
      <c r="H79" s="47"/>
      <c r="I79" s="48"/>
      <c r="J79" s="32" t="str">
        <f t="shared" si="2"/>
        <v/>
      </c>
      <c r="K79" s="33" t="str">
        <f>IF(ISBLANK('ICC GRID'!D56),"---",IF(H79="","",IF(H79&lt;'ICC GRID'!D56,M79,E79)))</f>
        <v/>
      </c>
      <c r="L79" s="33" t="str">
        <f t="shared" si="3"/>
        <v/>
      </c>
    </row>
    <row r="80" spans="1:13" ht="15.75" x14ac:dyDescent="0.2">
      <c r="A80" s="28" t="str">
        <f>IF(ISBLANK('ICC GRID'!F57),"---",'ICC GRID'!F57)</f>
        <v>Acer palmatum 'Tamuke yama'</v>
      </c>
      <c r="B80" s="29"/>
      <c r="C80" s="30" t="str">
        <f>IF(ISBLANK('ICC GRID'!F57),"---",TRIM('ICC GRID'!A57))</f>
        <v>#1 3-4' WHIP</v>
      </c>
      <c r="D80" s="31">
        <f>IF(ISBLANK('ICC GRID'!F57),"---",'ICC GRID'!E57)</f>
        <v>10</v>
      </c>
      <c r="E80" s="18">
        <f>IF(ISBLANK('ICC GRID'!F57),"---",IF('ICC GRID'!D57=0,"",'ICC GRID'!D57))</f>
        <v>14.65</v>
      </c>
      <c r="F80" s="19">
        <f>IF(ISBLANK('ICC GRID'!E57),"---",IF('ICC GRID'!E57=0,"",'ICC GRID'!E57))</f>
        <v>10</v>
      </c>
      <c r="G80" s="90">
        <f>IF(ISBLANK('ICC GRID'!F57),"---",IF('ICC GRID'!G57=0,"",'ICC GRID'!G57))</f>
        <v>120</v>
      </c>
      <c r="H80" s="47"/>
      <c r="I80" s="48"/>
      <c r="J80" s="32" t="str">
        <f t="shared" si="2"/>
        <v/>
      </c>
      <c r="K80" s="33" t="str">
        <f>IF(ISBLANK('ICC GRID'!D57),"---",IF(H80="","",IF(H80&lt;'ICC GRID'!D57,M80,E80)))</f>
        <v/>
      </c>
      <c r="L80" s="33" t="str">
        <f t="shared" si="3"/>
        <v/>
      </c>
    </row>
    <row r="81" spans="1:12" ht="15.75" x14ac:dyDescent="0.2">
      <c r="A81" s="28" t="str">
        <f>IF(ISBLANK('ICC GRID'!F58),"---",'ICC GRID'!F58)</f>
        <v>Acer palmatum 'Tamuke yama'</v>
      </c>
      <c r="B81" s="29"/>
      <c r="C81" s="30" t="str">
        <f>IF(ISBLANK('ICC GRID'!F58),"---",TRIM('ICC GRID'!A58))</f>
        <v>#3 4-5' LT BRCH TRUCK ONLY</v>
      </c>
      <c r="D81" s="31">
        <f>IF(ISBLANK('ICC GRID'!F58),"---",'ICC GRID'!E58)</f>
        <v>5</v>
      </c>
      <c r="E81" s="18">
        <f>IF(ISBLANK('ICC GRID'!F58),"---",IF('ICC GRID'!D58=0,"",'ICC GRID'!D58))</f>
        <v>24.15</v>
      </c>
      <c r="F81" s="19">
        <f>IF(ISBLANK('ICC GRID'!E58),"---",IF('ICC GRID'!E58=0,"",'ICC GRID'!E58))</f>
        <v>5</v>
      </c>
      <c r="G81" s="90">
        <f>IF(ISBLANK('ICC GRID'!F58),"---",IF('ICC GRID'!G58=0,"",'ICC GRID'!G58))</f>
        <v>85</v>
      </c>
      <c r="H81" s="47"/>
      <c r="I81" s="48"/>
      <c r="J81" s="32" t="str">
        <f t="shared" si="2"/>
        <v/>
      </c>
      <c r="K81" s="33" t="str">
        <f>IF(ISBLANK('ICC GRID'!D58),"---",IF(H81="","",IF(H81&lt;'ICC GRID'!D58,M81,E81)))</f>
        <v/>
      </c>
      <c r="L81" s="33" t="str">
        <f t="shared" si="3"/>
        <v/>
      </c>
    </row>
    <row r="82" spans="1:12" ht="15.75" x14ac:dyDescent="0.2">
      <c r="A82" s="28" t="str">
        <f>IF(ISBLANK('ICC GRID'!F59),"---",'ICC GRID'!F59)</f>
        <v>Acer palmatum 'Tamuke yama'</v>
      </c>
      <c r="B82" s="29"/>
      <c r="C82" s="30" t="str">
        <f>IF(ISBLANK('ICC GRID'!F59),"---",TRIM('ICC GRID'!A59))</f>
        <v>#3 5-6' LT BRCH TRUCK ONLY</v>
      </c>
      <c r="D82" s="31">
        <f>IF(ISBLANK('ICC GRID'!F59),"---",'ICC GRID'!E59)</f>
        <v>5</v>
      </c>
      <c r="E82" s="18">
        <f>IF(ISBLANK('ICC GRID'!F59),"---",IF('ICC GRID'!D59=0,"",'ICC GRID'!D59))</f>
        <v>27.5</v>
      </c>
      <c r="F82" s="19">
        <f>IF(ISBLANK('ICC GRID'!E59),"---",IF('ICC GRID'!E59=0,"",'ICC GRID'!E59))</f>
        <v>5</v>
      </c>
      <c r="G82" s="90">
        <f>IF(ISBLANK('ICC GRID'!F59),"---",IF('ICC GRID'!G59=0,"",'ICC GRID'!G59))</f>
        <v>115</v>
      </c>
      <c r="H82" s="47"/>
      <c r="I82" s="48"/>
      <c r="J82" s="32" t="str">
        <f t="shared" si="2"/>
        <v/>
      </c>
      <c r="K82" s="33" t="str">
        <f>IF(ISBLANK('ICC GRID'!D59),"---",IF(H82="","",IF(H82&lt;'ICC GRID'!D59,M82,E82)))</f>
        <v/>
      </c>
      <c r="L82" s="33" t="str">
        <f t="shared" si="3"/>
        <v/>
      </c>
    </row>
    <row r="83" spans="1:12" ht="15.75" x14ac:dyDescent="0.2">
      <c r="A83" s="28" t="str">
        <f>IF(ISBLANK('ICC GRID'!F60),"---",'ICC GRID'!F60)</f>
        <v>Acer palmatum 'Tamuke yama'</v>
      </c>
      <c r="B83" s="29"/>
      <c r="C83" s="30" t="str">
        <f>IF(ISBLANK('ICC GRID'!F60),"---",TRIM('ICC GRID'!A60))</f>
        <v>1-2' WHIP</v>
      </c>
      <c r="D83" s="31">
        <f>IF(ISBLANK('ICC GRID'!F60),"---",'ICC GRID'!E60)</f>
        <v>10</v>
      </c>
      <c r="E83" s="18">
        <f>IF(ISBLANK('ICC GRID'!F60),"---",IF('ICC GRID'!D60=0,"",'ICC GRID'!D60))</f>
        <v>10.5</v>
      </c>
      <c r="F83" s="19">
        <f>IF(ISBLANK('ICC GRID'!E60),"---",IF('ICC GRID'!E60=0,"",'ICC GRID'!E60))</f>
        <v>10</v>
      </c>
      <c r="G83" s="90">
        <f>IF(ISBLANK('ICC GRID'!F60),"---",IF('ICC GRID'!G60=0,"",'ICC GRID'!G60))</f>
        <v>780</v>
      </c>
      <c r="H83" s="47"/>
      <c r="I83" s="48"/>
      <c r="J83" s="32" t="str">
        <f t="shared" si="2"/>
        <v/>
      </c>
      <c r="K83" s="33" t="str">
        <f>IF(ISBLANK('ICC GRID'!D60),"---",IF(H83="","",IF(H83&lt;'ICC GRID'!D60,M83,E83)))</f>
        <v/>
      </c>
      <c r="L83" s="33" t="str">
        <f t="shared" si="3"/>
        <v/>
      </c>
    </row>
    <row r="84" spans="1:12" ht="15.75" x14ac:dyDescent="0.2">
      <c r="A84" s="28" t="str">
        <f>IF(ISBLANK('ICC GRID'!F61),"---",'ICC GRID'!F61)</f>
        <v>Acer palmatum 'Tamuke yama'</v>
      </c>
      <c r="B84" s="29"/>
      <c r="C84" s="30" t="str">
        <f>IF(ISBLANK('ICC GRID'!F61),"---",TRIM('ICC GRID'!A61))</f>
        <v>2-3' WHIP</v>
      </c>
      <c r="D84" s="31">
        <f>IF(ISBLANK('ICC GRID'!F61),"---",'ICC GRID'!E61)</f>
        <v>10</v>
      </c>
      <c r="E84" s="18">
        <f>IF(ISBLANK('ICC GRID'!F61),"---",IF('ICC GRID'!D61=0,"",'ICC GRID'!D61))</f>
        <v>12.4</v>
      </c>
      <c r="F84" s="19">
        <f>IF(ISBLANK('ICC GRID'!E61),"---",IF('ICC GRID'!E61=0,"",'ICC GRID'!E61))</f>
        <v>10</v>
      </c>
      <c r="G84" s="90">
        <f>IF(ISBLANK('ICC GRID'!F61),"---",IF('ICC GRID'!G61=0,"",'ICC GRID'!G61))</f>
        <v>1080</v>
      </c>
      <c r="H84" s="47"/>
      <c r="I84" s="48"/>
      <c r="J84" s="32" t="str">
        <f t="shared" si="2"/>
        <v/>
      </c>
      <c r="K84" s="33" t="str">
        <f>IF(ISBLANK('ICC GRID'!D61),"---",IF(H84="","",IF(H84&lt;'ICC GRID'!D61,M84,E84)))</f>
        <v/>
      </c>
      <c r="L84" s="33" t="str">
        <f t="shared" si="3"/>
        <v/>
      </c>
    </row>
    <row r="85" spans="1:12" ht="15.75" x14ac:dyDescent="0.2">
      <c r="A85" s="28" t="str">
        <f>IF(ISBLANK('ICC GRID'!F62),"---",'ICC GRID'!F62)</f>
        <v>Acer palmatum 'Tamuke yama'</v>
      </c>
      <c r="B85" s="29"/>
      <c r="C85" s="30" t="str">
        <f>IF(ISBLANK('ICC GRID'!F62),"---",TRIM('ICC GRID'!A62))</f>
        <v>2-3' LT BRCH</v>
      </c>
      <c r="D85" s="31">
        <f>IF(ISBLANK('ICC GRID'!F62),"---",'ICC GRID'!E62)</f>
        <v>10</v>
      </c>
      <c r="E85" s="18">
        <f>IF(ISBLANK('ICC GRID'!F62),"---",IF('ICC GRID'!D62=0,"",'ICC GRID'!D62))</f>
        <v>15.5</v>
      </c>
      <c r="F85" s="19">
        <f>IF(ISBLANK('ICC GRID'!E62),"---",IF('ICC GRID'!E62=0,"",'ICC GRID'!E62))</f>
        <v>10</v>
      </c>
      <c r="G85" s="90">
        <f>IF(ISBLANK('ICC GRID'!F62),"---",IF('ICC GRID'!G62=0,"",'ICC GRID'!G62))</f>
        <v>30</v>
      </c>
      <c r="H85" s="47"/>
      <c r="I85" s="48"/>
      <c r="J85" s="32" t="str">
        <f t="shared" si="2"/>
        <v/>
      </c>
      <c r="K85" s="33" t="str">
        <f>IF(ISBLANK('ICC GRID'!D62),"---",IF(H85="","",IF(H85&lt;'ICC GRID'!D62,M85,E85)))</f>
        <v/>
      </c>
      <c r="L85" s="33" t="str">
        <f t="shared" si="3"/>
        <v/>
      </c>
    </row>
    <row r="86" spans="1:12" ht="15.75" x14ac:dyDescent="0.2">
      <c r="A86" s="28" t="str">
        <f>IF(ISBLANK('ICC GRID'!F63),"---",'ICC GRID'!F63)</f>
        <v>Acer palmatum 'Tamuke yama'</v>
      </c>
      <c r="B86" s="29"/>
      <c r="C86" s="30" t="str">
        <f>IF(ISBLANK('ICC GRID'!F63),"---",TRIM('ICC GRID'!A63))</f>
        <v>3-4' WHIP</v>
      </c>
      <c r="D86" s="31">
        <f>IF(ISBLANK('ICC GRID'!F63),"---",'ICC GRID'!E63)</f>
        <v>10</v>
      </c>
      <c r="E86" s="18">
        <f>IF(ISBLANK('ICC GRID'!F63),"---",IF('ICC GRID'!D63=0,"",'ICC GRID'!D63))</f>
        <v>14.65</v>
      </c>
      <c r="F86" s="19">
        <f>IF(ISBLANK('ICC GRID'!E63),"---",IF('ICC GRID'!E63=0,"",'ICC GRID'!E63))</f>
        <v>10</v>
      </c>
      <c r="G86" s="90">
        <f>IF(ISBLANK('ICC GRID'!F63),"---",IF('ICC GRID'!G63=0,"",'ICC GRID'!G63))</f>
        <v>260</v>
      </c>
      <c r="H86" s="47"/>
      <c r="I86" s="48"/>
      <c r="J86" s="32" t="str">
        <f t="shared" si="2"/>
        <v/>
      </c>
      <c r="K86" s="33" t="str">
        <f>IF(ISBLANK('ICC GRID'!D63),"---",IF(H86="","",IF(H86&lt;'ICC GRID'!D63,M86,E86)))</f>
        <v/>
      </c>
      <c r="L86" s="33" t="str">
        <f t="shared" si="3"/>
        <v/>
      </c>
    </row>
    <row r="87" spans="1:12" ht="15.75" x14ac:dyDescent="0.2">
      <c r="A87" s="28" t="str">
        <f>IF(ISBLANK('ICC GRID'!F64),"---",'ICC GRID'!F64)</f>
        <v>Acer palmatum 'Tamuke yama'</v>
      </c>
      <c r="B87" s="29"/>
      <c r="C87" s="30" t="str">
        <f>IF(ISBLANK('ICC GRID'!F64),"---",TRIM('ICC GRID'!A64))</f>
        <v>5-6' LT BRCH TRUCK ONLY</v>
      </c>
      <c r="D87" s="31">
        <f>IF(ISBLANK('ICC GRID'!F64),"---",'ICC GRID'!E64)</f>
        <v>10</v>
      </c>
      <c r="E87" s="18">
        <f>IF(ISBLANK('ICC GRID'!F64),"---",IF('ICC GRID'!D64=0,"",'ICC GRID'!D64))</f>
        <v>23.3</v>
      </c>
      <c r="F87" s="19">
        <f>IF(ISBLANK('ICC GRID'!E64),"---",IF('ICC GRID'!E64=0,"",'ICC GRID'!E64))</f>
        <v>10</v>
      </c>
      <c r="G87" s="90">
        <f>IF(ISBLANK('ICC GRID'!F64),"---",IF('ICC GRID'!G64=0,"",'ICC GRID'!G64))</f>
        <v>230</v>
      </c>
      <c r="H87" s="47"/>
      <c r="I87" s="48"/>
      <c r="J87" s="32" t="str">
        <f t="shared" si="2"/>
        <v/>
      </c>
      <c r="K87" s="33" t="str">
        <f>IF(ISBLANK('ICC GRID'!D64),"---",IF(H87="","",IF(H87&lt;'ICC GRID'!D64,M87,E87)))</f>
        <v/>
      </c>
      <c r="L87" s="33" t="str">
        <f t="shared" si="3"/>
        <v/>
      </c>
    </row>
    <row r="88" spans="1:12" ht="15.75" x14ac:dyDescent="0.2">
      <c r="A88" s="28" t="str">
        <f>IF(ISBLANK('ICC GRID'!F65),"---",'ICC GRID'!F65)</f>
        <v>Acer palmatum 'Twombly's Red Sentinel'</v>
      </c>
      <c r="B88" s="29"/>
      <c r="C88" s="30" t="str">
        <f>IF(ISBLANK('ICC GRID'!F65),"---",TRIM('ICC GRID'!A65))</f>
        <v>#1 3-4' WHIP</v>
      </c>
      <c r="D88" s="31">
        <f>IF(ISBLANK('ICC GRID'!F65),"---",'ICC GRID'!E65)</f>
        <v>10</v>
      </c>
      <c r="E88" s="18">
        <f>IF(ISBLANK('ICC GRID'!F65),"---",IF('ICC GRID'!D65=0,"",'ICC GRID'!D65))</f>
        <v>14.65</v>
      </c>
      <c r="F88" s="19">
        <f>IF(ISBLANK('ICC GRID'!E65),"---",IF('ICC GRID'!E65=0,"",'ICC GRID'!E65))</f>
        <v>10</v>
      </c>
      <c r="G88" s="90">
        <f>IF(ISBLANK('ICC GRID'!F65),"---",IF('ICC GRID'!G65=0,"",'ICC GRID'!G65))</f>
        <v>110</v>
      </c>
      <c r="H88" s="47"/>
      <c r="I88" s="48"/>
      <c r="J88" s="32" t="str">
        <f t="shared" si="2"/>
        <v/>
      </c>
      <c r="K88" s="33" t="str">
        <f>IF(ISBLANK('ICC GRID'!D65),"---",IF(H88="","",IF(H88&lt;'ICC GRID'!D65,M88,E88)))</f>
        <v/>
      </c>
      <c r="L88" s="33" t="str">
        <f t="shared" si="3"/>
        <v/>
      </c>
    </row>
    <row r="89" spans="1:12" ht="15.75" x14ac:dyDescent="0.2">
      <c r="A89" s="28" t="str">
        <f>IF(ISBLANK('ICC GRID'!F66),"---",'ICC GRID'!F66)</f>
        <v>Acer palmatum 'Twombly's Red Sentinel'</v>
      </c>
      <c r="B89" s="29"/>
      <c r="C89" s="30" t="str">
        <f>IF(ISBLANK('ICC GRID'!F66),"---",TRIM('ICC GRID'!A66))</f>
        <v>#3 5-6' LT BRCH TRUCK ONLY</v>
      </c>
      <c r="D89" s="31">
        <f>IF(ISBLANK('ICC GRID'!F66),"---",'ICC GRID'!E66)</f>
        <v>5</v>
      </c>
      <c r="E89" s="18">
        <f>IF(ISBLANK('ICC GRID'!F66),"---",IF('ICC GRID'!D66=0,"",'ICC GRID'!D66))</f>
        <v>27.5</v>
      </c>
      <c r="F89" s="19">
        <f>IF(ISBLANK('ICC GRID'!E66),"---",IF('ICC GRID'!E66=0,"",'ICC GRID'!E66))</f>
        <v>5</v>
      </c>
      <c r="G89" s="90">
        <f>IF(ISBLANK('ICC GRID'!F66),"---",IF('ICC GRID'!G66=0,"",'ICC GRID'!G66))</f>
        <v>265</v>
      </c>
      <c r="H89" s="47"/>
      <c r="I89" s="48"/>
      <c r="J89" s="32" t="str">
        <f t="shared" si="2"/>
        <v/>
      </c>
      <c r="K89" s="33" t="str">
        <f>IF(ISBLANK('ICC GRID'!D66),"---",IF(H89="","",IF(H89&lt;'ICC GRID'!D66,M89,E89)))</f>
        <v/>
      </c>
      <c r="L89" s="33" t="str">
        <f t="shared" si="3"/>
        <v/>
      </c>
    </row>
    <row r="90" spans="1:12" ht="15.75" x14ac:dyDescent="0.2">
      <c r="A90" s="28" t="str">
        <f>IF(ISBLANK('ICC GRID'!F67),"---",'ICC GRID'!F67)</f>
        <v>Acer palmatum 'Twombly's Red Sentinel'</v>
      </c>
      <c r="B90" s="29"/>
      <c r="C90" s="30" t="str">
        <f>IF(ISBLANK('ICC GRID'!F67),"---",TRIM('ICC GRID'!A67))</f>
        <v>1-2' WHIP</v>
      </c>
      <c r="D90" s="31">
        <f>IF(ISBLANK('ICC GRID'!F67),"---",'ICC GRID'!E67)</f>
        <v>10</v>
      </c>
      <c r="E90" s="18">
        <f>IF(ISBLANK('ICC GRID'!F67),"---",IF('ICC GRID'!D67=0,"",'ICC GRID'!D67))</f>
        <v>10.5</v>
      </c>
      <c r="F90" s="19">
        <f>IF(ISBLANK('ICC GRID'!E67),"---",IF('ICC GRID'!E67=0,"",'ICC GRID'!E67))</f>
        <v>10</v>
      </c>
      <c r="G90" s="90">
        <f>IF(ISBLANK('ICC GRID'!F67),"---",IF('ICC GRID'!G67=0,"",'ICC GRID'!G67))</f>
        <v>90</v>
      </c>
      <c r="H90" s="47"/>
      <c r="I90" s="48"/>
      <c r="J90" s="32" t="str">
        <f t="shared" ref="J90:J153" si="4">IF(H90="","",IF(ROUNDUP(H90/D90,0)*D90&lt;&gt;H90,ROUNDUP(H90/D90,0)*D90,H90))</f>
        <v/>
      </c>
      <c r="K90" s="33" t="str">
        <f>IF(ISBLANK('ICC GRID'!D67),"---",IF(H90="","",IF(H90&lt;'ICC GRID'!D67,M90,E90)))</f>
        <v/>
      </c>
      <c r="L90" s="33" t="str">
        <f t="shared" ref="L90:L153" si="5">IF(ISBLANK(H90),"",J90*K90)</f>
        <v/>
      </c>
    </row>
    <row r="91" spans="1:12" ht="15.75" x14ac:dyDescent="0.2">
      <c r="A91" s="28" t="str">
        <f>IF(ISBLANK('ICC GRID'!F68),"---",'ICC GRID'!F68)</f>
        <v>Acer palmatum 'Twombly's Red Sentinel'</v>
      </c>
      <c r="B91" s="29"/>
      <c r="C91" s="30" t="str">
        <f>IF(ISBLANK('ICC GRID'!F68),"---",TRIM('ICC GRID'!A68))</f>
        <v>2-3' WHIP</v>
      </c>
      <c r="D91" s="31">
        <f>IF(ISBLANK('ICC GRID'!F68),"---",'ICC GRID'!E68)</f>
        <v>10</v>
      </c>
      <c r="E91" s="18">
        <f>IF(ISBLANK('ICC GRID'!F68),"---",IF('ICC GRID'!D68=0,"",'ICC GRID'!D68))</f>
        <v>12.4</v>
      </c>
      <c r="F91" s="19">
        <f>IF(ISBLANK('ICC GRID'!E68),"---",IF('ICC GRID'!E68=0,"",'ICC GRID'!E68))</f>
        <v>10</v>
      </c>
      <c r="G91" s="90">
        <f>IF(ISBLANK('ICC GRID'!F68),"---",IF('ICC GRID'!G68=0,"",'ICC GRID'!G68))</f>
        <v>220</v>
      </c>
      <c r="H91" s="47"/>
      <c r="I91" s="48"/>
      <c r="J91" s="32" t="str">
        <f t="shared" si="4"/>
        <v/>
      </c>
      <c r="K91" s="33" t="str">
        <f>IF(ISBLANK('ICC GRID'!D68),"---",IF(H91="","",IF(H91&lt;'ICC GRID'!D68,M91,E91)))</f>
        <v/>
      </c>
      <c r="L91" s="33" t="str">
        <f t="shared" si="5"/>
        <v/>
      </c>
    </row>
    <row r="92" spans="1:12" ht="15.75" x14ac:dyDescent="0.2">
      <c r="A92" s="28" t="str">
        <f>IF(ISBLANK('ICC GRID'!F69),"---",'ICC GRID'!F69)</f>
        <v>Acer palmatum 'Twombly's Red Sentinel'</v>
      </c>
      <c r="B92" s="29"/>
      <c r="C92" s="30" t="str">
        <f>IF(ISBLANK('ICC GRID'!F69),"---",TRIM('ICC GRID'!A69))</f>
        <v>3-4' WHIP</v>
      </c>
      <c r="D92" s="31">
        <f>IF(ISBLANK('ICC GRID'!F69),"---",'ICC GRID'!E69)</f>
        <v>10</v>
      </c>
      <c r="E92" s="18">
        <f>IF(ISBLANK('ICC GRID'!F69),"---",IF('ICC GRID'!D69=0,"",'ICC GRID'!D69))</f>
        <v>14.65</v>
      </c>
      <c r="F92" s="19">
        <f>IF(ISBLANK('ICC GRID'!E69),"---",IF('ICC GRID'!E69=0,"",'ICC GRID'!E69))</f>
        <v>10</v>
      </c>
      <c r="G92" s="90">
        <f>IF(ISBLANK('ICC GRID'!F69),"---",IF('ICC GRID'!G69=0,"",'ICC GRID'!G69))</f>
        <v>470</v>
      </c>
      <c r="H92" s="47"/>
      <c r="I92" s="48"/>
      <c r="J92" s="32" t="str">
        <f t="shared" si="4"/>
        <v/>
      </c>
      <c r="K92" s="33" t="str">
        <f>IF(ISBLANK('ICC GRID'!D69),"---",IF(H92="","",IF(H92&lt;'ICC GRID'!D69,M92,E92)))</f>
        <v/>
      </c>
      <c r="L92" s="33" t="str">
        <f t="shared" si="5"/>
        <v/>
      </c>
    </row>
    <row r="93" spans="1:12" ht="15.75" x14ac:dyDescent="0.2">
      <c r="A93" s="28" t="str">
        <f>IF(ISBLANK('ICC GRID'!F70),"---",'ICC GRID'!F70)</f>
        <v>Acer palmatum 'Twombly's Red Sentinel'</v>
      </c>
      <c r="B93" s="29"/>
      <c r="C93" s="30" t="str">
        <f>IF(ISBLANK('ICC GRID'!F70),"---",TRIM('ICC GRID'!A70))</f>
        <v>4-5' WHIP</v>
      </c>
      <c r="D93" s="31">
        <f>IF(ISBLANK('ICC GRID'!F70),"---",'ICC GRID'!E70)</f>
        <v>10</v>
      </c>
      <c r="E93" s="18">
        <f>IF(ISBLANK('ICC GRID'!F70),"---",IF('ICC GRID'!D70=0,"",'ICC GRID'!D70))</f>
        <v>16.8</v>
      </c>
      <c r="F93" s="19">
        <f>IF(ISBLANK('ICC GRID'!E70),"---",IF('ICC GRID'!E70=0,"",'ICC GRID'!E70))</f>
        <v>10</v>
      </c>
      <c r="G93" s="90">
        <f>IF(ISBLANK('ICC GRID'!F70),"---",IF('ICC GRID'!G70=0,"",'ICC GRID'!G70))</f>
        <v>230</v>
      </c>
      <c r="H93" s="47"/>
      <c r="I93" s="48"/>
      <c r="J93" s="32" t="str">
        <f t="shared" si="4"/>
        <v/>
      </c>
      <c r="K93" s="33" t="str">
        <f>IF(ISBLANK('ICC GRID'!D70),"---",IF(H93="","",IF(H93&lt;'ICC GRID'!D70,M93,E93)))</f>
        <v/>
      </c>
      <c r="L93" s="33" t="str">
        <f t="shared" si="5"/>
        <v/>
      </c>
    </row>
    <row r="94" spans="1:12" ht="15.75" x14ac:dyDescent="0.2">
      <c r="A94" s="28" t="str">
        <f>IF(ISBLANK('ICC GRID'!F71),"---",'ICC GRID'!F71)</f>
        <v>Acer palmatum dwarf - pre-bonsai</v>
      </c>
      <c r="B94" s="29"/>
      <c r="C94" s="30" t="str">
        <f>IF(ISBLANK('ICC GRID'!F71),"---",TRIM('ICC GRID'!A71))</f>
        <v>MP</v>
      </c>
      <c r="D94" s="31">
        <f>IF(ISBLANK('ICC GRID'!F71),"---",'ICC GRID'!E71)</f>
        <v>50</v>
      </c>
      <c r="E94" s="18">
        <f>IF(ISBLANK('ICC GRID'!F71),"---",IF('ICC GRID'!D71=0,"",'ICC GRID'!D71))</f>
        <v>3.35</v>
      </c>
      <c r="F94" s="19">
        <f>IF(ISBLANK('ICC GRID'!E71),"---",IF('ICC GRID'!E71=0,"",'ICC GRID'!E71))</f>
        <v>50</v>
      </c>
      <c r="G94" s="90">
        <f>IF(ISBLANK('ICC GRID'!F71),"---",IF('ICC GRID'!G71=0,"",'ICC GRID'!G71))</f>
        <v>400</v>
      </c>
      <c r="H94" s="47"/>
      <c r="I94" s="48"/>
      <c r="J94" s="32" t="str">
        <f t="shared" si="4"/>
        <v/>
      </c>
      <c r="K94" s="33" t="str">
        <f>IF(ISBLANK('ICC GRID'!D71),"---",IF(H94="","",IF(H94&lt;'ICC GRID'!D71,M94,E94)))</f>
        <v/>
      </c>
      <c r="L94" s="33" t="str">
        <f t="shared" si="5"/>
        <v/>
      </c>
    </row>
    <row r="95" spans="1:12" ht="15.75" x14ac:dyDescent="0.2">
      <c r="A95" s="28" t="str">
        <f>IF(ISBLANK('ICC GRID'!F72),"---",'ICC GRID'!F72)</f>
        <v>Acer palmatum dwarf - pre-bonsai</v>
      </c>
      <c r="B95" s="29"/>
      <c r="C95" s="30" t="str">
        <f>IF(ISBLANK('ICC GRID'!F72),"---",TRIM('ICC GRID'!A72))</f>
        <v>LP40ci</v>
      </c>
      <c r="D95" s="31">
        <f>IF(ISBLANK('ICC GRID'!F72),"---",'ICC GRID'!E72)</f>
        <v>10</v>
      </c>
      <c r="E95" s="18">
        <f>IF(ISBLANK('ICC GRID'!F72),"---",IF('ICC GRID'!D72=0,"",'ICC GRID'!D72))</f>
        <v>4.0999999999999996</v>
      </c>
      <c r="F95" s="19">
        <f>IF(ISBLANK('ICC GRID'!E72),"---",IF('ICC GRID'!E72=0,"",'ICC GRID'!E72))</f>
        <v>10</v>
      </c>
      <c r="G95" s="90">
        <f>IF(ISBLANK('ICC GRID'!F72),"---",IF('ICC GRID'!G72=0,"",'ICC GRID'!G72))</f>
        <v>240</v>
      </c>
      <c r="H95" s="47"/>
      <c r="I95" s="48"/>
      <c r="J95" s="32" t="str">
        <f t="shared" si="4"/>
        <v/>
      </c>
      <c r="K95" s="33" t="str">
        <f>IF(ISBLANK('ICC GRID'!D72),"---",IF(H95="","",IF(H95&lt;'ICC GRID'!D72,M95,E95)))</f>
        <v/>
      </c>
      <c r="L95" s="33" t="str">
        <f t="shared" si="5"/>
        <v/>
      </c>
    </row>
    <row r="96" spans="1:12" ht="15.75" x14ac:dyDescent="0.2">
      <c r="A96" s="28" t="str">
        <f>IF(ISBLANK('ICC GRID'!F73),"---",'ICC GRID'!F73)</f>
        <v>Acer palmatum var. atropurpureum</v>
      </c>
      <c r="B96" s="29"/>
      <c r="C96" s="30" t="str">
        <f>IF(ISBLANK('ICC GRID'!F73),"---",TRIM('ICC GRID'!A73))</f>
        <v>LP21ci 6-12"</v>
      </c>
      <c r="D96" s="31">
        <f>IF(ISBLANK('ICC GRID'!F73),"---",'ICC GRID'!E73)</f>
        <v>25</v>
      </c>
      <c r="E96" s="18">
        <f>IF(ISBLANK('ICC GRID'!F73),"---",IF('ICC GRID'!D73=0,"",'ICC GRID'!D73))</f>
        <v>2.1</v>
      </c>
      <c r="F96" s="19">
        <f>IF(ISBLANK('ICC GRID'!E73),"---",IF('ICC GRID'!E73=0,"",'ICC GRID'!E73))</f>
        <v>25</v>
      </c>
      <c r="G96" s="90">
        <f>IF(ISBLANK('ICC GRID'!F73),"---",IF('ICC GRID'!G73=0,"",'ICC GRID'!G73))</f>
        <v>1525</v>
      </c>
      <c r="H96" s="47"/>
      <c r="I96" s="48"/>
      <c r="J96" s="32" t="str">
        <f t="shared" si="4"/>
        <v/>
      </c>
      <c r="K96" s="33" t="str">
        <f>IF(ISBLANK('ICC GRID'!D73),"---",IF(H96="","",IF(H96&lt;'ICC GRID'!D73,M96,E96)))</f>
        <v/>
      </c>
      <c r="L96" s="33" t="str">
        <f t="shared" si="5"/>
        <v/>
      </c>
    </row>
    <row r="97" spans="1:12" ht="15.75" x14ac:dyDescent="0.2">
      <c r="A97" s="28" t="str">
        <f>IF(ISBLANK('ICC GRID'!F74),"---",'ICC GRID'!F74)</f>
        <v>Acer palmatum var. atropurpureum</v>
      </c>
      <c r="B97" s="29"/>
      <c r="C97" s="30" t="str">
        <f>IF(ISBLANK('ICC GRID'!F74),"---",TRIM('ICC GRID'!A74))</f>
        <v>LP21ci 1-2'</v>
      </c>
      <c r="D97" s="31">
        <f>IF(ISBLANK('ICC GRID'!F74),"---",'ICC GRID'!E74)</f>
        <v>25</v>
      </c>
      <c r="E97" s="18">
        <f>IF(ISBLANK('ICC GRID'!F74),"---",IF('ICC GRID'!D74=0,"",'ICC GRID'!D74))</f>
        <v>2.5</v>
      </c>
      <c r="F97" s="19">
        <f>IF(ISBLANK('ICC GRID'!E74),"---",IF('ICC GRID'!E74=0,"",'ICC GRID'!E74))</f>
        <v>25</v>
      </c>
      <c r="G97" s="90">
        <f>IF(ISBLANK('ICC GRID'!F74),"---",IF('ICC GRID'!G74=0,"",'ICC GRID'!G74))</f>
        <v>2675</v>
      </c>
      <c r="H97" s="47"/>
      <c r="I97" s="48"/>
      <c r="J97" s="32" t="str">
        <f t="shared" si="4"/>
        <v/>
      </c>
      <c r="K97" s="33" t="str">
        <f>IF(ISBLANK('ICC GRID'!D74),"---",IF(H97="","",IF(H97&lt;'ICC GRID'!D74,M97,E97)))</f>
        <v/>
      </c>
      <c r="L97" s="33" t="str">
        <f t="shared" si="5"/>
        <v/>
      </c>
    </row>
    <row r="98" spans="1:12" ht="15.75" x14ac:dyDescent="0.2">
      <c r="A98" s="28" t="str">
        <f>IF(ISBLANK('ICC GRID'!F75),"---",'ICC GRID'!F75)</f>
        <v>Acer palmatum var. atropurpureum</v>
      </c>
      <c r="B98" s="29"/>
      <c r="C98" s="30" t="str">
        <f>IF(ISBLANK('ICC GRID'!F75),"---",TRIM('ICC GRID'!A75))</f>
        <v>LP21ci 2-3'</v>
      </c>
      <c r="D98" s="31">
        <f>IF(ISBLANK('ICC GRID'!F75),"---",'ICC GRID'!E75)</f>
        <v>25</v>
      </c>
      <c r="E98" s="18">
        <f>IF(ISBLANK('ICC GRID'!F75),"---",IF('ICC GRID'!D75=0,"",'ICC GRID'!D75))</f>
        <v>3.45</v>
      </c>
      <c r="F98" s="19">
        <f>IF(ISBLANK('ICC GRID'!E75),"---",IF('ICC GRID'!E75=0,"",'ICC GRID'!E75))</f>
        <v>25</v>
      </c>
      <c r="G98" s="90">
        <f>IF(ISBLANK('ICC GRID'!F75),"---",IF('ICC GRID'!G75=0,"",'ICC GRID'!G75))</f>
        <v>2675</v>
      </c>
      <c r="H98" s="47"/>
      <c r="I98" s="48"/>
      <c r="J98" s="32" t="str">
        <f t="shared" si="4"/>
        <v/>
      </c>
      <c r="K98" s="33" t="str">
        <f>IF(ISBLANK('ICC GRID'!D75),"---",IF(H98="","",IF(H98&lt;'ICC GRID'!D75,M98,E98)))</f>
        <v/>
      </c>
      <c r="L98" s="33" t="str">
        <f t="shared" si="5"/>
        <v/>
      </c>
    </row>
    <row r="99" spans="1:12" ht="15.75" x14ac:dyDescent="0.2">
      <c r="A99" s="28" t="str">
        <f>IF(ISBLANK('ICC GRID'!F76),"---",'ICC GRID'!F76)</f>
        <v>Acer palmatum var. atropurpureum</v>
      </c>
      <c r="B99" s="29"/>
      <c r="C99" s="30" t="str">
        <f>IF(ISBLANK('ICC GRID'!F76),"---",TRIM('ICC GRID'!A76))</f>
        <v>LP21ci 3-4'</v>
      </c>
      <c r="D99" s="31">
        <f>IF(ISBLANK('ICC GRID'!F76),"---",'ICC GRID'!E76)</f>
        <v>25</v>
      </c>
      <c r="E99" s="18">
        <f>IF(ISBLANK('ICC GRID'!F76),"---",IF('ICC GRID'!D76=0,"",'ICC GRID'!D76))</f>
        <v>4.45</v>
      </c>
      <c r="F99" s="19">
        <f>IF(ISBLANK('ICC GRID'!E76),"---",IF('ICC GRID'!E76=0,"",'ICC GRID'!E76))</f>
        <v>25</v>
      </c>
      <c r="G99" s="90">
        <f>IF(ISBLANK('ICC GRID'!F76),"---",IF('ICC GRID'!G76=0,"",'ICC GRID'!G76))</f>
        <v>450</v>
      </c>
      <c r="H99" s="47"/>
      <c r="I99" s="48"/>
      <c r="J99" s="32" t="str">
        <f t="shared" si="4"/>
        <v/>
      </c>
      <c r="K99" s="33" t="str">
        <f>IF(ISBLANK('ICC GRID'!D76),"---",IF(H99="","",IF(H99&lt;'ICC GRID'!D76,M99,E99)))</f>
        <v/>
      </c>
      <c r="L99" s="33" t="str">
        <f t="shared" si="5"/>
        <v/>
      </c>
    </row>
    <row r="100" spans="1:12" ht="15.75" x14ac:dyDescent="0.2">
      <c r="A100" s="28" t="str">
        <f>IF(ISBLANK('ICC GRID'!F77),"---",'ICC GRID'!F77)</f>
        <v>Acer palmatum var. atropurpureum</v>
      </c>
      <c r="B100" s="29"/>
      <c r="C100" s="30" t="str">
        <f>IF(ISBLANK('ICC GRID'!F77),"---",TRIM('ICC GRID'!A77))</f>
        <v>#1 6-12"</v>
      </c>
      <c r="D100" s="31">
        <f>IF(ISBLANK('ICC GRID'!F77),"---",'ICC GRID'!E77)</f>
        <v>10</v>
      </c>
      <c r="E100" s="18">
        <f>IF(ISBLANK('ICC GRID'!F77),"---",IF('ICC GRID'!D77=0,"",'ICC GRID'!D77))</f>
        <v>5.0999999999999996</v>
      </c>
      <c r="F100" s="19">
        <f>IF(ISBLANK('ICC GRID'!E77),"---",IF('ICC GRID'!E77=0,"",'ICC GRID'!E77))</f>
        <v>10</v>
      </c>
      <c r="G100" s="90">
        <f>IF(ISBLANK('ICC GRID'!F77),"---",IF('ICC GRID'!G77=0,"",'ICC GRID'!G77))</f>
        <v>70</v>
      </c>
      <c r="H100" s="47"/>
      <c r="I100" s="48"/>
      <c r="J100" s="32" t="str">
        <f t="shared" si="4"/>
        <v/>
      </c>
      <c r="K100" s="33" t="str">
        <f>IF(ISBLANK('ICC GRID'!D77),"---",IF(H100="","",IF(H100&lt;'ICC GRID'!D77,M100,E100)))</f>
        <v/>
      </c>
      <c r="L100" s="33" t="str">
        <f t="shared" si="5"/>
        <v/>
      </c>
    </row>
    <row r="101" spans="1:12" ht="15.75" x14ac:dyDescent="0.2">
      <c r="A101" s="28" t="str">
        <f>IF(ISBLANK('ICC GRID'!F78),"---",'ICC GRID'!F78)</f>
        <v>Acer palmatum var. atropurpureum</v>
      </c>
      <c r="B101" s="29"/>
      <c r="C101" s="30" t="str">
        <f>IF(ISBLANK('ICC GRID'!F78),"---",TRIM('ICC GRID'!A78))</f>
        <v>#1 1-2'</v>
      </c>
      <c r="D101" s="31">
        <f>IF(ISBLANK('ICC GRID'!F78),"---",'ICC GRID'!E78)</f>
        <v>10</v>
      </c>
      <c r="E101" s="18">
        <f>IF(ISBLANK('ICC GRID'!F78),"---",IF('ICC GRID'!D78=0,"",'ICC GRID'!D78))</f>
        <v>6.45</v>
      </c>
      <c r="F101" s="19">
        <f>IF(ISBLANK('ICC GRID'!E78),"---",IF('ICC GRID'!E78=0,"",'ICC GRID'!E78))</f>
        <v>10</v>
      </c>
      <c r="G101" s="90">
        <f>IF(ISBLANK('ICC GRID'!F78),"---",IF('ICC GRID'!G78=0,"",'ICC GRID'!G78))</f>
        <v>760</v>
      </c>
      <c r="H101" s="47"/>
      <c r="I101" s="48"/>
      <c r="J101" s="32" t="str">
        <f t="shared" si="4"/>
        <v/>
      </c>
      <c r="K101" s="33" t="str">
        <f>IF(ISBLANK('ICC GRID'!D78),"---",IF(H101="","",IF(H101&lt;'ICC GRID'!D78,M101,E101)))</f>
        <v/>
      </c>
      <c r="L101" s="33" t="str">
        <f t="shared" si="5"/>
        <v/>
      </c>
    </row>
    <row r="102" spans="1:12" ht="15.75" x14ac:dyDescent="0.2">
      <c r="A102" s="28" t="str">
        <f>IF(ISBLANK('ICC GRID'!F79),"---",'ICC GRID'!F79)</f>
        <v>Acer palmatum var. atropurpureum</v>
      </c>
      <c r="B102" s="29"/>
      <c r="C102" s="30" t="str">
        <f>IF(ISBLANK('ICC GRID'!F79),"---",TRIM('ICC GRID'!A79))</f>
        <v>#1 2-3'</v>
      </c>
      <c r="D102" s="31">
        <f>IF(ISBLANK('ICC GRID'!F79),"---",'ICC GRID'!E79)</f>
        <v>10</v>
      </c>
      <c r="E102" s="18">
        <f>IF(ISBLANK('ICC GRID'!F79),"---",IF('ICC GRID'!D79=0,"",'ICC GRID'!D79))</f>
        <v>7.2</v>
      </c>
      <c r="F102" s="19">
        <f>IF(ISBLANK('ICC GRID'!E79),"---",IF('ICC GRID'!E79=0,"",'ICC GRID'!E79))</f>
        <v>10</v>
      </c>
      <c r="G102" s="90">
        <f>IF(ISBLANK('ICC GRID'!F79),"---",IF('ICC GRID'!G79=0,"",'ICC GRID'!G79))</f>
        <v>70</v>
      </c>
      <c r="H102" s="47"/>
      <c r="I102" s="48"/>
      <c r="J102" s="32" t="str">
        <f t="shared" si="4"/>
        <v/>
      </c>
      <c r="K102" s="33" t="str">
        <f>IF(ISBLANK('ICC GRID'!D79),"---",IF(H102="","",IF(H102&lt;'ICC GRID'!D79,M102,E102)))</f>
        <v/>
      </c>
      <c r="L102" s="33" t="str">
        <f t="shared" si="5"/>
        <v/>
      </c>
    </row>
    <row r="103" spans="1:12" ht="15.75" x14ac:dyDescent="0.2">
      <c r="A103" s="28" t="str">
        <f>IF(ISBLANK('ICC GRID'!F80),"---",'ICC GRID'!F80)</f>
        <v>Acer palmatum var. atropurpureum</v>
      </c>
      <c r="B103" s="29"/>
      <c r="C103" s="30" t="str">
        <f>IF(ISBLANK('ICC GRID'!F80),"---",TRIM('ICC GRID'!A80))</f>
        <v>6-12"</v>
      </c>
      <c r="D103" s="31">
        <f>IF(ISBLANK('ICC GRID'!F80),"---",'ICC GRID'!E80)</f>
        <v>50</v>
      </c>
      <c r="E103" s="18">
        <f>IF(ISBLANK('ICC GRID'!F80),"---",IF('ICC GRID'!D80=0,"",'ICC GRID'!D80))</f>
        <v>1.25</v>
      </c>
      <c r="F103" s="19">
        <f>IF(ISBLANK('ICC GRID'!E80),"---",IF('ICC GRID'!E80=0,"",'ICC GRID'!E80))</f>
        <v>50</v>
      </c>
      <c r="G103" s="90" t="str">
        <f>IF(ISBLANK('ICC GRID'!F80),"---",IF('ICC GRID'!G80=0,"",'ICC GRID'!G80))</f>
        <v>25K+</v>
      </c>
      <c r="H103" s="47"/>
      <c r="I103" s="48"/>
      <c r="J103" s="32" t="str">
        <f t="shared" si="4"/>
        <v/>
      </c>
      <c r="K103" s="33" t="str">
        <f>IF(ISBLANK('ICC GRID'!D80),"---",IF(H103="","",IF(H103&lt;'ICC GRID'!D80,M103,E103)))</f>
        <v/>
      </c>
      <c r="L103" s="33" t="str">
        <f t="shared" si="5"/>
        <v/>
      </c>
    </row>
    <row r="104" spans="1:12" ht="15.75" x14ac:dyDescent="0.2">
      <c r="A104" s="28" t="str">
        <f>IF(ISBLANK('ICC GRID'!F81),"---",'ICC GRID'!F81)</f>
        <v>Acer palmatum var. atropurpureum</v>
      </c>
      <c r="B104" s="29"/>
      <c r="C104" s="30" t="str">
        <f>IF(ISBLANK('ICC GRID'!F81),"---",TRIM('ICC GRID'!A81))</f>
        <v>1-2'</v>
      </c>
      <c r="D104" s="31">
        <f>IF(ISBLANK('ICC GRID'!F81),"---",'ICC GRID'!E81)</f>
        <v>50</v>
      </c>
      <c r="E104" s="18">
        <f>IF(ISBLANK('ICC GRID'!F81),"---",IF('ICC GRID'!D81=0,"",'ICC GRID'!D81))</f>
        <v>1.85</v>
      </c>
      <c r="F104" s="19">
        <f>IF(ISBLANK('ICC GRID'!E81),"---",IF('ICC GRID'!E81=0,"",'ICC GRID'!E81))</f>
        <v>50</v>
      </c>
      <c r="G104" s="90" t="str">
        <f>IF(ISBLANK('ICC GRID'!F81),"---",IF('ICC GRID'!G81=0,"",'ICC GRID'!G81))</f>
        <v>50K+</v>
      </c>
      <c r="H104" s="47"/>
      <c r="I104" s="48"/>
      <c r="J104" s="32" t="str">
        <f t="shared" si="4"/>
        <v/>
      </c>
      <c r="K104" s="33" t="str">
        <f>IF(ISBLANK('ICC GRID'!D81),"---",IF(H104="","",IF(H104&lt;'ICC GRID'!D81,M104,E104)))</f>
        <v/>
      </c>
      <c r="L104" s="33" t="str">
        <f t="shared" si="5"/>
        <v/>
      </c>
    </row>
    <row r="105" spans="1:12" ht="15.75" x14ac:dyDescent="0.2">
      <c r="A105" s="28" t="str">
        <f>IF(ISBLANK('ICC GRID'!F82),"---",'ICC GRID'!F82)</f>
        <v>Acer palmatum var. atropurpureum</v>
      </c>
      <c r="B105" s="29"/>
      <c r="C105" s="30" t="str">
        <f>IF(ISBLANK('ICC GRID'!F82),"---",TRIM('ICC GRID'!A82))</f>
        <v>2-3'</v>
      </c>
      <c r="D105" s="31">
        <f>IF(ISBLANK('ICC GRID'!F82),"---",'ICC GRID'!E82)</f>
        <v>50</v>
      </c>
      <c r="E105" s="18">
        <f>IF(ISBLANK('ICC GRID'!F82),"---",IF('ICC GRID'!D82=0,"",'ICC GRID'!D82))</f>
        <v>2.4500000000000002</v>
      </c>
      <c r="F105" s="19">
        <f>IF(ISBLANK('ICC GRID'!E82),"---",IF('ICC GRID'!E82=0,"",'ICC GRID'!E82))</f>
        <v>50</v>
      </c>
      <c r="G105" s="90" t="str">
        <f>IF(ISBLANK('ICC GRID'!F82),"---",IF('ICC GRID'!G82=0,"",'ICC GRID'!G82))</f>
        <v>10K+</v>
      </c>
      <c r="H105" s="47"/>
      <c r="I105" s="48"/>
      <c r="J105" s="32" t="str">
        <f t="shared" si="4"/>
        <v/>
      </c>
      <c r="K105" s="33" t="str">
        <f>IF(ISBLANK('ICC GRID'!D82),"---",IF(H105="","",IF(H105&lt;'ICC GRID'!D82,M105,E105)))</f>
        <v/>
      </c>
      <c r="L105" s="33" t="str">
        <f t="shared" si="5"/>
        <v/>
      </c>
    </row>
    <row r="106" spans="1:12" ht="15.75" x14ac:dyDescent="0.2">
      <c r="A106" s="28" t="str">
        <f>IF(ISBLANK('ICC GRID'!F83),"---",'ICC GRID'!F83)</f>
        <v>Acer palmatum var. atropurpureum</v>
      </c>
      <c r="B106" s="29"/>
      <c r="C106" s="30" t="str">
        <f>IF(ISBLANK('ICC GRID'!F83),"---",TRIM('ICC GRID'!A83))</f>
        <v>6-12" TR</v>
      </c>
      <c r="D106" s="31">
        <f>IF(ISBLANK('ICC GRID'!F83),"---",'ICC GRID'!E83)</f>
        <v>25</v>
      </c>
      <c r="E106" s="18">
        <f>IF(ISBLANK('ICC GRID'!F83),"---",IF('ICC GRID'!D83=0,"",'ICC GRID'!D83))</f>
        <v>2.2000000000000002</v>
      </c>
      <c r="F106" s="19">
        <f>IF(ISBLANK('ICC GRID'!E83),"---",IF('ICC GRID'!E83=0,"",'ICC GRID'!E83))</f>
        <v>25</v>
      </c>
      <c r="G106" s="90">
        <f>IF(ISBLANK('ICC GRID'!F83),"---",IF('ICC GRID'!G83=0,"",'ICC GRID'!G83))</f>
        <v>175</v>
      </c>
      <c r="H106" s="47"/>
      <c r="I106" s="48"/>
      <c r="J106" s="32" t="str">
        <f t="shared" si="4"/>
        <v/>
      </c>
      <c r="K106" s="33" t="str">
        <f>IF(ISBLANK('ICC GRID'!D83),"---",IF(H106="","",IF(H106&lt;'ICC GRID'!D83,M106,E106)))</f>
        <v/>
      </c>
      <c r="L106" s="33" t="str">
        <f t="shared" si="5"/>
        <v/>
      </c>
    </row>
    <row r="107" spans="1:12" ht="15.75" x14ac:dyDescent="0.2">
      <c r="A107" s="28" t="str">
        <f>IF(ISBLANK('ICC GRID'!F84),"---",'ICC GRID'!F84)</f>
        <v>Acer palmatum var. atropurpureum</v>
      </c>
      <c r="B107" s="29"/>
      <c r="C107" s="30" t="str">
        <f>IF(ISBLANK('ICC GRID'!F84),"---",TRIM('ICC GRID'!A84))</f>
        <v>1-2' TR</v>
      </c>
      <c r="D107" s="31">
        <f>IF(ISBLANK('ICC GRID'!F84),"---",'ICC GRID'!E84)</f>
        <v>25</v>
      </c>
      <c r="E107" s="18">
        <f>IF(ISBLANK('ICC GRID'!F84),"---",IF('ICC GRID'!D84=0,"",'ICC GRID'!D84))</f>
        <v>3.55</v>
      </c>
      <c r="F107" s="19">
        <f>IF(ISBLANK('ICC GRID'!E84),"---",IF('ICC GRID'!E84=0,"",'ICC GRID'!E84))</f>
        <v>25</v>
      </c>
      <c r="G107" s="90">
        <f>IF(ISBLANK('ICC GRID'!F84),"---",IF('ICC GRID'!G84=0,"",'ICC GRID'!G84))</f>
        <v>2875</v>
      </c>
      <c r="H107" s="47"/>
      <c r="I107" s="48"/>
      <c r="J107" s="32" t="str">
        <f t="shared" si="4"/>
        <v/>
      </c>
      <c r="K107" s="33" t="str">
        <f>IF(ISBLANK('ICC GRID'!D84),"---",IF(H107="","",IF(H107&lt;'ICC GRID'!D84,M107,E107)))</f>
        <v/>
      </c>
      <c r="L107" s="33" t="str">
        <f t="shared" si="5"/>
        <v/>
      </c>
    </row>
    <row r="108" spans="1:12" ht="15.75" x14ac:dyDescent="0.2">
      <c r="A108" s="28" t="str">
        <f>IF(ISBLANK('ICC GRID'!F85),"---",'ICC GRID'!F85)</f>
        <v>Acer palmatum var. atropurpureum</v>
      </c>
      <c r="B108" s="29"/>
      <c r="C108" s="30" t="str">
        <f>IF(ISBLANK('ICC GRID'!F85),"---",TRIM('ICC GRID'!A85))</f>
        <v>2-3' TR</v>
      </c>
      <c r="D108" s="31">
        <f>IF(ISBLANK('ICC GRID'!F85),"---",'ICC GRID'!E85)</f>
        <v>25</v>
      </c>
      <c r="E108" s="18">
        <f>IF(ISBLANK('ICC GRID'!F85),"---",IF('ICC GRID'!D85=0,"",'ICC GRID'!D85))</f>
        <v>4.8499999999999996</v>
      </c>
      <c r="F108" s="19">
        <f>IF(ISBLANK('ICC GRID'!E85),"---",IF('ICC GRID'!E85=0,"",'ICC GRID'!E85))</f>
        <v>25</v>
      </c>
      <c r="G108" s="90">
        <f>IF(ISBLANK('ICC GRID'!F85),"---",IF('ICC GRID'!G85=0,"",'ICC GRID'!G85))</f>
        <v>2200</v>
      </c>
      <c r="H108" s="47"/>
      <c r="I108" s="48"/>
      <c r="J108" s="32" t="str">
        <f t="shared" si="4"/>
        <v/>
      </c>
      <c r="K108" s="33" t="str">
        <f>IF(ISBLANK('ICC GRID'!D85),"---",IF(H108="","",IF(H108&lt;'ICC GRID'!D85,M108,E108)))</f>
        <v/>
      </c>
      <c r="L108" s="33" t="str">
        <f t="shared" si="5"/>
        <v/>
      </c>
    </row>
    <row r="109" spans="1:12" ht="15.75" x14ac:dyDescent="0.2">
      <c r="A109" s="28" t="str">
        <f>IF(ISBLANK('ICC GRID'!F86),"---",'ICC GRID'!F86)</f>
        <v>Acer palmatum var. dissectum 'Viridis'</v>
      </c>
      <c r="B109" s="29"/>
      <c r="C109" s="30" t="str">
        <f>IF(ISBLANK('ICC GRID'!F86),"---",TRIM('ICC GRID'!A86))</f>
        <v>#1 3-4' WHIP</v>
      </c>
      <c r="D109" s="31">
        <f>IF(ISBLANK('ICC GRID'!F86),"---",'ICC GRID'!E86)</f>
        <v>10</v>
      </c>
      <c r="E109" s="18">
        <f>IF(ISBLANK('ICC GRID'!F86),"---",IF('ICC GRID'!D86=0,"",'ICC GRID'!D86))</f>
        <v>14.65</v>
      </c>
      <c r="F109" s="19">
        <f>IF(ISBLANK('ICC GRID'!E86),"---",IF('ICC GRID'!E86=0,"",'ICC GRID'!E86))</f>
        <v>10</v>
      </c>
      <c r="G109" s="90">
        <f>IF(ISBLANK('ICC GRID'!F86),"---",IF('ICC GRID'!G86=0,"",'ICC GRID'!G86))</f>
        <v>220</v>
      </c>
      <c r="H109" s="47"/>
      <c r="I109" s="48"/>
      <c r="J109" s="32" t="str">
        <f t="shared" si="4"/>
        <v/>
      </c>
      <c r="K109" s="33" t="str">
        <f>IF(ISBLANK('ICC GRID'!D86),"---",IF(H109="","",IF(H109&lt;'ICC GRID'!D86,M109,E109)))</f>
        <v/>
      </c>
      <c r="L109" s="33" t="str">
        <f t="shared" si="5"/>
        <v/>
      </c>
    </row>
    <row r="110" spans="1:12" ht="15.75" x14ac:dyDescent="0.2">
      <c r="A110" s="28" t="str">
        <f>IF(ISBLANK('ICC GRID'!F87),"---",'ICC GRID'!F87)</f>
        <v>Acer palmatum var. dissectum 'Viridis'</v>
      </c>
      <c r="B110" s="29"/>
      <c r="C110" s="30" t="str">
        <f>IF(ISBLANK('ICC GRID'!F87),"---",TRIM('ICC GRID'!A87))</f>
        <v>#3 1-2' LT BRCH TRUCK ONLY</v>
      </c>
      <c r="D110" s="31">
        <f>IF(ISBLANK('ICC GRID'!F87),"---",'ICC GRID'!E87)</f>
        <v>5</v>
      </c>
      <c r="E110" s="18">
        <f>IF(ISBLANK('ICC GRID'!F87),"---",IF('ICC GRID'!D87=0,"",'ICC GRID'!D87))</f>
        <v>15.5</v>
      </c>
      <c r="F110" s="19">
        <f>IF(ISBLANK('ICC GRID'!E87),"---",IF('ICC GRID'!E87=0,"",'ICC GRID'!E87))</f>
        <v>5</v>
      </c>
      <c r="G110" s="90">
        <f>IF(ISBLANK('ICC GRID'!F87),"---",IF('ICC GRID'!G87=0,"",'ICC GRID'!G87))</f>
        <v>35</v>
      </c>
      <c r="H110" s="47"/>
      <c r="I110" s="48"/>
      <c r="J110" s="32" t="str">
        <f t="shared" si="4"/>
        <v/>
      </c>
      <c r="K110" s="33" t="str">
        <f>IF(ISBLANK('ICC GRID'!D87),"---",IF(H110="","",IF(H110&lt;'ICC GRID'!D87,M110,E110)))</f>
        <v/>
      </c>
      <c r="L110" s="33" t="str">
        <f t="shared" si="5"/>
        <v/>
      </c>
    </row>
    <row r="111" spans="1:12" ht="15.75" x14ac:dyDescent="0.2">
      <c r="A111" s="28" t="str">
        <f>IF(ISBLANK('ICC GRID'!F88),"---",'ICC GRID'!F88)</f>
        <v>Acer palmatum var. dissectum 'Viridis'</v>
      </c>
      <c r="B111" s="29"/>
      <c r="C111" s="30" t="str">
        <f>IF(ISBLANK('ICC GRID'!F88),"---",TRIM('ICC GRID'!A88))</f>
        <v>1-2' WHIP</v>
      </c>
      <c r="D111" s="31">
        <f>IF(ISBLANK('ICC GRID'!F88),"---",'ICC GRID'!E88)</f>
        <v>10</v>
      </c>
      <c r="E111" s="18">
        <f>IF(ISBLANK('ICC GRID'!F88),"---",IF('ICC GRID'!D88=0,"",'ICC GRID'!D88))</f>
        <v>10.5</v>
      </c>
      <c r="F111" s="19">
        <f>IF(ISBLANK('ICC GRID'!E88),"---",IF('ICC GRID'!E88=0,"",'ICC GRID'!E88))</f>
        <v>10</v>
      </c>
      <c r="G111" s="90">
        <f>IF(ISBLANK('ICC GRID'!F88),"---",IF('ICC GRID'!G88=0,"",'ICC GRID'!G88))</f>
        <v>110</v>
      </c>
      <c r="H111" s="47"/>
      <c r="I111" s="48"/>
      <c r="J111" s="32" t="str">
        <f t="shared" si="4"/>
        <v/>
      </c>
      <c r="K111" s="33" t="str">
        <f>IF(ISBLANK('ICC GRID'!D88),"---",IF(H111="","",IF(H111&lt;'ICC GRID'!D88,M111,E111)))</f>
        <v/>
      </c>
      <c r="L111" s="33" t="str">
        <f t="shared" si="5"/>
        <v/>
      </c>
    </row>
    <row r="112" spans="1:12" ht="15.75" x14ac:dyDescent="0.2">
      <c r="A112" s="28" t="str">
        <f>IF(ISBLANK('ICC GRID'!F89),"---",'ICC GRID'!F89)</f>
        <v>Acer pseudoplatanus</v>
      </c>
      <c r="B112" s="29"/>
      <c r="C112" s="30" t="str">
        <f>IF(ISBLANK('ICC GRID'!F89),"---",TRIM('ICC GRID'!A89))</f>
        <v>1/8" Shipping restrictions apply</v>
      </c>
      <c r="D112" s="31">
        <f>IF(ISBLANK('ICC GRID'!F89),"---",'ICC GRID'!E89)</f>
        <v>50</v>
      </c>
      <c r="E112" s="18">
        <f>IF(ISBLANK('ICC GRID'!F89),"---",IF('ICC GRID'!D89=0,"",'ICC GRID'!D89))</f>
        <v>1.25</v>
      </c>
      <c r="F112" s="19">
        <f>IF(ISBLANK('ICC GRID'!E89),"---",IF('ICC GRID'!E89=0,"",'ICC GRID'!E89))</f>
        <v>50</v>
      </c>
      <c r="G112" s="90">
        <f>IF(ISBLANK('ICC GRID'!F89),"---",IF('ICC GRID'!G89=0,"",'ICC GRID'!G89))</f>
        <v>9050</v>
      </c>
      <c r="H112" s="47"/>
      <c r="I112" s="48"/>
      <c r="J112" s="32" t="str">
        <f t="shared" si="4"/>
        <v/>
      </c>
      <c r="K112" s="33" t="str">
        <f>IF(ISBLANK('ICC GRID'!D89),"---",IF(H112="","",IF(H112&lt;'ICC GRID'!D89,M112,E112)))</f>
        <v/>
      </c>
      <c r="L112" s="33" t="str">
        <f t="shared" si="5"/>
        <v/>
      </c>
    </row>
    <row r="113" spans="1:12" ht="15.75" x14ac:dyDescent="0.2">
      <c r="A113" s="28" t="str">
        <f>IF(ISBLANK('ICC GRID'!F90),"---",'ICC GRID'!F90)</f>
        <v>Acer pseudoplatanus</v>
      </c>
      <c r="B113" s="29"/>
      <c r="C113" s="30" t="str">
        <f>IF(ISBLANK('ICC GRID'!F90),"---",TRIM('ICC GRID'!A90))</f>
        <v>3/16" Shipping restrictions apply</v>
      </c>
      <c r="D113" s="31">
        <f>IF(ISBLANK('ICC GRID'!F90),"---",'ICC GRID'!E90)</f>
        <v>50</v>
      </c>
      <c r="E113" s="18">
        <f>IF(ISBLANK('ICC GRID'!F90),"---",IF('ICC GRID'!D90=0,"",'ICC GRID'!D90))</f>
        <v>1.5</v>
      </c>
      <c r="F113" s="19">
        <f>IF(ISBLANK('ICC GRID'!E90),"---",IF('ICC GRID'!E90=0,"",'ICC GRID'!E90))</f>
        <v>50</v>
      </c>
      <c r="G113" s="90" t="str">
        <f>IF(ISBLANK('ICC GRID'!F90),"---",IF('ICC GRID'!G90=0,"",'ICC GRID'!G90))</f>
        <v>10K+</v>
      </c>
      <c r="H113" s="47"/>
      <c r="I113" s="48"/>
      <c r="J113" s="32" t="str">
        <f t="shared" si="4"/>
        <v/>
      </c>
      <c r="K113" s="33" t="str">
        <f>IF(ISBLANK('ICC GRID'!D90),"---",IF(H113="","",IF(H113&lt;'ICC GRID'!D90,M113,E113)))</f>
        <v/>
      </c>
      <c r="L113" s="33" t="str">
        <f t="shared" si="5"/>
        <v/>
      </c>
    </row>
    <row r="114" spans="1:12" ht="15.75" x14ac:dyDescent="0.2">
      <c r="A114" s="28" t="str">
        <f>IF(ISBLANK('ICC GRID'!F91),"---",'ICC GRID'!F91)</f>
        <v>Acer pseudoplatanus</v>
      </c>
      <c r="B114" s="29"/>
      <c r="C114" s="30" t="str">
        <f>IF(ISBLANK('ICC GRID'!F91),"---",TRIM('ICC GRID'!A91))</f>
        <v>1/4" Shipping restrictions apply</v>
      </c>
      <c r="D114" s="31">
        <f>IF(ISBLANK('ICC GRID'!F91),"---",'ICC GRID'!E91)</f>
        <v>50</v>
      </c>
      <c r="E114" s="18">
        <f>IF(ISBLANK('ICC GRID'!F91),"---",IF('ICC GRID'!D91=0,"",'ICC GRID'!D91))</f>
        <v>1.65</v>
      </c>
      <c r="F114" s="19">
        <f>IF(ISBLANK('ICC GRID'!E91),"---",IF('ICC GRID'!E91=0,"",'ICC GRID'!E91))</f>
        <v>50</v>
      </c>
      <c r="G114" s="90">
        <f>IF(ISBLANK('ICC GRID'!F91),"---",IF('ICC GRID'!G91=0,"",'ICC GRID'!G91))</f>
        <v>7550</v>
      </c>
      <c r="H114" s="47"/>
      <c r="I114" s="48"/>
      <c r="J114" s="32" t="str">
        <f t="shared" si="4"/>
        <v/>
      </c>
      <c r="K114" s="33" t="str">
        <f>IF(ISBLANK('ICC GRID'!D91),"---",IF(H114="","",IF(H114&lt;'ICC GRID'!D91,M114,E114)))</f>
        <v/>
      </c>
      <c r="L114" s="33" t="str">
        <f t="shared" si="5"/>
        <v/>
      </c>
    </row>
    <row r="115" spans="1:12" ht="15.75" x14ac:dyDescent="0.2">
      <c r="A115" s="28" t="str">
        <f>IF(ISBLANK('ICC GRID'!F92),"---",'ICC GRID'!F92)</f>
        <v>Acer pseudoplatanus</v>
      </c>
      <c r="B115" s="29"/>
      <c r="C115" s="30" t="str">
        <f>IF(ISBLANK('ICC GRID'!F92),"---",TRIM('ICC GRID'!A92))</f>
        <v>3/8" Shipping restrictions apply</v>
      </c>
      <c r="D115" s="31">
        <f>IF(ISBLANK('ICC GRID'!F92),"---",'ICC GRID'!E92)</f>
        <v>25</v>
      </c>
      <c r="E115" s="18">
        <f>IF(ISBLANK('ICC GRID'!F92),"---",IF('ICC GRID'!D92=0,"",'ICC GRID'!D92))</f>
        <v>1.95</v>
      </c>
      <c r="F115" s="19">
        <f>IF(ISBLANK('ICC GRID'!E92),"---",IF('ICC GRID'!E92=0,"",'ICC GRID'!E92))</f>
        <v>25</v>
      </c>
      <c r="G115" s="90">
        <f>IF(ISBLANK('ICC GRID'!F92),"---",IF('ICC GRID'!G92=0,"",'ICC GRID'!G92))</f>
        <v>1275</v>
      </c>
      <c r="H115" s="47"/>
      <c r="I115" s="48"/>
      <c r="J115" s="32" t="str">
        <f t="shared" si="4"/>
        <v/>
      </c>
      <c r="K115" s="33" t="str">
        <f>IF(ISBLANK('ICC GRID'!D92),"---",IF(H115="","",IF(H115&lt;'ICC GRID'!D92,M115,E115)))</f>
        <v/>
      </c>
      <c r="L115" s="33" t="str">
        <f t="shared" si="5"/>
        <v/>
      </c>
    </row>
    <row r="116" spans="1:12" ht="15.75" x14ac:dyDescent="0.2">
      <c r="A116" s="28" t="str">
        <f>IF(ISBLANK('ICC GRID'!F93),"---",'ICC GRID'!F93)</f>
        <v>Acer pseudoplatanus 'Esk Sunset'</v>
      </c>
      <c r="B116" s="29"/>
      <c r="C116" s="30" t="str">
        <f>IF(ISBLANK('ICC GRID'!F93),"---",TRIM('ICC GRID'!A93))</f>
        <v>#1 1-2' WHIP Shipping restrictions</v>
      </c>
      <c r="D116" s="31">
        <f>IF(ISBLANK('ICC GRID'!F93),"---",'ICC GRID'!E93)</f>
        <v>10</v>
      </c>
      <c r="E116" s="18">
        <f>IF(ISBLANK('ICC GRID'!F93),"---",IF('ICC GRID'!D93=0,"",'ICC GRID'!D93))</f>
        <v>16.5</v>
      </c>
      <c r="F116" s="19">
        <f>IF(ISBLANK('ICC GRID'!E93),"---",IF('ICC GRID'!E93=0,"",'ICC GRID'!E93))</f>
        <v>10</v>
      </c>
      <c r="G116" s="90">
        <f>IF(ISBLANK('ICC GRID'!F93),"---",IF('ICC GRID'!G93=0,"",'ICC GRID'!G93))</f>
        <v>310</v>
      </c>
      <c r="H116" s="47"/>
      <c r="I116" s="48"/>
      <c r="J116" s="32" t="str">
        <f t="shared" si="4"/>
        <v/>
      </c>
      <c r="K116" s="33" t="str">
        <f>IF(ISBLANK('ICC GRID'!D93),"---",IF(H116="","",IF(H116&lt;'ICC GRID'!D93,M116,E116)))</f>
        <v/>
      </c>
      <c r="L116" s="33" t="str">
        <f t="shared" si="5"/>
        <v/>
      </c>
    </row>
    <row r="117" spans="1:12" ht="15.75" x14ac:dyDescent="0.2">
      <c r="A117" s="28" t="str">
        <f>IF(ISBLANK('ICC GRID'!F94),"---",'ICC GRID'!F94)</f>
        <v>Acer pseudoplatanus 'Esk Sunset'</v>
      </c>
      <c r="B117" s="29"/>
      <c r="C117" s="30" t="str">
        <f>IF(ISBLANK('ICC GRID'!F94),"---",TRIM('ICC GRID'!A94))</f>
        <v>#1 2-3' WHIP Shipping restrictions</v>
      </c>
      <c r="D117" s="31">
        <f>IF(ISBLANK('ICC GRID'!F94),"---",'ICC GRID'!E94)</f>
        <v>10</v>
      </c>
      <c r="E117" s="18">
        <f>IF(ISBLANK('ICC GRID'!F94),"---",IF('ICC GRID'!D94=0,"",'ICC GRID'!D94))</f>
        <v>17.5</v>
      </c>
      <c r="F117" s="19">
        <f>IF(ISBLANK('ICC GRID'!E94),"---",IF('ICC GRID'!E94=0,"",'ICC GRID'!E94))</f>
        <v>10</v>
      </c>
      <c r="G117" s="90">
        <f>IF(ISBLANK('ICC GRID'!F94),"---",IF('ICC GRID'!G94=0,"",'ICC GRID'!G94))</f>
        <v>80</v>
      </c>
      <c r="H117" s="47"/>
      <c r="I117" s="48"/>
      <c r="J117" s="32" t="str">
        <f t="shared" si="4"/>
        <v/>
      </c>
      <c r="K117" s="33" t="str">
        <f>IF(ISBLANK('ICC GRID'!D94),"---",IF(H117="","",IF(H117&lt;'ICC GRID'!D94,M117,E117)))</f>
        <v/>
      </c>
      <c r="L117" s="33" t="str">
        <f t="shared" si="5"/>
        <v/>
      </c>
    </row>
    <row r="118" spans="1:12" ht="15.75" x14ac:dyDescent="0.2">
      <c r="A118" s="28" t="str">
        <f>IF(ISBLANK('ICC GRID'!F95),"---",'ICC GRID'!F95)</f>
        <v>Acer rubrum</v>
      </c>
      <c r="B118" s="29"/>
      <c r="C118" s="30" t="str">
        <f>IF(ISBLANK('ICC GRID'!F95),"---",TRIM('ICC GRID'!A95))</f>
        <v>6-12"</v>
      </c>
      <c r="D118" s="31">
        <f>IF(ISBLANK('ICC GRID'!F95),"---",'ICC GRID'!E95)</f>
        <v>50</v>
      </c>
      <c r="E118" s="18">
        <f>IF(ISBLANK('ICC GRID'!F95),"---",IF('ICC GRID'!D95=0,"",'ICC GRID'!D95))</f>
        <v>0.85</v>
      </c>
      <c r="F118" s="19">
        <f>IF(ISBLANK('ICC GRID'!E95),"---",IF('ICC GRID'!E95=0,"",'ICC GRID'!E95))</f>
        <v>50</v>
      </c>
      <c r="G118" s="90">
        <f>IF(ISBLANK('ICC GRID'!F95),"---",IF('ICC GRID'!G95=0,"",'ICC GRID'!G95))</f>
        <v>2150</v>
      </c>
      <c r="H118" s="47"/>
      <c r="I118" s="48"/>
      <c r="J118" s="32" t="str">
        <f t="shared" si="4"/>
        <v/>
      </c>
      <c r="K118" s="33" t="str">
        <f>IF(ISBLANK('ICC GRID'!D95),"---",IF(H118="","",IF(H118&lt;'ICC GRID'!D95,M118,E118)))</f>
        <v/>
      </c>
      <c r="L118" s="33" t="str">
        <f t="shared" si="5"/>
        <v/>
      </c>
    </row>
    <row r="119" spans="1:12" ht="15.75" x14ac:dyDescent="0.2">
      <c r="A119" s="28" t="str">
        <f>IF(ISBLANK('ICC GRID'!F96),"---",'ICC GRID'!F96)</f>
        <v>Acer rubrum</v>
      </c>
      <c r="B119" s="29"/>
      <c r="C119" s="30" t="str">
        <f>IF(ISBLANK('ICC GRID'!F96),"---",TRIM('ICC GRID'!A96))</f>
        <v>1-2'</v>
      </c>
      <c r="D119" s="31">
        <f>IF(ISBLANK('ICC GRID'!F96),"---",'ICC GRID'!E96)</f>
        <v>50</v>
      </c>
      <c r="E119" s="18">
        <f>IF(ISBLANK('ICC GRID'!F96),"---",IF('ICC GRID'!D96=0,"",'ICC GRID'!D96))</f>
        <v>1.1499999999999999</v>
      </c>
      <c r="F119" s="19">
        <f>IF(ISBLANK('ICC GRID'!E96),"---",IF('ICC GRID'!E96=0,"",'ICC GRID'!E96))</f>
        <v>50</v>
      </c>
      <c r="G119" s="90">
        <f>IF(ISBLANK('ICC GRID'!F96),"---",IF('ICC GRID'!G96=0,"",'ICC GRID'!G96))</f>
        <v>450</v>
      </c>
      <c r="H119" s="47"/>
      <c r="I119" s="48"/>
      <c r="J119" s="32" t="str">
        <f t="shared" si="4"/>
        <v/>
      </c>
      <c r="K119" s="33" t="str">
        <f>IF(ISBLANK('ICC GRID'!D96),"---",IF(H119="","",IF(H119&lt;'ICC GRID'!D96,M119,E119)))</f>
        <v/>
      </c>
      <c r="L119" s="33" t="str">
        <f t="shared" si="5"/>
        <v/>
      </c>
    </row>
    <row r="120" spans="1:12" ht="15.75" x14ac:dyDescent="0.2">
      <c r="A120" s="28" t="str">
        <f>IF(ISBLANK('ICC GRID'!F97),"---",'ICC GRID'!F97)</f>
        <v>Acer saccharum</v>
      </c>
      <c r="B120" s="29"/>
      <c r="C120" s="30" t="str">
        <f>IF(ISBLANK('ICC GRID'!F97),"---",TRIM('ICC GRID'!A97))</f>
        <v>LP21ci 3/16"</v>
      </c>
      <c r="D120" s="31">
        <f>IF(ISBLANK('ICC GRID'!F97),"---",'ICC GRID'!E97)</f>
        <v>50</v>
      </c>
      <c r="E120" s="18">
        <f>IF(ISBLANK('ICC GRID'!F97),"---",IF('ICC GRID'!D97=0,"",'ICC GRID'!D97))</f>
        <v>1.85</v>
      </c>
      <c r="F120" s="19">
        <f>IF(ISBLANK('ICC GRID'!E97),"---",IF('ICC GRID'!E97=0,"",'ICC GRID'!E97))</f>
        <v>50</v>
      </c>
      <c r="G120" s="90">
        <f>IF(ISBLANK('ICC GRID'!F97),"---",IF('ICC GRID'!G97=0,"",'ICC GRID'!G97))</f>
        <v>4300</v>
      </c>
      <c r="H120" s="47"/>
      <c r="I120" s="48"/>
      <c r="J120" s="32" t="str">
        <f t="shared" si="4"/>
        <v/>
      </c>
      <c r="K120" s="33" t="str">
        <f>IF(ISBLANK('ICC GRID'!D97),"---",IF(H120="","",IF(H120&lt;'ICC GRID'!D97,M120,E120)))</f>
        <v/>
      </c>
      <c r="L120" s="33" t="str">
        <f t="shared" si="5"/>
        <v/>
      </c>
    </row>
    <row r="121" spans="1:12" ht="15.75" x14ac:dyDescent="0.2">
      <c r="A121" s="28" t="str">
        <f>IF(ISBLANK('ICC GRID'!F98),"---",'ICC GRID'!F98)</f>
        <v>Acer saccharum</v>
      </c>
      <c r="B121" s="29"/>
      <c r="C121" s="30" t="str">
        <f>IF(ISBLANK('ICC GRID'!F98),"---",TRIM('ICC GRID'!A98))</f>
        <v>LP21ci 1/4"</v>
      </c>
      <c r="D121" s="31">
        <f>IF(ISBLANK('ICC GRID'!F98),"---",'ICC GRID'!E98)</f>
        <v>50</v>
      </c>
      <c r="E121" s="18">
        <f>IF(ISBLANK('ICC GRID'!F98),"---",IF('ICC GRID'!D98=0,"",'ICC GRID'!D98))</f>
        <v>2.25</v>
      </c>
      <c r="F121" s="19">
        <f>IF(ISBLANK('ICC GRID'!E98),"---",IF('ICC GRID'!E98=0,"",'ICC GRID'!E98))</f>
        <v>50</v>
      </c>
      <c r="G121" s="90">
        <f>IF(ISBLANK('ICC GRID'!F98),"---",IF('ICC GRID'!G98=0,"",'ICC GRID'!G98))</f>
        <v>4050</v>
      </c>
      <c r="H121" s="47"/>
      <c r="I121" s="48"/>
      <c r="J121" s="32" t="str">
        <f t="shared" si="4"/>
        <v/>
      </c>
      <c r="K121" s="33" t="str">
        <f>IF(ISBLANK('ICC GRID'!D98),"---",IF(H121="","",IF(H121&lt;'ICC GRID'!D98,M121,E121)))</f>
        <v/>
      </c>
      <c r="L121" s="33" t="str">
        <f t="shared" si="5"/>
        <v/>
      </c>
    </row>
    <row r="122" spans="1:12" ht="15.75" x14ac:dyDescent="0.2">
      <c r="A122" s="28" t="str">
        <f>IF(ISBLANK('ICC GRID'!F99),"---",'ICC GRID'!F99)</f>
        <v>Acer truncatum</v>
      </c>
      <c r="B122" s="29"/>
      <c r="C122" s="30" t="str">
        <f>IF(ISBLANK('ICC GRID'!F99),"---",TRIM('ICC GRID'!A99))</f>
        <v>MP</v>
      </c>
      <c r="D122" s="31">
        <f>IF(ISBLANK('ICC GRID'!F99),"---",'ICC GRID'!E99)</f>
        <v>50</v>
      </c>
      <c r="E122" s="18">
        <f>IF(ISBLANK('ICC GRID'!F99),"---",IF('ICC GRID'!D99=0,"",'ICC GRID'!D99))</f>
        <v>1.45</v>
      </c>
      <c r="F122" s="19">
        <f>IF(ISBLANK('ICC GRID'!E99),"---",IF('ICC GRID'!E99=0,"",'ICC GRID'!E99))</f>
        <v>50</v>
      </c>
      <c r="G122" s="90">
        <f>IF(ISBLANK('ICC GRID'!F99),"---",IF('ICC GRID'!G99=0,"",'ICC GRID'!G99))</f>
        <v>1650</v>
      </c>
      <c r="H122" s="47"/>
      <c r="I122" s="48"/>
      <c r="J122" s="32" t="str">
        <f t="shared" si="4"/>
        <v/>
      </c>
      <c r="K122" s="33" t="str">
        <f>IF(ISBLANK('ICC GRID'!D99),"---",IF(H122="","",IF(H122&lt;'ICC GRID'!D99,M122,E122)))</f>
        <v/>
      </c>
      <c r="L122" s="33" t="str">
        <f t="shared" si="5"/>
        <v/>
      </c>
    </row>
    <row r="123" spans="1:12" ht="15.75" x14ac:dyDescent="0.2">
      <c r="A123" s="28" t="str">
        <f>IF(ISBLANK('ICC GRID'!F100),"---",'ICC GRID'!F100)</f>
        <v>Aesculus hippocastanum</v>
      </c>
      <c r="B123" s="29"/>
      <c r="C123" s="30" t="str">
        <f>IF(ISBLANK('ICC GRID'!F100),"---",TRIM('ICC GRID'!A100))</f>
        <v>3/16"</v>
      </c>
      <c r="D123" s="31">
        <f>IF(ISBLANK('ICC GRID'!F100),"---",'ICC GRID'!E100)</f>
        <v>50</v>
      </c>
      <c r="E123" s="18">
        <f>IF(ISBLANK('ICC GRID'!F100),"---",IF('ICC GRID'!D100=0,"",'ICC GRID'!D100))</f>
        <v>1.35</v>
      </c>
      <c r="F123" s="19">
        <f>IF(ISBLANK('ICC GRID'!E100),"---",IF('ICC GRID'!E100=0,"",'ICC GRID'!E100))</f>
        <v>50</v>
      </c>
      <c r="G123" s="90">
        <f>IF(ISBLANK('ICC GRID'!F100),"---",IF('ICC GRID'!G100=0,"",'ICC GRID'!G100))</f>
        <v>650</v>
      </c>
      <c r="H123" s="47"/>
      <c r="I123" s="48"/>
      <c r="J123" s="32" t="str">
        <f t="shared" si="4"/>
        <v/>
      </c>
      <c r="K123" s="33" t="str">
        <f>IF(ISBLANK('ICC GRID'!D100),"---",IF(H123="","",IF(H123&lt;'ICC GRID'!D100,M123,E123)))</f>
        <v/>
      </c>
      <c r="L123" s="33" t="str">
        <f t="shared" si="5"/>
        <v/>
      </c>
    </row>
    <row r="124" spans="1:12" ht="15.75" x14ac:dyDescent="0.2">
      <c r="A124" s="28" t="str">
        <f>IF(ISBLANK('ICC GRID'!F101),"---",'ICC GRID'!F101)</f>
        <v>Aesculus hippocastanum</v>
      </c>
      <c r="B124" s="29"/>
      <c r="C124" s="30" t="str">
        <f>IF(ISBLANK('ICC GRID'!F101),"---",TRIM('ICC GRID'!A101))</f>
        <v>1/4"</v>
      </c>
      <c r="D124" s="31">
        <f>IF(ISBLANK('ICC GRID'!F101),"---",'ICC GRID'!E101)</f>
        <v>50</v>
      </c>
      <c r="E124" s="18">
        <f>IF(ISBLANK('ICC GRID'!F101),"---",IF('ICC GRID'!D101=0,"",'ICC GRID'!D101))</f>
        <v>1.6</v>
      </c>
      <c r="F124" s="19">
        <f>IF(ISBLANK('ICC GRID'!E101),"---",IF('ICC GRID'!E101=0,"",'ICC GRID'!E101))</f>
        <v>50</v>
      </c>
      <c r="G124" s="90">
        <f>IF(ISBLANK('ICC GRID'!F101),"---",IF('ICC GRID'!G101=0,"",'ICC GRID'!G101))</f>
        <v>1550</v>
      </c>
      <c r="H124" s="47"/>
      <c r="I124" s="48"/>
      <c r="J124" s="32" t="str">
        <f t="shared" si="4"/>
        <v/>
      </c>
      <c r="K124" s="33" t="str">
        <f>IF(ISBLANK('ICC GRID'!D101),"---",IF(H124="","",IF(H124&lt;'ICC GRID'!D101,M124,E124)))</f>
        <v/>
      </c>
      <c r="L124" s="33" t="str">
        <f t="shared" si="5"/>
        <v/>
      </c>
    </row>
    <row r="125" spans="1:12" ht="15.75" x14ac:dyDescent="0.2">
      <c r="A125" s="28" t="str">
        <f>IF(ISBLANK('ICC GRID'!F102),"---",'ICC GRID'!F102)</f>
        <v>Aesculus hippocastanum</v>
      </c>
      <c r="B125" s="29"/>
      <c r="C125" s="30" t="str">
        <f>IF(ISBLANK('ICC GRID'!F102),"---",TRIM('ICC GRID'!A102))</f>
        <v>3/8"</v>
      </c>
      <c r="D125" s="31">
        <f>IF(ISBLANK('ICC GRID'!F102),"---",'ICC GRID'!E102)</f>
        <v>25</v>
      </c>
      <c r="E125" s="18">
        <f>IF(ISBLANK('ICC GRID'!F102),"---",IF('ICC GRID'!D102=0,"",'ICC GRID'!D102))</f>
        <v>1.85</v>
      </c>
      <c r="F125" s="19">
        <f>IF(ISBLANK('ICC GRID'!E102),"---",IF('ICC GRID'!E102=0,"",'ICC GRID'!E102))</f>
        <v>25</v>
      </c>
      <c r="G125" s="90">
        <f>IF(ISBLANK('ICC GRID'!F102),"---",IF('ICC GRID'!G102=0,"",'ICC GRID'!G102))</f>
        <v>2500</v>
      </c>
      <c r="H125" s="47"/>
      <c r="I125" s="48"/>
      <c r="J125" s="32" t="str">
        <f t="shared" si="4"/>
        <v/>
      </c>
      <c r="K125" s="33" t="str">
        <f>IF(ISBLANK('ICC GRID'!D102),"---",IF(H125="","",IF(H125&lt;'ICC GRID'!D102,M125,E125)))</f>
        <v/>
      </c>
      <c r="L125" s="33" t="str">
        <f t="shared" si="5"/>
        <v/>
      </c>
    </row>
    <row r="126" spans="1:12" ht="15.75" x14ac:dyDescent="0.2">
      <c r="A126" s="28" t="str">
        <f>IF(ISBLANK('ICC GRID'!F103),"---",'ICC GRID'!F103)</f>
        <v>Aesculus x carnea 'Briotii'</v>
      </c>
      <c r="B126" s="29"/>
      <c r="C126" s="30" t="str">
        <f>IF(ISBLANK('ICC GRID'!F103),"---",TRIM('ICC GRID'!A103))</f>
        <v>1-2'</v>
      </c>
      <c r="D126" s="31">
        <f>IF(ISBLANK('ICC GRID'!F103),"---",'ICC GRID'!E103)</f>
        <v>10</v>
      </c>
      <c r="E126" s="18">
        <f>IF(ISBLANK('ICC GRID'!F103),"---",IF('ICC GRID'!D103=0,"",'ICC GRID'!D103))</f>
        <v>14.35</v>
      </c>
      <c r="F126" s="19">
        <f>IF(ISBLANK('ICC GRID'!E103),"---",IF('ICC GRID'!E103=0,"",'ICC GRID'!E103))</f>
        <v>10</v>
      </c>
      <c r="G126" s="90">
        <f>IF(ISBLANK('ICC GRID'!F103),"---",IF('ICC GRID'!G103=0,"",'ICC GRID'!G103))</f>
        <v>120</v>
      </c>
      <c r="H126" s="47"/>
      <c r="I126" s="48"/>
      <c r="J126" s="32" t="str">
        <f t="shared" si="4"/>
        <v/>
      </c>
      <c r="K126" s="33" t="str">
        <f>IF(ISBLANK('ICC GRID'!D103),"---",IF(H126="","",IF(H126&lt;'ICC GRID'!D103,M126,E126)))</f>
        <v/>
      </c>
      <c r="L126" s="33" t="str">
        <f t="shared" si="5"/>
        <v/>
      </c>
    </row>
    <row r="127" spans="1:12" ht="15.75" x14ac:dyDescent="0.2">
      <c r="A127" s="28" t="str">
        <f>IF(ISBLANK('ICC GRID'!F104),"---",'ICC GRID'!F104)</f>
        <v>Aesculus x carnea 'Briotii'</v>
      </c>
      <c r="B127" s="29"/>
      <c r="C127" s="30" t="str">
        <f>IF(ISBLANK('ICC GRID'!F104),"---",TRIM('ICC GRID'!A104))</f>
        <v>2-3'</v>
      </c>
      <c r="D127" s="31">
        <f>IF(ISBLANK('ICC GRID'!F104),"---",'ICC GRID'!E104)</f>
        <v>10</v>
      </c>
      <c r="E127" s="18">
        <f>IF(ISBLANK('ICC GRID'!F104),"---",IF('ICC GRID'!D104=0,"",'ICC GRID'!D104))</f>
        <v>17.25</v>
      </c>
      <c r="F127" s="19">
        <f>IF(ISBLANK('ICC GRID'!E104),"---",IF('ICC GRID'!E104=0,"",'ICC GRID'!E104))</f>
        <v>10</v>
      </c>
      <c r="G127" s="90">
        <f>IF(ISBLANK('ICC GRID'!F104),"---",IF('ICC GRID'!G104=0,"",'ICC GRID'!G104))</f>
        <v>500</v>
      </c>
      <c r="H127" s="47"/>
      <c r="I127" s="48"/>
      <c r="J127" s="32" t="str">
        <f t="shared" si="4"/>
        <v/>
      </c>
      <c r="K127" s="33" t="str">
        <f>IF(ISBLANK('ICC GRID'!D104),"---",IF(H127="","",IF(H127&lt;'ICC GRID'!D104,M127,E127)))</f>
        <v/>
      </c>
      <c r="L127" s="33" t="str">
        <f t="shared" si="5"/>
        <v/>
      </c>
    </row>
    <row r="128" spans="1:12" ht="15.75" x14ac:dyDescent="0.2">
      <c r="A128" s="28" t="str">
        <f>IF(ISBLANK('ICC GRID'!F105),"---",'ICC GRID'!F105)</f>
        <v>Aesculus x carnea 'Briotii'</v>
      </c>
      <c r="B128" s="29"/>
      <c r="C128" s="30" t="str">
        <f>IF(ISBLANK('ICC GRID'!F105),"---",TRIM('ICC GRID'!A105))</f>
        <v>3-4'</v>
      </c>
      <c r="D128" s="31">
        <f>IF(ISBLANK('ICC GRID'!F105),"---",'ICC GRID'!E105)</f>
        <v>10</v>
      </c>
      <c r="E128" s="18">
        <f>IF(ISBLANK('ICC GRID'!F105),"---",IF('ICC GRID'!D105=0,"",'ICC GRID'!D105))</f>
        <v>21.1</v>
      </c>
      <c r="F128" s="19">
        <f>IF(ISBLANK('ICC GRID'!E105),"---",IF('ICC GRID'!E105=0,"",'ICC GRID'!E105))</f>
        <v>10</v>
      </c>
      <c r="G128" s="90">
        <f>IF(ISBLANK('ICC GRID'!F105),"---",IF('ICC GRID'!G105=0,"",'ICC GRID'!G105))</f>
        <v>150</v>
      </c>
      <c r="H128" s="47"/>
      <c r="I128" s="48"/>
      <c r="J128" s="32" t="str">
        <f t="shared" si="4"/>
        <v/>
      </c>
      <c r="K128" s="33" t="str">
        <f>IF(ISBLANK('ICC GRID'!D105),"---",IF(H128="","",IF(H128&lt;'ICC GRID'!D105,M128,E128)))</f>
        <v/>
      </c>
      <c r="L128" s="33" t="str">
        <f t="shared" si="5"/>
        <v/>
      </c>
    </row>
    <row r="129" spans="1:12" ht="15.75" x14ac:dyDescent="0.2">
      <c r="A129" s="28" t="str">
        <f>IF(ISBLANK('ICC GRID'!F106),"---",'ICC GRID'!F106)</f>
        <v>Aesculus x carnea 'Briotii'</v>
      </c>
      <c r="B129" s="29"/>
      <c r="C129" s="30" t="str">
        <f>IF(ISBLANK('ICC GRID'!F106),"---",TRIM('ICC GRID'!A106))</f>
        <v>4-5' TRUCK ONLY</v>
      </c>
      <c r="D129" s="31">
        <f>IF(ISBLANK('ICC GRID'!F106),"---",'ICC GRID'!E106)</f>
        <v>10</v>
      </c>
      <c r="E129" s="18">
        <f>IF(ISBLANK('ICC GRID'!F106),"---",IF('ICC GRID'!D106=0,"",'ICC GRID'!D106))</f>
        <v>25.15</v>
      </c>
      <c r="F129" s="19">
        <f>IF(ISBLANK('ICC GRID'!E106),"---",IF('ICC GRID'!E106=0,"",'ICC GRID'!E106))</f>
        <v>10</v>
      </c>
      <c r="G129" s="90">
        <f>IF(ISBLANK('ICC GRID'!F106),"---",IF('ICC GRID'!G106=0,"",'ICC GRID'!G106))</f>
        <v>100</v>
      </c>
      <c r="H129" s="47"/>
      <c r="I129" s="48"/>
      <c r="J129" s="32" t="str">
        <f t="shared" si="4"/>
        <v/>
      </c>
      <c r="K129" s="33" t="str">
        <f>IF(ISBLANK('ICC GRID'!D106),"---",IF(H129="","",IF(H129&lt;'ICC GRID'!D106,M129,E129)))</f>
        <v/>
      </c>
      <c r="L129" s="33" t="str">
        <f t="shared" si="5"/>
        <v/>
      </c>
    </row>
    <row r="130" spans="1:12" ht="15.75" x14ac:dyDescent="0.2">
      <c r="A130" s="28" t="str">
        <f>IF(ISBLANK('ICC GRID'!F107),"---",'ICC GRID'!F107)</f>
        <v>Arbutus 'Marina'</v>
      </c>
      <c r="B130" s="29"/>
      <c r="C130" s="30" t="str">
        <f>IF(ISBLANK('ICC GRID'!F107),"---",TRIM('ICC GRID'!A107))</f>
        <v>LP40ci</v>
      </c>
      <c r="D130" s="31">
        <f>IF(ISBLANK('ICC GRID'!F107),"---",'ICC GRID'!E107)</f>
        <v>10</v>
      </c>
      <c r="E130" s="18">
        <f>IF(ISBLANK('ICC GRID'!F107),"---",IF('ICC GRID'!D107=0,"",'ICC GRID'!D107))</f>
        <v>6.5</v>
      </c>
      <c r="F130" s="19">
        <f>IF(ISBLANK('ICC GRID'!E107),"---",IF('ICC GRID'!E107=0,"",'ICC GRID'!E107))</f>
        <v>10</v>
      </c>
      <c r="G130" s="90">
        <f>IF(ISBLANK('ICC GRID'!F107),"---",IF('ICC GRID'!G107=0,"",'ICC GRID'!G107))</f>
        <v>6080</v>
      </c>
      <c r="H130" s="47"/>
      <c r="I130" s="48"/>
      <c r="J130" s="32" t="str">
        <f t="shared" si="4"/>
        <v/>
      </c>
      <c r="K130" s="33" t="str">
        <f>IF(ISBLANK('ICC GRID'!D107),"---",IF(H130="","",IF(H130&lt;'ICC GRID'!D107,M130,E130)))</f>
        <v/>
      </c>
      <c r="L130" s="33" t="str">
        <f t="shared" si="5"/>
        <v/>
      </c>
    </row>
    <row r="131" spans="1:12" ht="15.75" x14ac:dyDescent="0.2">
      <c r="A131" s="28" t="str">
        <f>IF(ISBLANK('ICC GRID'!F108),"---",'ICC GRID'!F108)</f>
        <v>Asimina triloba</v>
      </c>
      <c r="B131" s="29"/>
      <c r="C131" s="30" t="str">
        <f>IF(ISBLANK('ICC GRID'!F108),"---",TRIM('ICC GRID'!A108))</f>
        <v>LP40ci</v>
      </c>
      <c r="D131" s="31">
        <f>IF(ISBLANK('ICC GRID'!F108),"---",'ICC GRID'!E108)</f>
        <v>10</v>
      </c>
      <c r="E131" s="18">
        <f>IF(ISBLANK('ICC GRID'!F108),"---",IF('ICC GRID'!D108=0,"",'ICC GRID'!D108))</f>
        <v>4.8</v>
      </c>
      <c r="F131" s="19">
        <f>IF(ISBLANK('ICC GRID'!E108),"---",IF('ICC GRID'!E108=0,"",'ICC GRID'!E108))</f>
        <v>10</v>
      </c>
      <c r="G131" s="90">
        <f>IF(ISBLANK('ICC GRID'!F108),"---",IF('ICC GRID'!G108=0,"",'ICC GRID'!G108))</f>
        <v>850</v>
      </c>
      <c r="H131" s="47"/>
      <c r="I131" s="48"/>
      <c r="J131" s="32" t="str">
        <f t="shared" si="4"/>
        <v/>
      </c>
      <c r="K131" s="33" t="str">
        <f>IF(ISBLANK('ICC GRID'!D108),"---",IF(H131="","",IF(H131&lt;'ICC GRID'!D108,M131,E131)))</f>
        <v/>
      </c>
      <c r="L131" s="33" t="str">
        <f t="shared" si="5"/>
        <v/>
      </c>
    </row>
    <row r="132" spans="1:12" ht="15.75" x14ac:dyDescent="0.2">
      <c r="A132" s="28" t="str">
        <f>IF(ISBLANK('ICC GRID'!F109),"---",'ICC GRID'!F109)</f>
        <v>Asimina triloba</v>
      </c>
      <c r="B132" s="29"/>
      <c r="C132" s="30" t="str">
        <f>IF(ISBLANK('ICC GRID'!F109),"---",TRIM('ICC GRID'!A109))</f>
        <v>3/16"</v>
      </c>
      <c r="D132" s="31">
        <f>IF(ISBLANK('ICC GRID'!F109),"---",'ICC GRID'!E109)</f>
        <v>25</v>
      </c>
      <c r="E132" s="18">
        <f>IF(ISBLANK('ICC GRID'!F109),"---",IF('ICC GRID'!D109=0,"",'ICC GRID'!D109))</f>
        <v>3.25</v>
      </c>
      <c r="F132" s="19">
        <f>IF(ISBLANK('ICC GRID'!E109),"---",IF('ICC GRID'!E109=0,"",'ICC GRID'!E109))</f>
        <v>25</v>
      </c>
      <c r="G132" s="90">
        <f>IF(ISBLANK('ICC GRID'!F109),"---",IF('ICC GRID'!G109=0,"",'ICC GRID'!G109))</f>
        <v>4800</v>
      </c>
      <c r="H132" s="47"/>
      <c r="I132" s="48"/>
      <c r="J132" s="32" t="str">
        <f t="shared" si="4"/>
        <v/>
      </c>
      <c r="K132" s="33" t="str">
        <f>IF(ISBLANK('ICC GRID'!D109),"---",IF(H132="","",IF(H132&lt;'ICC GRID'!D109,M132,E132)))</f>
        <v/>
      </c>
      <c r="L132" s="33" t="str">
        <f t="shared" si="5"/>
        <v/>
      </c>
    </row>
    <row r="133" spans="1:12" ht="15.75" x14ac:dyDescent="0.2">
      <c r="A133" s="28" t="str">
        <f>IF(ISBLANK('ICC GRID'!F110),"---",'ICC GRID'!F110)</f>
        <v>Asimina triloba Shenandoah™ PP 14,452</v>
      </c>
      <c r="B133" s="29"/>
      <c r="C133" s="30" t="str">
        <f>IF(ISBLANK('ICC GRID'!F110),"---",TRIM('ICC GRID'!A110))</f>
        <v>4-5'</v>
      </c>
      <c r="D133" s="31">
        <f>IF(ISBLANK('ICC GRID'!F110),"---",'ICC GRID'!E110)</f>
        <v>10</v>
      </c>
      <c r="E133" s="18">
        <f>IF(ISBLANK('ICC GRID'!F110),"---",IF('ICC GRID'!D110=0,"",'ICC GRID'!D110))</f>
        <v>26.75</v>
      </c>
      <c r="F133" s="19">
        <f>IF(ISBLANK('ICC GRID'!E110),"---",IF('ICC GRID'!E110=0,"",'ICC GRID'!E110))</f>
        <v>10</v>
      </c>
      <c r="G133" s="90">
        <f>IF(ISBLANK('ICC GRID'!F110),"---",IF('ICC GRID'!G110=0,"",'ICC GRID'!G110))</f>
        <v>40</v>
      </c>
      <c r="H133" s="47"/>
      <c r="I133" s="48"/>
      <c r="J133" s="32" t="str">
        <f t="shared" si="4"/>
        <v/>
      </c>
      <c r="K133" s="33" t="str">
        <f>IF(ISBLANK('ICC GRID'!D110),"---",IF(H133="","",IF(H133&lt;'ICC GRID'!D110,M133,E133)))</f>
        <v/>
      </c>
      <c r="L133" s="33" t="str">
        <f t="shared" si="5"/>
        <v/>
      </c>
    </row>
    <row r="134" spans="1:12" ht="15.75" x14ac:dyDescent="0.2">
      <c r="A134" s="28" t="str">
        <f>IF(ISBLANK('ICC GRID'!F111),"---",'ICC GRID'!F111)</f>
        <v>Betula nigra Dura-Heat®</v>
      </c>
      <c r="B134" s="29"/>
      <c r="C134" s="30" t="str">
        <f>IF(ISBLANK('ICC GRID'!F111),"---",TRIM('ICC GRID'!A111))</f>
        <v>SP</v>
      </c>
      <c r="D134" s="31">
        <f>IF(ISBLANK('ICC GRID'!F111),"---",'ICC GRID'!E111)</f>
        <v>50</v>
      </c>
      <c r="E134" s="18">
        <f>IF(ISBLANK('ICC GRID'!F111),"---",IF('ICC GRID'!D111=0,"",'ICC GRID'!D111))</f>
        <v>2</v>
      </c>
      <c r="F134" s="19">
        <f>IF(ISBLANK('ICC GRID'!E111),"---",IF('ICC GRID'!E111=0,"",'ICC GRID'!E111))</f>
        <v>50</v>
      </c>
      <c r="G134" s="90">
        <f>IF(ISBLANK('ICC GRID'!F111),"---",IF('ICC GRID'!G111=0,"",'ICC GRID'!G111))</f>
        <v>1200</v>
      </c>
      <c r="H134" s="47"/>
      <c r="I134" s="48"/>
      <c r="J134" s="32" t="str">
        <f t="shared" si="4"/>
        <v/>
      </c>
      <c r="K134" s="33" t="str">
        <f>IF(ISBLANK('ICC GRID'!D111),"---",IF(H134="","",IF(H134&lt;'ICC GRID'!D111,M134,E134)))</f>
        <v/>
      </c>
      <c r="L134" s="33" t="str">
        <f t="shared" si="5"/>
        <v/>
      </c>
    </row>
    <row r="135" spans="1:12" ht="15.75" x14ac:dyDescent="0.2">
      <c r="A135" s="28" t="str">
        <f>IF(ISBLANK('ICC GRID'!F112),"---",'ICC GRID'!F112)</f>
        <v>Betula nigra Dura-Heat®</v>
      </c>
      <c r="B135" s="29"/>
      <c r="C135" s="30" t="str">
        <f>IF(ISBLANK('ICC GRID'!F112),"---",TRIM('ICC GRID'!A112))</f>
        <v>MP</v>
      </c>
      <c r="D135" s="31">
        <f>IF(ISBLANK('ICC GRID'!F112),"---",'ICC GRID'!E112)</f>
        <v>25</v>
      </c>
      <c r="E135" s="18">
        <f>IF(ISBLANK('ICC GRID'!F112),"---",IF('ICC GRID'!D112=0,"",'ICC GRID'!D112))</f>
        <v>3.3</v>
      </c>
      <c r="F135" s="19">
        <f>IF(ISBLANK('ICC GRID'!E112),"---",IF('ICC GRID'!E112=0,"",'ICC GRID'!E112))</f>
        <v>25</v>
      </c>
      <c r="G135" s="90">
        <f>IF(ISBLANK('ICC GRID'!F112),"---",IF('ICC GRID'!G112=0,"",'ICC GRID'!G112))</f>
        <v>1825</v>
      </c>
      <c r="H135" s="47"/>
      <c r="I135" s="48"/>
      <c r="J135" s="32" t="str">
        <f t="shared" si="4"/>
        <v/>
      </c>
      <c r="K135" s="33" t="str">
        <f>IF(ISBLANK('ICC GRID'!D112),"---",IF(H135="","",IF(H135&lt;'ICC GRID'!D112,M135,E135)))</f>
        <v/>
      </c>
      <c r="L135" s="33" t="str">
        <f t="shared" si="5"/>
        <v/>
      </c>
    </row>
    <row r="136" spans="1:12" ht="15.75" x14ac:dyDescent="0.2">
      <c r="A136" s="28" t="str">
        <f>IF(ISBLANK('ICC GRID'!F113),"---",'ICC GRID'!F113)</f>
        <v>Betula nigra Dura-Heat®</v>
      </c>
      <c r="B136" s="29"/>
      <c r="C136" s="30" t="str">
        <f>IF(ISBLANK('ICC GRID'!F113),"---",TRIM('ICC GRID'!A113))</f>
        <v>LP40ci</v>
      </c>
      <c r="D136" s="31">
        <f>IF(ISBLANK('ICC GRID'!F113),"---",'ICC GRID'!E113)</f>
        <v>10</v>
      </c>
      <c r="E136" s="18">
        <f>IF(ISBLANK('ICC GRID'!F113),"---",IF('ICC GRID'!D113=0,"",'ICC GRID'!D113))</f>
        <v>5.4</v>
      </c>
      <c r="F136" s="19">
        <f>IF(ISBLANK('ICC GRID'!E113),"---",IF('ICC GRID'!E113=0,"",'ICC GRID'!E113))</f>
        <v>10</v>
      </c>
      <c r="G136" s="90">
        <f>IF(ISBLANK('ICC GRID'!F113),"---",IF('ICC GRID'!G113=0,"",'ICC GRID'!G113))</f>
        <v>300</v>
      </c>
      <c r="H136" s="47"/>
      <c r="I136" s="48"/>
      <c r="J136" s="32" t="str">
        <f t="shared" si="4"/>
        <v/>
      </c>
      <c r="K136" s="33" t="str">
        <f>IF(ISBLANK('ICC GRID'!D113),"---",IF(H136="","",IF(H136&lt;'ICC GRID'!D113,M136,E136)))</f>
        <v/>
      </c>
      <c r="L136" s="33" t="str">
        <f t="shared" si="5"/>
        <v/>
      </c>
    </row>
    <row r="137" spans="1:12" ht="15.75" x14ac:dyDescent="0.2">
      <c r="A137" s="28" t="str">
        <f>IF(ISBLANK('ICC GRID'!F114),"---",'ICC GRID'!F114)</f>
        <v>Betula nigra Heritage®</v>
      </c>
      <c r="B137" s="29"/>
      <c r="C137" s="30" t="str">
        <f>IF(ISBLANK('ICC GRID'!F114),"---",TRIM('ICC GRID'!A114))</f>
        <v>SP</v>
      </c>
      <c r="D137" s="31">
        <f>IF(ISBLANK('ICC GRID'!F114),"---",'ICC GRID'!E114)</f>
        <v>50</v>
      </c>
      <c r="E137" s="18">
        <f>IF(ISBLANK('ICC GRID'!F114),"---",IF('ICC GRID'!D114=0,"",'ICC GRID'!D114))</f>
        <v>1.95</v>
      </c>
      <c r="F137" s="19">
        <f>IF(ISBLANK('ICC GRID'!E114),"---",IF('ICC GRID'!E114=0,"",'ICC GRID'!E114))</f>
        <v>50</v>
      </c>
      <c r="G137" s="90">
        <f>IF(ISBLANK('ICC GRID'!F114),"---",IF('ICC GRID'!G114=0,"",'ICC GRID'!G114))</f>
        <v>500</v>
      </c>
      <c r="H137" s="47"/>
      <c r="I137" s="48"/>
      <c r="J137" s="32" t="str">
        <f t="shared" si="4"/>
        <v/>
      </c>
      <c r="K137" s="33" t="str">
        <f>IF(ISBLANK('ICC GRID'!D114),"---",IF(H137="","",IF(H137&lt;'ICC GRID'!D114,M137,E137)))</f>
        <v/>
      </c>
      <c r="L137" s="33" t="str">
        <f t="shared" si="5"/>
        <v/>
      </c>
    </row>
    <row r="138" spans="1:12" ht="15.75" x14ac:dyDescent="0.2">
      <c r="A138" s="28" t="str">
        <f>IF(ISBLANK('ICC GRID'!F115),"---",'ICC GRID'!F115)</f>
        <v>Betula nigra Heritage®</v>
      </c>
      <c r="B138" s="29"/>
      <c r="C138" s="30" t="str">
        <f>IF(ISBLANK('ICC GRID'!F115),"---",TRIM('ICC GRID'!A115))</f>
        <v>MP</v>
      </c>
      <c r="D138" s="31">
        <f>IF(ISBLANK('ICC GRID'!F115),"---",'ICC GRID'!E115)</f>
        <v>50</v>
      </c>
      <c r="E138" s="18">
        <f>IF(ISBLANK('ICC GRID'!F115),"---",IF('ICC GRID'!D115=0,"",'ICC GRID'!D115))</f>
        <v>2.9</v>
      </c>
      <c r="F138" s="19">
        <f>IF(ISBLANK('ICC GRID'!E115),"---",IF('ICC GRID'!E115=0,"",'ICC GRID'!E115))</f>
        <v>50</v>
      </c>
      <c r="G138" s="90">
        <f>IF(ISBLANK('ICC GRID'!F115),"---",IF('ICC GRID'!G115=0,"",'ICC GRID'!G115))</f>
        <v>2050</v>
      </c>
      <c r="H138" s="47"/>
      <c r="I138" s="48"/>
      <c r="J138" s="32" t="str">
        <f t="shared" si="4"/>
        <v/>
      </c>
      <c r="K138" s="33" t="str">
        <f>IF(ISBLANK('ICC GRID'!D115),"---",IF(H138="","",IF(H138&lt;'ICC GRID'!D115,M138,E138)))</f>
        <v/>
      </c>
      <c r="L138" s="33" t="str">
        <f t="shared" si="5"/>
        <v/>
      </c>
    </row>
    <row r="139" spans="1:12" ht="15.75" x14ac:dyDescent="0.2">
      <c r="A139" s="28" t="str">
        <f>IF(ISBLANK('ICC GRID'!F116),"---",'ICC GRID'!F116)</f>
        <v>Betula nigra Heritage®</v>
      </c>
      <c r="B139" s="29"/>
      <c r="C139" s="30" t="str">
        <f>IF(ISBLANK('ICC GRID'!F116),"---",TRIM('ICC GRID'!A116))</f>
        <v>LP40ci</v>
      </c>
      <c r="D139" s="31">
        <f>IF(ISBLANK('ICC GRID'!F116),"---",'ICC GRID'!E116)</f>
        <v>10</v>
      </c>
      <c r="E139" s="18">
        <f>IF(ISBLANK('ICC GRID'!F116),"---",IF('ICC GRID'!D116=0,"",'ICC GRID'!D116))</f>
        <v>5.35</v>
      </c>
      <c r="F139" s="19">
        <f>IF(ISBLANK('ICC GRID'!E116),"---",IF('ICC GRID'!E116=0,"",'ICC GRID'!E116))</f>
        <v>10</v>
      </c>
      <c r="G139" s="90">
        <f>IF(ISBLANK('ICC GRID'!F116),"---",IF('ICC GRID'!G116=0,"",'ICC GRID'!G116))</f>
        <v>40</v>
      </c>
      <c r="H139" s="47"/>
      <c r="I139" s="48"/>
      <c r="J139" s="32" t="str">
        <f t="shared" si="4"/>
        <v/>
      </c>
      <c r="K139" s="33" t="str">
        <f>IF(ISBLANK('ICC GRID'!D116),"---",IF(H139="","",IF(H139&lt;'ICC GRID'!D116,M139,E139)))</f>
        <v/>
      </c>
      <c r="L139" s="33" t="str">
        <f t="shared" si="5"/>
        <v/>
      </c>
    </row>
    <row r="140" spans="1:12" ht="15.75" x14ac:dyDescent="0.2">
      <c r="A140" s="28" t="str">
        <f>IF(ISBLANK('ICC GRID'!F117),"---",'ICC GRID'!F117)</f>
        <v>Betula nigra Northern Tribute®</v>
      </c>
      <c r="B140" s="29"/>
      <c r="C140" s="30" t="str">
        <f>IF(ISBLANK('ICC GRID'!F117),"---",TRIM('ICC GRID'!A117))</f>
        <v>MP</v>
      </c>
      <c r="D140" s="31">
        <f>IF(ISBLANK('ICC GRID'!F117),"---",'ICC GRID'!E117)</f>
        <v>25</v>
      </c>
      <c r="E140" s="18">
        <f>IF(ISBLANK('ICC GRID'!F117),"---",IF('ICC GRID'!D117=0,"",'ICC GRID'!D117))</f>
        <v>3.65</v>
      </c>
      <c r="F140" s="19">
        <f>IF(ISBLANK('ICC GRID'!E117),"---",IF('ICC GRID'!E117=0,"",'ICC GRID'!E117))</f>
        <v>25</v>
      </c>
      <c r="G140" s="90">
        <f>IF(ISBLANK('ICC GRID'!F117),"---",IF('ICC GRID'!G117=0,"",'ICC GRID'!G117))</f>
        <v>3000</v>
      </c>
      <c r="H140" s="47"/>
      <c r="I140" s="48"/>
      <c r="J140" s="32" t="str">
        <f t="shared" si="4"/>
        <v/>
      </c>
      <c r="K140" s="33" t="str">
        <f>IF(ISBLANK('ICC GRID'!D117),"---",IF(H140="","",IF(H140&lt;'ICC GRID'!D117,M140,E140)))</f>
        <v/>
      </c>
      <c r="L140" s="33" t="str">
        <f t="shared" si="5"/>
        <v/>
      </c>
    </row>
    <row r="141" spans="1:12" ht="15.75" x14ac:dyDescent="0.2">
      <c r="A141" s="28" t="str">
        <f>IF(ISBLANK('ICC GRID'!F118),"---",'ICC GRID'!F118)</f>
        <v>Betula nigra Northern Tribute®</v>
      </c>
      <c r="B141" s="29"/>
      <c r="C141" s="30" t="str">
        <f>IF(ISBLANK('ICC GRID'!F118),"---",TRIM('ICC GRID'!A118))</f>
        <v>3-4' LT TR</v>
      </c>
      <c r="D141" s="31">
        <f>IF(ISBLANK('ICC GRID'!F118),"---",'ICC GRID'!E118)</f>
        <v>10</v>
      </c>
      <c r="E141" s="18">
        <f>IF(ISBLANK('ICC GRID'!F118),"---",IF('ICC GRID'!D118=0,"",'ICC GRID'!D118))</f>
        <v>6.85</v>
      </c>
      <c r="F141" s="19">
        <f>IF(ISBLANK('ICC GRID'!E118),"---",IF('ICC GRID'!E118=0,"",'ICC GRID'!E118))</f>
        <v>10</v>
      </c>
      <c r="G141" s="90">
        <f>IF(ISBLANK('ICC GRID'!F118),"---",IF('ICC GRID'!G118=0,"",'ICC GRID'!G118))</f>
        <v>300</v>
      </c>
      <c r="H141" s="47"/>
      <c r="I141" s="48"/>
      <c r="J141" s="32" t="str">
        <f t="shared" si="4"/>
        <v/>
      </c>
      <c r="K141" s="33" t="str">
        <f>IF(ISBLANK('ICC GRID'!D118),"---",IF(H141="","",IF(H141&lt;'ICC GRID'!D118,M141,E141)))</f>
        <v/>
      </c>
      <c r="L141" s="33" t="str">
        <f t="shared" si="5"/>
        <v/>
      </c>
    </row>
    <row r="142" spans="1:12" ht="15.75" x14ac:dyDescent="0.2">
      <c r="A142" s="28" t="str">
        <f>IF(ISBLANK('ICC GRID'!F119),"---",'ICC GRID'!F119)</f>
        <v>Betula nigra Northern Tribute®</v>
      </c>
      <c r="B142" s="29"/>
      <c r="C142" s="30" t="str">
        <f>IF(ISBLANK('ICC GRID'!F119),"---",TRIM('ICC GRID'!A119))</f>
        <v>4-5' LT TR TRUCK ONLY</v>
      </c>
      <c r="D142" s="31">
        <f>IF(ISBLANK('ICC GRID'!F119),"---",'ICC GRID'!E119)</f>
        <v>10</v>
      </c>
      <c r="E142" s="18">
        <f>IF(ISBLANK('ICC GRID'!F119),"---",IF('ICC GRID'!D119=0,"",'ICC GRID'!D119))</f>
        <v>8.1</v>
      </c>
      <c r="F142" s="19">
        <f>IF(ISBLANK('ICC GRID'!E119),"---",IF('ICC GRID'!E119=0,"",'ICC GRID'!E119))</f>
        <v>10</v>
      </c>
      <c r="G142" s="90">
        <f>IF(ISBLANK('ICC GRID'!F119),"---",IF('ICC GRID'!G119=0,"",'ICC GRID'!G119))</f>
        <v>2100</v>
      </c>
      <c r="H142" s="47"/>
      <c r="I142" s="48"/>
      <c r="J142" s="32" t="str">
        <f t="shared" si="4"/>
        <v/>
      </c>
      <c r="K142" s="33" t="str">
        <f>IF(ISBLANK('ICC GRID'!D119),"---",IF(H142="","",IF(H142&lt;'ICC GRID'!D119,M142,E142)))</f>
        <v/>
      </c>
      <c r="L142" s="33" t="str">
        <f t="shared" si="5"/>
        <v/>
      </c>
    </row>
    <row r="143" spans="1:12" ht="15.75" x14ac:dyDescent="0.2">
      <c r="A143" s="28" t="str">
        <f>IF(ISBLANK('ICC GRID'!F120),"---",'ICC GRID'!F120)</f>
        <v>Betula utilis var. jacquemontii</v>
      </c>
      <c r="B143" s="29"/>
      <c r="C143" s="30" t="str">
        <f>IF(ISBLANK('ICC GRID'!F120),"---",TRIM('ICC GRID'!A120))</f>
        <v>1-2' TR</v>
      </c>
      <c r="D143" s="31">
        <f>IF(ISBLANK('ICC GRID'!F120),"---",'ICC GRID'!E120)</f>
        <v>10</v>
      </c>
      <c r="E143" s="18">
        <f>IF(ISBLANK('ICC GRID'!F120),"---",IF('ICC GRID'!D120=0,"",'ICC GRID'!D120))</f>
        <v>5.0999999999999996</v>
      </c>
      <c r="F143" s="19">
        <f>IF(ISBLANK('ICC GRID'!E120),"---",IF('ICC GRID'!E120=0,"",'ICC GRID'!E120))</f>
        <v>10</v>
      </c>
      <c r="G143" s="90">
        <f>IF(ISBLANK('ICC GRID'!F120),"---",IF('ICC GRID'!G120=0,"",'ICC GRID'!G120))</f>
        <v>360</v>
      </c>
      <c r="H143" s="47"/>
      <c r="I143" s="48"/>
      <c r="J143" s="32" t="str">
        <f t="shared" si="4"/>
        <v/>
      </c>
      <c r="K143" s="33" t="str">
        <f>IF(ISBLANK('ICC GRID'!D120),"---",IF(H143="","",IF(H143&lt;'ICC GRID'!D120,M143,E143)))</f>
        <v/>
      </c>
      <c r="L143" s="33" t="str">
        <f t="shared" si="5"/>
        <v/>
      </c>
    </row>
    <row r="144" spans="1:12" ht="15.75" x14ac:dyDescent="0.2">
      <c r="A144" s="28" t="str">
        <f>IF(ISBLANK('ICC GRID'!F121),"---",'ICC GRID'!F121)</f>
        <v>Betula utilis var. jacquemontii</v>
      </c>
      <c r="B144" s="29"/>
      <c r="C144" s="30" t="str">
        <f>IF(ISBLANK('ICC GRID'!F121),"---",TRIM('ICC GRID'!A121))</f>
        <v>2-3' TR</v>
      </c>
      <c r="D144" s="31">
        <f>IF(ISBLANK('ICC GRID'!F121),"---",'ICC GRID'!E121)</f>
        <v>10</v>
      </c>
      <c r="E144" s="18">
        <f>IF(ISBLANK('ICC GRID'!F121),"---",IF('ICC GRID'!D121=0,"",'ICC GRID'!D121))</f>
        <v>7.4</v>
      </c>
      <c r="F144" s="19">
        <f>IF(ISBLANK('ICC GRID'!E121),"---",IF('ICC GRID'!E121=0,"",'ICC GRID'!E121))</f>
        <v>10</v>
      </c>
      <c r="G144" s="90">
        <f>IF(ISBLANK('ICC GRID'!F121),"---",IF('ICC GRID'!G121=0,"",'ICC GRID'!G121))</f>
        <v>190</v>
      </c>
      <c r="H144" s="47"/>
      <c r="I144" s="48"/>
      <c r="J144" s="32" t="str">
        <f t="shared" si="4"/>
        <v/>
      </c>
      <c r="K144" s="33" t="str">
        <f>IF(ISBLANK('ICC GRID'!D121),"---",IF(H144="","",IF(H144&lt;'ICC GRID'!D121,M144,E144)))</f>
        <v/>
      </c>
      <c r="L144" s="33" t="str">
        <f t="shared" si="5"/>
        <v/>
      </c>
    </row>
    <row r="145" spans="1:12" ht="15.75" x14ac:dyDescent="0.2">
      <c r="A145" s="28" t="str">
        <f>IF(ISBLANK('ICC GRID'!F122),"---",'ICC GRID'!F122)</f>
        <v>Carpinus betulus</v>
      </c>
      <c r="B145" s="29"/>
      <c r="C145" s="30" t="str">
        <f>IF(ISBLANK('ICC GRID'!F122),"---",TRIM('ICC GRID'!A122))</f>
        <v>1/8"</v>
      </c>
      <c r="D145" s="31">
        <f>IF(ISBLANK('ICC GRID'!F122),"---",'ICC GRID'!E122)</f>
        <v>50</v>
      </c>
      <c r="E145" s="18">
        <f>IF(ISBLANK('ICC GRID'!F122),"---",IF('ICC GRID'!D122=0,"",'ICC GRID'!D122))</f>
        <v>1</v>
      </c>
      <c r="F145" s="19">
        <f>IF(ISBLANK('ICC GRID'!E122),"---",IF('ICC GRID'!E122=0,"",'ICC GRID'!E122))</f>
        <v>50</v>
      </c>
      <c r="G145" s="90">
        <f>IF(ISBLANK('ICC GRID'!F122),"---",IF('ICC GRID'!G122=0,"",'ICC GRID'!G122))</f>
        <v>6250</v>
      </c>
      <c r="H145" s="47"/>
      <c r="I145" s="48"/>
      <c r="J145" s="32" t="str">
        <f t="shared" si="4"/>
        <v/>
      </c>
      <c r="K145" s="33" t="str">
        <f>IF(ISBLANK('ICC GRID'!D122),"---",IF(H145="","",IF(H145&lt;'ICC GRID'!D122,M145,E145)))</f>
        <v/>
      </c>
      <c r="L145" s="33" t="str">
        <f t="shared" si="5"/>
        <v/>
      </c>
    </row>
    <row r="146" spans="1:12" ht="15.75" x14ac:dyDescent="0.2">
      <c r="A146" s="28" t="str">
        <f>IF(ISBLANK('ICC GRID'!F123),"---",'ICC GRID'!F123)</f>
        <v>Carpinus betulus</v>
      </c>
      <c r="B146" s="29"/>
      <c r="C146" s="30" t="str">
        <f>IF(ISBLANK('ICC GRID'!F123),"---",TRIM('ICC GRID'!A123))</f>
        <v>1/4"</v>
      </c>
      <c r="D146" s="31">
        <f>IF(ISBLANK('ICC GRID'!F123),"---",'ICC GRID'!E123)</f>
        <v>50</v>
      </c>
      <c r="E146" s="18">
        <f>IF(ISBLANK('ICC GRID'!F123),"---",IF('ICC GRID'!D123=0,"",'ICC GRID'!D123))</f>
        <v>1.6</v>
      </c>
      <c r="F146" s="19">
        <f>IF(ISBLANK('ICC GRID'!E123),"---",IF('ICC GRID'!E123=0,"",'ICC GRID'!E123))</f>
        <v>50</v>
      </c>
      <c r="G146" s="90" t="str">
        <f>IF(ISBLANK('ICC GRID'!F123),"---",IF('ICC GRID'!G123=0,"",'ICC GRID'!G123))</f>
        <v>10K+</v>
      </c>
      <c r="H146" s="47"/>
      <c r="I146" s="48"/>
      <c r="J146" s="32" t="str">
        <f t="shared" si="4"/>
        <v/>
      </c>
      <c r="K146" s="33" t="str">
        <f>IF(ISBLANK('ICC GRID'!D123),"---",IF(H146="","",IF(H146&lt;'ICC GRID'!D123,M146,E146)))</f>
        <v/>
      </c>
      <c r="L146" s="33" t="str">
        <f t="shared" si="5"/>
        <v/>
      </c>
    </row>
    <row r="147" spans="1:12" ht="15.75" x14ac:dyDescent="0.2">
      <c r="A147" s="28" t="str">
        <f>IF(ISBLANK('ICC GRID'!F124),"---",'ICC GRID'!F124)</f>
        <v>Carpinus betulus</v>
      </c>
      <c r="B147" s="29"/>
      <c r="C147" s="30" t="str">
        <f>IF(ISBLANK('ICC GRID'!F124),"---",TRIM('ICC GRID'!A124))</f>
        <v>3/8"</v>
      </c>
      <c r="D147" s="31">
        <f>IF(ISBLANK('ICC GRID'!F124),"---",'ICC GRID'!E124)</f>
        <v>25</v>
      </c>
      <c r="E147" s="18">
        <f>IF(ISBLANK('ICC GRID'!F124),"---",IF('ICC GRID'!D124=0,"",'ICC GRID'!D124))</f>
        <v>2.25</v>
      </c>
      <c r="F147" s="19">
        <f>IF(ISBLANK('ICC GRID'!E124),"---",IF('ICC GRID'!E124=0,"",'ICC GRID'!E124))</f>
        <v>25</v>
      </c>
      <c r="G147" s="90">
        <f>IF(ISBLANK('ICC GRID'!F124),"---",IF('ICC GRID'!G124=0,"",'ICC GRID'!G124))</f>
        <v>4175</v>
      </c>
      <c r="H147" s="47"/>
      <c r="I147" s="48"/>
      <c r="J147" s="32" t="str">
        <f t="shared" si="4"/>
        <v/>
      </c>
      <c r="K147" s="33" t="str">
        <f>IF(ISBLANK('ICC GRID'!D124),"---",IF(H147="","",IF(H147&lt;'ICC GRID'!D124,M147,E147)))</f>
        <v/>
      </c>
      <c r="L147" s="33" t="str">
        <f t="shared" si="5"/>
        <v/>
      </c>
    </row>
    <row r="148" spans="1:12" ht="15.75" x14ac:dyDescent="0.2">
      <c r="A148" s="28" t="str">
        <f>IF(ISBLANK('ICC GRID'!F125),"---",'ICC GRID'!F125)</f>
        <v>Carpinus betulus</v>
      </c>
      <c r="B148" s="29"/>
      <c r="C148" s="30" t="str">
        <f>IF(ISBLANK('ICC GRID'!F125),"---",TRIM('ICC GRID'!A125))</f>
        <v>1-2' 2 YR TR HEDGE</v>
      </c>
      <c r="D148" s="31">
        <f>IF(ISBLANK('ICC GRID'!F125),"---",'ICC GRID'!E125)</f>
        <v>10</v>
      </c>
      <c r="E148" s="18">
        <f>IF(ISBLANK('ICC GRID'!F125),"---",IF('ICC GRID'!D125=0,"",'ICC GRID'!D125))</f>
        <v>4.8499999999999996</v>
      </c>
      <c r="F148" s="19">
        <f>IF(ISBLANK('ICC GRID'!E125),"---",IF('ICC GRID'!E125=0,"",'ICC GRID'!E125))</f>
        <v>10</v>
      </c>
      <c r="G148" s="90">
        <f>IF(ISBLANK('ICC GRID'!F125),"---",IF('ICC GRID'!G125=0,"",'ICC GRID'!G125))</f>
        <v>520</v>
      </c>
      <c r="H148" s="47"/>
      <c r="I148" s="48"/>
      <c r="J148" s="32" t="str">
        <f t="shared" si="4"/>
        <v/>
      </c>
      <c r="K148" s="33" t="str">
        <f>IF(ISBLANK('ICC GRID'!D125),"---",IF(H148="","",IF(H148&lt;'ICC GRID'!D125,M148,E148)))</f>
        <v/>
      </c>
      <c r="L148" s="33" t="str">
        <f t="shared" si="5"/>
        <v/>
      </c>
    </row>
    <row r="149" spans="1:12" ht="15.75" x14ac:dyDescent="0.2">
      <c r="A149" s="28" t="str">
        <f>IF(ISBLANK('ICC GRID'!F126),"---",'ICC GRID'!F126)</f>
        <v>Carpinus betulus 'Columnaris Nana'</v>
      </c>
      <c r="B149" s="29"/>
      <c r="C149" s="30" t="str">
        <f>IF(ISBLANK('ICC GRID'!F126),"---",TRIM('ICC GRID'!A126))</f>
        <v>6-12"</v>
      </c>
      <c r="D149" s="31">
        <f>IF(ISBLANK('ICC GRID'!F126),"---",'ICC GRID'!E126)</f>
        <v>10</v>
      </c>
      <c r="E149" s="18">
        <f>IF(ISBLANK('ICC GRID'!F126),"---",IF('ICC GRID'!D126=0,"",'ICC GRID'!D126))</f>
        <v>14.6</v>
      </c>
      <c r="F149" s="19">
        <f>IF(ISBLANK('ICC GRID'!E126),"---",IF('ICC GRID'!E126=0,"",'ICC GRID'!E126))</f>
        <v>10</v>
      </c>
      <c r="G149" s="90">
        <f>IF(ISBLANK('ICC GRID'!F126),"---",IF('ICC GRID'!G126=0,"",'ICC GRID'!G126))</f>
        <v>810</v>
      </c>
      <c r="H149" s="47"/>
      <c r="I149" s="48"/>
      <c r="J149" s="32" t="str">
        <f t="shared" si="4"/>
        <v/>
      </c>
      <c r="K149" s="33" t="str">
        <f>IF(ISBLANK('ICC GRID'!D126),"---",IF(H149="","",IF(H149&lt;'ICC GRID'!D126,M149,E149)))</f>
        <v/>
      </c>
      <c r="L149" s="33" t="str">
        <f t="shared" si="5"/>
        <v/>
      </c>
    </row>
    <row r="150" spans="1:12" ht="15.75" x14ac:dyDescent="0.2">
      <c r="A150" s="28" t="str">
        <f>IF(ISBLANK('ICC GRID'!F127),"---",'ICC GRID'!F127)</f>
        <v>Carpinus betulus 'Columnaris Nana'</v>
      </c>
      <c r="B150" s="29"/>
      <c r="C150" s="30" t="str">
        <f>IF(ISBLANK('ICC GRID'!F127),"---",TRIM('ICC GRID'!A127))</f>
        <v>1-2'</v>
      </c>
      <c r="D150" s="31">
        <f>IF(ISBLANK('ICC GRID'!F127),"---",'ICC GRID'!E127)</f>
        <v>10</v>
      </c>
      <c r="E150" s="18">
        <f>IF(ISBLANK('ICC GRID'!F127),"---",IF('ICC GRID'!D127=0,"",'ICC GRID'!D127))</f>
        <v>18.3</v>
      </c>
      <c r="F150" s="19">
        <f>IF(ISBLANK('ICC GRID'!E127),"---",IF('ICC GRID'!E127=0,"",'ICC GRID'!E127))</f>
        <v>10</v>
      </c>
      <c r="G150" s="90">
        <f>IF(ISBLANK('ICC GRID'!F127),"---",IF('ICC GRID'!G127=0,"",'ICC GRID'!G127))</f>
        <v>2410</v>
      </c>
      <c r="H150" s="47"/>
      <c r="I150" s="48"/>
      <c r="J150" s="32" t="str">
        <f t="shared" si="4"/>
        <v/>
      </c>
      <c r="K150" s="33" t="str">
        <f>IF(ISBLANK('ICC GRID'!D127),"---",IF(H150="","",IF(H150&lt;'ICC GRID'!D127,M150,E150)))</f>
        <v/>
      </c>
      <c r="L150" s="33" t="str">
        <f t="shared" si="5"/>
        <v/>
      </c>
    </row>
    <row r="151" spans="1:12" ht="15.75" x14ac:dyDescent="0.2">
      <c r="A151" s="28" t="str">
        <f>IF(ISBLANK('ICC GRID'!F128),"---",'ICC GRID'!F128)</f>
        <v>Carpinus betulus 'Columnaris Nana'</v>
      </c>
      <c r="B151" s="29"/>
      <c r="C151" s="30" t="str">
        <f>IF(ISBLANK('ICC GRID'!F128),"---",TRIM('ICC GRID'!A128))</f>
        <v>2-3'</v>
      </c>
      <c r="D151" s="31">
        <f>IF(ISBLANK('ICC GRID'!F128),"---",'ICC GRID'!E128)</f>
        <v>10</v>
      </c>
      <c r="E151" s="18">
        <f>IF(ISBLANK('ICC GRID'!F128),"---",IF('ICC GRID'!D128=0,"",'ICC GRID'!D128))</f>
        <v>21</v>
      </c>
      <c r="F151" s="19">
        <f>IF(ISBLANK('ICC GRID'!E128),"---",IF('ICC GRID'!E128=0,"",'ICC GRID'!E128))</f>
        <v>10</v>
      </c>
      <c r="G151" s="90">
        <f>IF(ISBLANK('ICC GRID'!F128),"---",IF('ICC GRID'!G128=0,"",'ICC GRID'!G128))</f>
        <v>320</v>
      </c>
      <c r="H151" s="47"/>
      <c r="I151" s="48"/>
      <c r="J151" s="32" t="str">
        <f t="shared" si="4"/>
        <v/>
      </c>
      <c r="K151" s="33" t="str">
        <f>IF(ISBLANK('ICC GRID'!D128),"---",IF(H151="","",IF(H151&lt;'ICC GRID'!D128,M151,E151)))</f>
        <v/>
      </c>
      <c r="L151" s="33" t="str">
        <f t="shared" si="5"/>
        <v/>
      </c>
    </row>
    <row r="152" spans="1:12" ht="15.75" x14ac:dyDescent="0.2">
      <c r="A152" s="28" t="str">
        <f>IF(ISBLANK('ICC GRID'!F129),"---",'ICC GRID'!F129)</f>
        <v>Carpinus betulus 'Columnaris Nana'</v>
      </c>
      <c r="B152" s="29"/>
      <c r="C152" s="30" t="str">
        <f>IF(ISBLANK('ICC GRID'!F129),"---",TRIM('ICC GRID'!A129))</f>
        <v>3-4'</v>
      </c>
      <c r="D152" s="31">
        <f>IF(ISBLANK('ICC GRID'!F129),"---",'ICC GRID'!E129)</f>
        <v>10</v>
      </c>
      <c r="E152" s="18">
        <f>IF(ISBLANK('ICC GRID'!F129),"---",IF('ICC GRID'!D129=0,"",'ICC GRID'!D129))</f>
        <v>23.8</v>
      </c>
      <c r="F152" s="19">
        <f>IF(ISBLANK('ICC GRID'!E129),"---",IF('ICC GRID'!E129=0,"",'ICC GRID'!E129))</f>
        <v>10</v>
      </c>
      <c r="G152" s="90">
        <f>IF(ISBLANK('ICC GRID'!F129),"---",IF('ICC GRID'!G129=0,"",'ICC GRID'!G129))</f>
        <v>50</v>
      </c>
      <c r="H152" s="47"/>
      <c r="I152" s="48"/>
      <c r="J152" s="32" t="str">
        <f t="shared" si="4"/>
        <v/>
      </c>
      <c r="K152" s="33" t="str">
        <f>IF(ISBLANK('ICC GRID'!D129),"---",IF(H152="","",IF(H152&lt;'ICC GRID'!D129,M152,E152)))</f>
        <v/>
      </c>
      <c r="L152" s="33" t="str">
        <f t="shared" si="5"/>
        <v/>
      </c>
    </row>
    <row r="153" spans="1:12" ht="15.75" x14ac:dyDescent="0.2">
      <c r="A153" s="28" t="str">
        <f>IF(ISBLANK('ICC GRID'!F130),"---",'ICC GRID'!F130)</f>
        <v>Carpinus betulus 'Fastigiata'</v>
      </c>
      <c r="B153" s="29"/>
      <c r="C153" s="30" t="str">
        <f>IF(ISBLANK('ICC GRID'!F130),"---",TRIM('ICC GRID'!A130))</f>
        <v>#1 1-2'</v>
      </c>
      <c r="D153" s="31">
        <f>IF(ISBLANK('ICC GRID'!F130),"---",'ICC GRID'!E130)</f>
        <v>10</v>
      </c>
      <c r="E153" s="18">
        <f>IF(ISBLANK('ICC GRID'!F130),"---",IF('ICC GRID'!D130=0,"",'ICC GRID'!D130))</f>
        <v>12</v>
      </c>
      <c r="F153" s="19">
        <f>IF(ISBLANK('ICC GRID'!E130),"---",IF('ICC GRID'!E130=0,"",'ICC GRID'!E130))</f>
        <v>10</v>
      </c>
      <c r="G153" s="90">
        <f>IF(ISBLANK('ICC GRID'!F130),"---",IF('ICC GRID'!G130=0,"",'ICC GRID'!G130))</f>
        <v>280</v>
      </c>
      <c r="H153" s="47"/>
      <c r="I153" s="48"/>
      <c r="J153" s="32" t="str">
        <f t="shared" si="4"/>
        <v/>
      </c>
      <c r="K153" s="33" t="str">
        <f>IF(ISBLANK('ICC GRID'!D130),"---",IF(H153="","",IF(H153&lt;'ICC GRID'!D130,M153,E153)))</f>
        <v/>
      </c>
      <c r="L153" s="33" t="str">
        <f t="shared" si="5"/>
        <v/>
      </c>
    </row>
    <row r="154" spans="1:12" ht="15.75" x14ac:dyDescent="0.2">
      <c r="A154" s="28" t="str">
        <f>IF(ISBLANK('ICC GRID'!F131),"---",'ICC GRID'!F131)</f>
        <v>Carpinus betulus 'Fastigiata'</v>
      </c>
      <c r="B154" s="29"/>
      <c r="C154" s="30" t="str">
        <f>IF(ISBLANK('ICC GRID'!F131),"---",TRIM('ICC GRID'!A131))</f>
        <v>#1 2-3'</v>
      </c>
      <c r="D154" s="31">
        <f>IF(ISBLANK('ICC GRID'!F131),"---",'ICC GRID'!E131)</f>
        <v>10</v>
      </c>
      <c r="E154" s="18">
        <f>IF(ISBLANK('ICC GRID'!F131),"---",IF('ICC GRID'!D131=0,"",'ICC GRID'!D131))</f>
        <v>14</v>
      </c>
      <c r="F154" s="19">
        <f>IF(ISBLANK('ICC GRID'!E131),"---",IF('ICC GRID'!E131=0,"",'ICC GRID'!E131))</f>
        <v>10</v>
      </c>
      <c r="G154" s="90">
        <f>IF(ISBLANK('ICC GRID'!F131),"---",IF('ICC GRID'!G131=0,"",'ICC GRID'!G131))</f>
        <v>370</v>
      </c>
      <c r="H154" s="47"/>
      <c r="I154" s="48"/>
      <c r="J154" s="32" t="str">
        <f t="shared" ref="J154:J217" si="6">IF(H154="","",IF(ROUNDUP(H154/D154,0)*D154&lt;&gt;H154,ROUNDUP(H154/D154,0)*D154,H154))</f>
        <v/>
      </c>
      <c r="K154" s="33" t="str">
        <f>IF(ISBLANK('ICC GRID'!D131),"---",IF(H154="","",IF(H154&lt;'ICC GRID'!D131,M154,E154)))</f>
        <v/>
      </c>
      <c r="L154" s="33" t="str">
        <f t="shared" ref="L154:L217" si="7">IF(ISBLANK(H154),"",J154*K154)</f>
        <v/>
      </c>
    </row>
    <row r="155" spans="1:12" ht="15.75" x14ac:dyDescent="0.2">
      <c r="A155" s="28" t="str">
        <f>IF(ISBLANK('ICC GRID'!F132),"---",'ICC GRID'!F132)</f>
        <v>Carpinus betulus 'Fastigiata'</v>
      </c>
      <c r="B155" s="29"/>
      <c r="C155" s="30" t="str">
        <f>IF(ISBLANK('ICC GRID'!F132),"---",TRIM('ICC GRID'!A132))</f>
        <v>1-2'</v>
      </c>
      <c r="D155" s="31">
        <f>IF(ISBLANK('ICC GRID'!F132),"---",'ICC GRID'!E132)</f>
        <v>10</v>
      </c>
      <c r="E155" s="18">
        <f>IF(ISBLANK('ICC GRID'!F132),"---",IF('ICC GRID'!D132=0,"",'ICC GRID'!D132))</f>
        <v>13.9</v>
      </c>
      <c r="F155" s="19">
        <f>IF(ISBLANK('ICC GRID'!E132),"---",IF('ICC GRID'!E132=0,"",'ICC GRID'!E132))</f>
        <v>10</v>
      </c>
      <c r="G155" s="90">
        <f>IF(ISBLANK('ICC GRID'!F132),"---",IF('ICC GRID'!G132=0,"",'ICC GRID'!G132))</f>
        <v>60</v>
      </c>
      <c r="H155" s="47"/>
      <c r="I155" s="48"/>
      <c r="J155" s="32" t="str">
        <f t="shared" si="6"/>
        <v/>
      </c>
      <c r="K155" s="33" t="str">
        <f>IF(ISBLANK('ICC GRID'!D132),"---",IF(H155="","",IF(H155&lt;'ICC GRID'!D132,M155,E155)))</f>
        <v/>
      </c>
      <c r="L155" s="33" t="str">
        <f t="shared" si="7"/>
        <v/>
      </c>
    </row>
    <row r="156" spans="1:12" ht="15.75" x14ac:dyDescent="0.2">
      <c r="A156" s="28" t="str">
        <f>IF(ISBLANK('ICC GRID'!F133),"---",'ICC GRID'!F133)</f>
        <v>Carpinus betulus 'Fastigiata'</v>
      </c>
      <c r="B156" s="29"/>
      <c r="C156" s="30" t="str">
        <f>IF(ISBLANK('ICC GRID'!F133),"---",TRIM('ICC GRID'!A133))</f>
        <v>2-3'</v>
      </c>
      <c r="D156" s="31">
        <f>IF(ISBLANK('ICC GRID'!F133),"---",'ICC GRID'!E133)</f>
        <v>10</v>
      </c>
      <c r="E156" s="18">
        <f>IF(ISBLANK('ICC GRID'!F133),"---",IF('ICC GRID'!D133=0,"",'ICC GRID'!D133))</f>
        <v>15.9</v>
      </c>
      <c r="F156" s="19">
        <f>IF(ISBLANK('ICC GRID'!E133),"---",IF('ICC GRID'!E133=0,"",'ICC GRID'!E133))</f>
        <v>10</v>
      </c>
      <c r="G156" s="90">
        <f>IF(ISBLANK('ICC GRID'!F133),"---",IF('ICC GRID'!G133=0,"",'ICC GRID'!G133))</f>
        <v>90</v>
      </c>
      <c r="H156" s="47"/>
      <c r="I156" s="48"/>
      <c r="J156" s="32" t="str">
        <f t="shared" si="6"/>
        <v/>
      </c>
      <c r="K156" s="33" t="str">
        <f>IF(ISBLANK('ICC GRID'!D133),"---",IF(H156="","",IF(H156&lt;'ICC GRID'!D133,M156,E156)))</f>
        <v/>
      </c>
      <c r="L156" s="33" t="str">
        <f t="shared" si="7"/>
        <v/>
      </c>
    </row>
    <row r="157" spans="1:12" ht="15.75" x14ac:dyDescent="0.2">
      <c r="A157" s="28" t="str">
        <f>IF(ISBLANK('ICC GRID'!F134),"---",'ICC GRID'!F134)</f>
        <v>Carpinus betulus 'Fastigiata'</v>
      </c>
      <c r="B157" s="29"/>
      <c r="C157" s="30" t="str">
        <f>IF(ISBLANK('ICC GRID'!F134),"---",TRIM('ICC GRID'!A134))</f>
        <v>4-5' TRUCK ONLY</v>
      </c>
      <c r="D157" s="31">
        <f>IF(ISBLANK('ICC GRID'!F134),"---",'ICC GRID'!E134)</f>
        <v>10</v>
      </c>
      <c r="E157" s="18">
        <f>IF(ISBLANK('ICC GRID'!F134),"---",IF('ICC GRID'!D134=0,"",'ICC GRID'!D134))</f>
        <v>19.899999999999999</v>
      </c>
      <c r="F157" s="19">
        <f>IF(ISBLANK('ICC GRID'!E134),"---",IF('ICC GRID'!E134=0,"",'ICC GRID'!E134))</f>
        <v>10</v>
      </c>
      <c r="G157" s="90">
        <f>IF(ISBLANK('ICC GRID'!F134),"---",IF('ICC GRID'!G134=0,"",'ICC GRID'!G134))</f>
        <v>190</v>
      </c>
      <c r="H157" s="47"/>
      <c r="I157" s="48"/>
      <c r="J157" s="32" t="str">
        <f t="shared" si="6"/>
        <v/>
      </c>
      <c r="K157" s="33" t="str">
        <f>IF(ISBLANK('ICC GRID'!D134),"---",IF(H157="","",IF(H157&lt;'ICC GRID'!D134,M157,E157)))</f>
        <v/>
      </c>
      <c r="L157" s="33" t="str">
        <f t="shared" si="7"/>
        <v/>
      </c>
    </row>
    <row r="158" spans="1:12" ht="15.75" x14ac:dyDescent="0.2">
      <c r="A158" s="28" t="str">
        <f>IF(ISBLANK('ICC GRID'!F135),"---",'ICC GRID'!F135)</f>
        <v>Carpinus betulus 'Pinoccheo'</v>
      </c>
      <c r="B158" s="29"/>
      <c r="C158" s="30" t="str">
        <f>IF(ISBLANK('ICC GRID'!F135),"---",TRIM('ICC GRID'!A135))</f>
        <v>4-5'</v>
      </c>
      <c r="D158" s="31">
        <f>IF(ISBLANK('ICC GRID'!F135),"---",'ICC GRID'!E135)</f>
        <v>10</v>
      </c>
      <c r="E158" s="18">
        <f>IF(ISBLANK('ICC GRID'!F135),"---",IF('ICC GRID'!D135=0,"",'ICC GRID'!D135))</f>
        <v>22.25</v>
      </c>
      <c r="F158" s="19">
        <f>IF(ISBLANK('ICC GRID'!E135),"---",IF('ICC GRID'!E135=0,"",'ICC GRID'!E135))</f>
        <v>10</v>
      </c>
      <c r="G158" s="90">
        <f>IF(ISBLANK('ICC GRID'!F135),"---",IF('ICC GRID'!G135=0,"",'ICC GRID'!G135))</f>
        <v>80</v>
      </c>
      <c r="H158" s="47"/>
      <c r="I158" s="48"/>
      <c r="J158" s="32" t="str">
        <f t="shared" si="6"/>
        <v/>
      </c>
      <c r="K158" s="33" t="str">
        <f>IF(ISBLANK('ICC GRID'!D135),"---",IF(H158="","",IF(H158&lt;'ICC GRID'!D135,M158,E158)))</f>
        <v/>
      </c>
      <c r="L158" s="33" t="str">
        <f t="shared" si="7"/>
        <v/>
      </c>
    </row>
    <row r="159" spans="1:12" ht="15.75" x14ac:dyDescent="0.2">
      <c r="A159" s="28" t="str">
        <f>IF(ISBLANK('ICC GRID'!F136),"---",'ICC GRID'!F136)</f>
        <v>Carpinus caroliniana WI Source</v>
      </c>
      <c r="B159" s="29"/>
      <c r="C159" s="30" t="str">
        <f>IF(ISBLANK('ICC GRID'!F136),"---",TRIM('ICC GRID'!A136))</f>
        <v>#1 1-2'</v>
      </c>
      <c r="D159" s="31">
        <f>IF(ISBLANK('ICC GRID'!F136),"---",'ICC GRID'!E136)</f>
        <v>10</v>
      </c>
      <c r="E159" s="18">
        <f>IF(ISBLANK('ICC GRID'!F136),"---",IF('ICC GRID'!D136=0,"",'ICC GRID'!D136))</f>
        <v>3.5</v>
      </c>
      <c r="F159" s="19">
        <f>IF(ISBLANK('ICC GRID'!E136),"---",IF('ICC GRID'!E136=0,"",'ICC GRID'!E136))</f>
        <v>10</v>
      </c>
      <c r="G159" s="90">
        <f>IF(ISBLANK('ICC GRID'!F136),"---",IF('ICC GRID'!G136=0,"",'ICC GRID'!G136))</f>
        <v>30</v>
      </c>
      <c r="H159" s="47"/>
      <c r="I159" s="48"/>
      <c r="J159" s="32" t="str">
        <f t="shared" si="6"/>
        <v/>
      </c>
      <c r="K159" s="33" t="str">
        <f>IF(ISBLANK('ICC GRID'!D136),"---",IF(H159="","",IF(H159&lt;'ICC GRID'!D136,M159,E159)))</f>
        <v/>
      </c>
      <c r="L159" s="33" t="str">
        <f t="shared" si="7"/>
        <v/>
      </c>
    </row>
    <row r="160" spans="1:12" ht="15.75" x14ac:dyDescent="0.2">
      <c r="A160" s="28" t="str">
        <f>IF(ISBLANK('ICC GRID'!F137),"---",'ICC GRID'!F137)</f>
        <v>Carpinus caroliniana WI Source</v>
      </c>
      <c r="B160" s="29"/>
      <c r="C160" s="30" t="str">
        <f>IF(ISBLANK('ICC GRID'!F137),"---",TRIM('ICC GRID'!A137))</f>
        <v>#1 2-3'</v>
      </c>
      <c r="D160" s="31">
        <f>IF(ISBLANK('ICC GRID'!F137),"---",'ICC GRID'!E137)</f>
        <v>10</v>
      </c>
      <c r="E160" s="18">
        <f>IF(ISBLANK('ICC GRID'!F137),"---",IF('ICC GRID'!D137=0,"",'ICC GRID'!D137))</f>
        <v>4.8</v>
      </c>
      <c r="F160" s="19">
        <f>IF(ISBLANK('ICC GRID'!E137),"---",IF('ICC GRID'!E137=0,"",'ICC GRID'!E137))</f>
        <v>10</v>
      </c>
      <c r="G160" s="90">
        <f>IF(ISBLANK('ICC GRID'!F137),"---",IF('ICC GRID'!G137=0,"",'ICC GRID'!G137))</f>
        <v>140</v>
      </c>
      <c r="H160" s="47"/>
      <c r="I160" s="48"/>
      <c r="J160" s="32" t="str">
        <f t="shared" si="6"/>
        <v/>
      </c>
      <c r="K160" s="33" t="str">
        <f>IF(ISBLANK('ICC GRID'!D137),"---",IF(H160="","",IF(H160&lt;'ICC GRID'!D137,M160,E160)))</f>
        <v/>
      </c>
      <c r="L160" s="33" t="str">
        <f t="shared" si="7"/>
        <v/>
      </c>
    </row>
    <row r="161" spans="1:12" ht="15.75" x14ac:dyDescent="0.2">
      <c r="A161" s="28" t="str">
        <f>IF(ISBLANK('ICC GRID'!F138),"---",'ICC GRID'!F138)</f>
        <v>Carpinus caroliniana WI Source</v>
      </c>
      <c r="B161" s="29"/>
      <c r="C161" s="30" t="str">
        <f>IF(ISBLANK('ICC GRID'!F138),"---",TRIM('ICC GRID'!A138))</f>
        <v>1-2' TR</v>
      </c>
      <c r="D161" s="31">
        <f>IF(ISBLANK('ICC GRID'!F138),"---",'ICC GRID'!E138)</f>
        <v>25</v>
      </c>
      <c r="E161" s="18">
        <f>IF(ISBLANK('ICC GRID'!F138),"---",IF('ICC GRID'!D138=0,"",'ICC GRID'!D138))</f>
        <v>3.45</v>
      </c>
      <c r="F161" s="19">
        <f>IF(ISBLANK('ICC GRID'!E138),"---",IF('ICC GRID'!E138=0,"",'ICC GRID'!E138))</f>
        <v>25</v>
      </c>
      <c r="G161" s="90">
        <f>IF(ISBLANK('ICC GRID'!F138),"---",IF('ICC GRID'!G138=0,"",'ICC GRID'!G138))</f>
        <v>250</v>
      </c>
      <c r="H161" s="47"/>
      <c r="I161" s="48"/>
      <c r="J161" s="32" t="str">
        <f t="shared" si="6"/>
        <v/>
      </c>
      <c r="K161" s="33" t="str">
        <f>IF(ISBLANK('ICC GRID'!D138),"---",IF(H161="","",IF(H161&lt;'ICC GRID'!D138,M161,E161)))</f>
        <v/>
      </c>
      <c r="L161" s="33" t="str">
        <f t="shared" si="7"/>
        <v/>
      </c>
    </row>
    <row r="162" spans="1:12" ht="15.75" x14ac:dyDescent="0.2">
      <c r="A162" s="28" t="str">
        <f>IF(ISBLANK('ICC GRID'!F139),"---",'ICC GRID'!F139)</f>
        <v>Carpinus caroliniana WI Source</v>
      </c>
      <c r="B162" s="29"/>
      <c r="C162" s="30" t="str">
        <f>IF(ISBLANK('ICC GRID'!F139),"---",TRIM('ICC GRID'!A139))</f>
        <v>3-4' TR</v>
      </c>
      <c r="D162" s="31">
        <f>IF(ISBLANK('ICC GRID'!F139),"---",'ICC GRID'!E139)</f>
        <v>10</v>
      </c>
      <c r="E162" s="18">
        <f>IF(ISBLANK('ICC GRID'!F139),"---",IF('ICC GRID'!D139=0,"",'ICC GRID'!D139))</f>
        <v>6.9</v>
      </c>
      <c r="F162" s="19">
        <f>IF(ISBLANK('ICC GRID'!E139),"---",IF('ICC GRID'!E139=0,"",'ICC GRID'!E139))</f>
        <v>10</v>
      </c>
      <c r="G162" s="90">
        <f>IF(ISBLANK('ICC GRID'!F139),"---",IF('ICC GRID'!G139=0,"",'ICC GRID'!G139))</f>
        <v>1030</v>
      </c>
      <c r="H162" s="47"/>
      <c r="I162" s="48"/>
      <c r="J162" s="32" t="str">
        <f t="shared" si="6"/>
        <v/>
      </c>
      <c r="K162" s="33" t="str">
        <f>IF(ISBLANK('ICC GRID'!D139),"---",IF(H162="","",IF(H162&lt;'ICC GRID'!D139,M162,E162)))</f>
        <v/>
      </c>
      <c r="L162" s="33" t="str">
        <f t="shared" si="7"/>
        <v/>
      </c>
    </row>
    <row r="163" spans="1:12" ht="15.75" x14ac:dyDescent="0.2">
      <c r="A163" s="28" t="str">
        <f>IF(ISBLANK('ICC GRID'!F140),"---",'ICC GRID'!F140)</f>
        <v>Carpinus caroliniana WI Source</v>
      </c>
      <c r="B163" s="29"/>
      <c r="C163" s="30" t="str">
        <f>IF(ISBLANK('ICC GRID'!F140),"---",TRIM('ICC GRID'!A140))</f>
        <v>4-5' TR</v>
      </c>
      <c r="D163" s="31">
        <f>IF(ISBLANK('ICC GRID'!F140),"---",'ICC GRID'!E140)</f>
        <v>10</v>
      </c>
      <c r="E163" s="18">
        <f>IF(ISBLANK('ICC GRID'!F140),"---",IF('ICC GRID'!D140=0,"",'ICC GRID'!D140))</f>
        <v>9.5500000000000007</v>
      </c>
      <c r="F163" s="19">
        <f>IF(ISBLANK('ICC GRID'!E140),"---",IF('ICC GRID'!E140=0,"",'ICC GRID'!E140))</f>
        <v>10</v>
      </c>
      <c r="G163" s="90">
        <f>IF(ISBLANK('ICC GRID'!F140),"---",IF('ICC GRID'!G140=0,"",'ICC GRID'!G140))</f>
        <v>2030</v>
      </c>
      <c r="H163" s="47"/>
      <c r="I163" s="48"/>
      <c r="J163" s="32" t="str">
        <f t="shared" si="6"/>
        <v/>
      </c>
      <c r="K163" s="33" t="str">
        <f>IF(ISBLANK('ICC GRID'!D140),"---",IF(H163="","",IF(H163&lt;'ICC GRID'!D140,M163,E163)))</f>
        <v/>
      </c>
      <c r="L163" s="33" t="str">
        <f t="shared" si="7"/>
        <v/>
      </c>
    </row>
    <row r="164" spans="1:12" ht="15.75" x14ac:dyDescent="0.2">
      <c r="A164" s="28" t="str">
        <f>IF(ISBLANK('ICC GRID'!F141),"---",'ICC GRID'!F141)</f>
        <v>Carpinus caroliniana WI Source</v>
      </c>
      <c r="B164" s="29"/>
      <c r="C164" s="30" t="str">
        <f>IF(ISBLANK('ICC GRID'!F141),"---",TRIM('ICC GRID'!A141))</f>
        <v>5-6' TR TRUCK ONLY</v>
      </c>
      <c r="D164" s="31">
        <f>IF(ISBLANK('ICC GRID'!F141),"---",'ICC GRID'!E141)</f>
        <v>10</v>
      </c>
      <c r="E164" s="18">
        <f>IF(ISBLANK('ICC GRID'!F141),"---",IF('ICC GRID'!D141=0,"",'ICC GRID'!D141))</f>
        <v>12</v>
      </c>
      <c r="F164" s="19">
        <f>IF(ISBLANK('ICC GRID'!E141),"---",IF('ICC GRID'!E141=0,"",'ICC GRID'!E141))</f>
        <v>10</v>
      </c>
      <c r="G164" s="90">
        <f>IF(ISBLANK('ICC GRID'!F141),"---",IF('ICC GRID'!G141=0,"",'ICC GRID'!G141))</f>
        <v>1000</v>
      </c>
      <c r="H164" s="47"/>
      <c r="I164" s="48"/>
      <c r="J164" s="32" t="str">
        <f t="shared" si="6"/>
        <v/>
      </c>
      <c r="K164" s="33" t="str">
        <f>IF(ISBLANK('ICC GRID'!D141),"---",IF(H164="","",IF(H164&lt;'ICC GRID'!D141,M164,E164)))</f>
        <v/>
      </c>
      <c r="L164" s="33" t="str">
        <f t="shared" si="7"/>
        <v/>
      </c>
    </row>
    <row r="165" spans="1:12" ht="15.75" x14ac:dyDescent="0.2">
      <c r="A165" s="28" t="str">
        <f>IF(ISBLANK('ICC GRID'!F142),"---",'ICC GRID'!F142)</f>
        <v>Carpinus caroliniana Wisconsin Red™</v>
      </c>
      <c r="B165" s="29"/>
      <c r="C165" s="30" t="str">
        <f>IF(ISBLANK('ICC GRID'!F142),"---",TRIM('ICC GRID'!A142))</f>
        <v>LP21ci 6-12"</v>
      </c>
      <c r="D165" s="31">
        <f>IF(ISBLANK('ICC GRID'!F142),"---",'ICC GRID'!E142)</f>
        <v>25</v>
      </c>
      <c r="E165" s="18">
        <f>IF(ISBLANK('ICC GRID'!F142),"---",IF('ICC GRID'!D142=0,"",'ICC GRID'!D142))</f>
        <v>2.4500000000000002</v>
      </c>
      <c r="F165" s="19">
        <f>IF(ISBLANK('ICC GRID'!E142),"---",IF('ICC GRID'!E142=0,"",'ICC GRID'!E142))</f>
        <v>25</v>
      </c>
      <c r="G165" s="90">
        <f>IF(ISBLANK('ICC GRID'!F142),"---",IF('ICC GRID'!G142=0,"",'ICC GRID'!G142))</f>
        <v>4025</v>
      </c>
      <c r="H165" s="47"/>
      <c r="I165" s="48"/>
      <c r="J165" s="32" t="str">
        <f t="shared" si="6"/>
        <v/>
      </c>
      <c r="K165" s="33" t="str">
        <f>IF(ISBLANK('ICC GRID'!D142),"---",IF(H165="","",IF(H165&lt;'ICC GRID'!D142,M165,E165)))</f>
        <v/>
      </c>
      <c r="L165" s="33" t="str">
        <f t="shared" si="7"/>
        <v/>
      </c>
    </row>
    <row r="166" spans="1:12" ht="15.75" x14ac:dyDescent="0.2">
      <c r="A166" s="28" t="str">
        <f>IF(ISBLANK('ICC GRID'!F143),"---",'ICC GRID'!F143)</f>
        <v>Carpinus caroliniana Wisconsin Red™</v>
      </c>
      <c r="B166" s="29"/>
      <c r="C166" s="30" t="str">
        <f>IF(ISBLANK('ICC GRID'!F143),"---",TRIM('ICC GRID'!A143))</f>
        <v>LP21ci 1-2'</v>
      </c>
      <c r="D166" s="31">
        <f>IF(ISBLANK('ICC GRID'!F143),"---",'ICC GRID'!E143)</f>
        <v>25</v>
      </c>
      <c r="E166" s="18">
        <f>IF(ISBLANK('ICC GRID'!F143),"---",IF('ICC GRID'!D143=0,"",'ICC GRID'!D143))</f>
        <v>3</v>
      </c>
      <c r="F166" s="19">
        <f>IF(ISBLANK('ICC GRID'!E143),"---",IF('ICC GRID'!E143=0,"",'ICC GRID'!E143))</f>
        <v>25</v>
      </c>
      <c r="G166" s="90">
        <f>IF(ISBLANK('ICC GRID'!F143),"---",IF('ICC GRID'!G143=0,"",'ICC GRID'!G143))</f>
        <v>3625</v>
      </c>
      <c r="H166" s="47"/>
      <c r="I166" s="48"/>
      <c r="J166" s="32" t="str">
        <f t="shared" si="6"/>
        <v/>
      </c>
      <c r="K166" s="33" t="str">
        <f>IF(ISBLANK('ICC GRID'!D143),"---",IF(H166="","",IF(H166&lt;'ICC GRID'!D143,M166,E166)))</f>
        <v/>
      </c>
      <c r="L166" s="33" t="str">
        <f t="shared" si="7"/>
        <v/>
      </c>
    </row>
    <row r="167" spans="1:12" ht="15.75" x14ac:dyDescent="0.2">
      <c r="A167" s="28" t="str">
        <f>IF(ISBLANK('ICC GRID'!F144),"---",'ICC GRID'!F144)</f>
        <v>Carpinus caroliniana Wisconsin Red™</v>
      </c>
      <c r="B167" s="29"/>
      <c r="C167" s="30" t="str">
        <f>IF(ISBLANK('ICC GRID'!F144),"---",TRIM('ICC GRID'!A144))</f>
        <v>6-12"</v>
      </c>
      <c r="D167" s="31">
        <f>IF(ISBLANK('ICC GRID'!F144),"---",'ICC GRID'!E144)</f>
        <v>50</v>
      </c>
      <c r="E167" s="18">
        <f>IF(ISBLANK('ICC GRID'!F144),"---",IF('ICC GRID'!D144=0,"",'ICC GRID'!D144))</f>
        <v>2.1</v>
      </c>
      <c r="F167" s="19">
        <f>IF(ISBLANK('ICC GRID'!E144),"---",IF('ICC GRID'!E144=0,"",'ICC GRID'!E144))</f>
        <v>50</v>
      </c>
      <c r="G167" s="90">
        <f>IF(ISBLANK('ICC GRID'!F144),"---",IF('ICC GRID'!G144=0,"",'ICC GRID'!G144))</f>
        <v>2000</v>
      </c>
      <c r="H167" s="47"/>
      <c r="I167" s="48"/>
      <c r="J167" s="32" t="str">
        <f t="shared" si="6"/>
        <v/>
      </c>
      <c r="K167" s="33" t="str">
        <f>IF(ISBLANK('ICC GRID'!D144),"---",IF(H167="","",IF(H167&lt;'ICC GRID'!D144,M167,E167)))</f>
        <v/>
      </c>
      <c r="L167" s="33" t="str">
        <f t="shared" si="7"/>
        <v/>
      </c>
    </row>
    <row r="168" spans="1:12" ht="15.75" x14ac:dyDescent="0.2">
      <c r="A168" s="28" t="str">
        <f>IF(ISBLANK('ICC GRID'!F145),"---",'ICC GRID'!F145)</f>
        <v>Carpinus caroliniana Wisconsin Red™</v>
      </c>
      <c r="B168" s="29"/>
      <c r="C168" s="30" t="str">
        <f>IF(ISBLANK('ICC GRID'!F145),"---",TRIM('ICC GRID'!A145))</f>
        <v>1-2'</v>
      </c>
      <c r="D168" s="31">
        <f>IF(ISBLANK('ICC GRID'!F145),"---",'ICC GRID'!E145)</f>
        <v>50</v>
      </c>
      <c r="E168" s="18">
        <f>IF(ISBLANK('ICC GRID'!F145),"---",IF('ICC GRID'!D145=0,"",'ICC GRID'!D145))</f>
        <v>2.5499999999999998</v>
      </c>
      <c r="F168" s="19">
        <f>IF(ISBLANK('ICC GRID'!E145),"---",IF('ICC GRID'!E145=0,"",'ICC GRID'!E145))</f>
        <v>50</v>
      </c>
      <c r="G168" s="90">
        <f>IF(ISBLANK('ICC GRID'!F145),"---",IF('ICC GRID'!G145=0,"",'ICC GRID'!G145))</f>
        <v>4100</v>
      </c>
      <c r="H168" s="47"/>
      <c r="I168" s="48"/>
      <c r="J168" s="32" t="str">
        <f t="shared" si="6"/>
        <v/>
      </c>
      <c r="K168" s="33" t="str">
        <f>IF(ISBLANK('ICC GRID'!D145),"---",IF(H168="","",IF(H168&lt;'ICC GRID'!D145,M168,E168)))</f>
        <v/>
      </c>
      <c r="L168" s="33" t="str">
        <f t="shared" si="7"/>
        <v/>
      </c>
    </row>
    <row r="169" spans="1:12" ht="15.75" x14ac:dyDescent="0.2">
      <c r="A169" s="28" t="str">
        <f>IF(ISBLANK('ICC GRID'!F146),"---",'ICC GRID'!F146)</f>
        <v>Carpinus caroliniana Wisconsin Red™</v>
      </c>
      <c r="B169" s="29"/>
      <c r="C169" s="30" t="str">
        <f>IF(ISBLANK('ICC GRID'!F146),"---",TRIM('ICC GRID'!A146))</f>
        <v>2-3'</v>
      </c>
      <c r="D169" s="31">
        <f>IF(ISBLANK('ICC GRID'!F146),"---",'ICC GRID'!E146)</f>
        <v>50</v>
      </c>
      <c r="E169" s="18">
        <f>IF(ISBLANK('ICC GRID'!F146),"---",IF('ICC GRID'!D146=0,"",'ICC GRID'!D146))</f>
        <v>3</v>
      </c>
      <c r="F169" s="19">
        <f>IF(ISBLANK('ICC GRID'!E146),"---",IF('ICC GRID'!E146=0,"",'ICC GRID'!E146))</f>
        <v>50</v>
      </c>
      <c r="G169" s="90">
        <f>IF(ISBLANK('ICC GRID'!F146),"---",IF('ICC GRID'!G146=0,"",'ICC GRID'!G146))</f>
        <v>2350</v>
      </c>
      <c r="H169" s="47"/>
      <c r="I169" s="48"/>
      <c r="J169" s="32" t="str">
        <f t="shared" si="6"/>
        <v/>
      </c>
      <c r="K169" s="33" t="str">
        <f>IF(ISBLANK('ICC GRID'!D146),"---",IF(H169="","",IF(H169&lt;'ICC GRID'!D146,M169,E169)))</f>
        <v/>
      </c>
      <c r="L169" s="33" t="str">
        <f t="shared" si="7"/>
        <v/>
      </c>
    </row>
    <row r="170" spans="1:12" ht="15.75" x14ac:dyDescent="0.2">
      <c r="A170" s="28" t="str">
        <f>IF(ISBLANK('ICC GRID'!F147),"---",'ICC GRID'!F147)</f>
        <v>Carpinus cordata</v>
      </c>
      <c r="B170" s="29"/>
      <c r="C170" s="30" t="str">
        <f>IF(ISBLANK('ICC GRID'!F147),"---",TRIM('ICC GRID'!A147))</f>
        <v>1/8"</v>
      </c>
      <c r="D170" s="31">
        <f>IF(ISBLANK('ICC GRID'!F147),"---",'ICC GRID'!E147)</f>
        <v>50</v>
      </c>
      <c r="E170" s="18">
        <f>IF(ISBLANK('ICC GRID'!F147),"---",IF('ICC GRID'!D147=0,"",'ICC GRID'!D147))</f>
        <v>1.8</v>
      </c>
      <c r="F170" s="19">
        <f>IF(ISBLANK('ICC GRID'!E147),"---",IF('ICC GRID'!E147=0,"",'ICC GRID'!E147))</f>
        <v>50</v>
      </c>
      <c r="G170" s="90">
        <f>IF(ISBLANK('ICC GRID'!F147),"---",IF('ICC GRID'!G147=0,"",'ICC GRID'!G147))</f>
        <v>2350</v>
      </c>
      <c r="H170" s="47"/>
      <c r="I170" s="48"/>
      <c r="J170" s="32" t="str">
        <f t="shared" si="6"/>
        <v/>
      </c>
      <c r="K170" s="33" t="str">
        <f>IF(ISBLANK('ICC GRID'!D147),"---",IF(H170="","",IF(H170&lt;'ICC GRID'!D147,M170,E170)))</f>
        <v/>
      </c>
      <c r="L170" s="33" t="str">
        <f t="shared" si="7"/>
        <v/>
      </c>
    </row>
    <row r="171" spans="1:12" ht="15.75" x14ac:dyDescent="0.2">
      <c r="A171" s="28" t="str">
        <f>IF(ISBLANK('ICC GRID'!F148),"---",'ICC GRID'!F148)</f>
        <v>Celtis occidentalis</v>
      </c>
      <c r="B171" s="29"/>
      <c r="C171" s="30" t="str">
        <f>IF(ISBLANK('ICC GRID'!F148),"---",TRIM('ICC GRID'!A148))</f>
        <v>1-2'</v>
      </c>
      <c r="D171" s="31">
        <f>IF(ISBLANK('ICC GRID'!F148),"---",'ICC GRID'!E148)</f>
        <v>50</v>
      </c>
      <c r="E171" s="18">
        <f>IF(ISBLANK('ICC GRID'!F148),"---",IF('ICC GRID'!D148=0,"",'ICC GRID'!D148))</f>
        <v>1.85</v>
      </c>
      <c r="F171" s="19">
        <f>IF(ISBLANK('ICC GRID'!E148),"---",IF('ICC GRID'!E148=0,"",'ICC GRID'!E148))</f>
        <v>50</v>
      </c>
      <c r="G171" s="90">
        <f>IF(ISBLANK('ICC GRID'!F148),"---",IF('ICC GRID'!G148=0,"",'ICC GRID'!G148))</f>
        <v>200</v>
      </c>
      <c r="H171" s="47"/>
      <c r="I171" s="48"/>
      <c r="J171" s="32" t="str">
        <f t="shared" si="6"/>
        <v/>
      </c>
      <c r="K171" s="33" t="str">
        <f>IF(ISBLANK('ICC GRID'!D148),"---",IF(H171="","",IF(H171&lt;'ICC GRID'!D148,M171,E171)))</f>
        <v/>
      </c>
      <c r="L171" s="33" t="str">
        <f t="shared" si="7"/>
        <v/>
      </c>
    </row>
    <row r="172" spans="1:12" ht="15.75" x14ac:dyDescent="0.2">
      <c r="A172" s="28" t="str">
        <f>IF(ISBLANK('ICC GRID'!F149),"---",'ICC GRID'!F149)</f>
        <v>Cercidiphyllum japonicum Claim Jumper™ 'HSI1'</v>
      </c>
      <c r="B172" s="29"/>
      <c r="C172" s="30" t="str">
        <f>IF(ISBLANK('ICC GRID'!F149),"---",TRIM('ICC GRID'!A149))</f>
        <v>#1 2-3'</v>
      </c>
      <c r="D172" s="31">
        <f>IF(ISBLANK('ICC GRID'!F149),"---",'ICC GRID'!E149)</f>
        <v>10</v>
      </c>
      <c r="E172" s="18">
        <f>IF(ISBLANK('ICC GRID'!F149),"---",IF('ICC GRID'!D149=0,"",'ICC GRID'!D149))</f>
        <v>19.100000000000001</v>
      </c>
      <c r="F172" s="19">
        <f>IF(ISBLANK('ICC GRID'!E149),"---",IF('ICC GRID'!E149=0,"",'ICC GRID'!E149))</f>
        <v>10</v>
      </c>
      <c r="G172" s="90">
        <f>IF(ISBLANK('ICC GRID'!F149),"---",IF('ICC GRID'!G149=0,"",'ICC GRID'!G149))</f>
        <v>180</v>
      </c>
      <c r="H172" s="47"/>
      <c r="I172" s="48"/>
      <c r="J172" s="32" t="str">
        <f t="shared" si="6"/>
        <v/>
      </c>
      <c r="K172" s="33" t="str">
        <f>IF(ISBLANK('ICC GRID'!D149),"---",IF(H172="","",IF(H172&lt;'ICC GRID'!D149,M172,E172)))</f>
        <v/>
      </c>
      <c r="L172" s="33" t="str">
        <f t="shared" si="7"/>
        <v/>
      </c>
    </row>
    <row r="173" spans="1:12" ht="15.75" x14ac:dyDescent="0.2">
      <c r="A173" s="28" t="str">
        <f>IF(ISBLANK('ICC GRID'!F150),"---",'ICC GRID'!F150)</f>
        <v>Cercidiphyllum japonicum Claim Jumper™ 'HSI1'</v>
      </c>
      <c r="B173" s="29"/>
      <c r="C173" s="30" t="str">
        <f>IF(ISBLANK('ICC GRID'!F150),"---",TRIM('ICC GRID'!A150))</f>
        <v>#1 3-4'</v>
      </c>
      <c r="D173" s="31">
        <f>IF(ISBLANK('ICC GRID'!F150),"---",'ICC GRID'!E150)</f>
        <v>10</v>
      </c>
      <c r="E173" s="18">
        <f>IF(ISBLANK('ICC GRID'!F150),"---",IF('ICC GRID'!D150=0,"",'ICC GRID'!D150))</f>
        <v>20.65</v>
      </c>
      <c r="F173" s="19">
        <f>IF(ISBLANK('ICC GRID'!E150),"---",IF('ICC GRID'!E150=0,"",'ICC GRID'!E150))</f>
        <v>10</v>
      </c>
      <c r="G173" s="90">
        <f>IF(ISBLANK('ICC GRID'!F150),"---",IF('ICC GRID'!G150=0,"",'ICC GRID'!G150))</f>
        <v>390</v>
      </c>
      <c r="H173" s="47"/>
      <c r="I173" s="48"/>
      <c r="J173" s="32" t="str">
        <f t="shared" si="6"/>
        <v/>
      </c>
      <c r="K173" s="33" t="str">
        <f>IF(ISBLANK('ICC GRID'!D150),"---",IF(H173="","",IF(H173&lt;'ICC GRID'!D150,M173,E173)))</f>
        <v/>
      </c>
      <c r="L173" s="33" t="str">
        <f t="shared" si="7"/>
        <v/>
      </c>
    </row>
    <row r="174" spans="1:12" ht="15.75" x14ac:dyDescent="0.2">
      <c r="A174" s="28" t="str">
        <f>IF(ISBLANK('ICC GRID'!F151),"---",'ICC GRID'!F151)</f>
        <v>Cercidiphyllum japonicum Claim Jumper™ 'HSI1'</v>
      </c>
      <c r="B174" s="29"/>
      <c r="C174" s="30" t="str">
        <f>IF(ISBLANK('ICC GRID'!F151),"---",TRIM('ICC GRID'!A151))</f>
        <v>#1 4-5'</v>
      </c>
      <c r="D174" s="31">
        <f>IF(ISBLANK('ICC GRID'!F151),"---",'ICC GRID'!E151)</f>
        <v>10</v>
      </c>
      <c r="E174" s="18">
        <f>IF(ISBLANK('ICC GRID'!F151),"---",IF('ICC GRID'!D151=0,"",'ICC GRID'!D151))</f>
        <v>21.8</v>
      </c>
      <c r="F174" s="19">
        <f>IF(ISBLANK('ICC GRID'!E151),"---",IF('ICC GRID'!E151=0,"",'ICC GRID'!E151))</f>
        <v>10</v>
      </c>
      <c r="G174" s="90">
        <f>IF(ISBLANK('ICC GRID'!F151),"---",IF('ICC GRID'!G151=0,"",'ICC GRID'!G151))</f>
        <v>500</v>
      </c>
      <c r="H174" s="47"/>
      <c r="I174" s="48"/>
      <c r="J174" s="32" t="str">
        <f t="shared" si="6"/>
        <v/>
      </c>
      <c r="K174" s="33" t="str">
        <f>IF(ISBLANK('ICC GRID'!D151),"---",IF(H174="","",IF(H174&lt;'ICC GRID'!D151,M174,E174)))</f>
        <v/>
      </c>
      <c r="L174" s="33" t="str">
        <f t="shared" si="7"/>
        <v/>
      </c>
    </row>
    <row r="175" spans="1:12" ht="15.75" x14ac:dyDescent="0.2">
      <c r="A175" s="28" t="str">
        <f>IF(ISBLANK('ICC GRID'!F152),"---",'ICC GRID'!F152)</f>
        <v>Cercidiphyllum japonicum Claim Jumper™ 'HSI1'</v>
      </c>
      <c r="B175" s="29"/>
      <c r="C175" s="30" t="str">
        <f>IF(ISBLANK('ICC GRID'!F152),"---",TRIM('ICC GRID'!A152))</f>
        <v>#1 5-6' TRUCK ONLY</v>
      </c>
      <c r="D175" s="31">
        <f>IF(ISBLANK('ICC GRID'!F152),"---",'ICC GRID'!E152)</f>
        <v>10</v>
      </c>
      <c r="E175" s="18">
        <f>IF(ISBLANK('ICC GRID'!F152),"---",IF('ICC GRID'!D152=0,"",'ICC GRID'!D152))</f>
        <v>22.2</v>
      </c>
      <c r="F175" s="19">
        <f>IF(ISBLANK('ICC GRID'!E152),"---",IF('ICC GRID'!E152=0,"",'ICC GRID'!E152))</f>
        <v>10</v>
      </c>
      <c r="G175" s="90">
        <f>IF(ISBLANK('ICC GRID'!F152),"---",IF('ICC GRID'!G152=0,"",'ICC GRID'!G152))</f>
        <v>50</v>
      </c>
      <c r="H175" s="47"/>
      <c r="I175" s="48"/>
      <c r="J175" s="32" t="str">
        <f t="shared" si="6"/>
        <v/>
      </c>
      <c r="K175" s="33" t="str">
        <f>IF(ISBLANK('ICC GRID'!D152),"---",IF(H175="","",IF(H175&lt;'ICC GRID'!D152,M175,E175)))</f>
        <v/>
      </c>
      <c r="L175" s="33" t="str">
        <f t="shared" si="7"/>
        <v/>
      </c>
    </row>
    <row r="176" spans="1:12" ht="15.75" x14ac:dyDescent="0.2">
      <c r="A176" s="28" t="str">
        <f>IF(ISBLANK('ICC GRID'!F153),"---",'ICC GRID'!F153)</f>
        <v>Cercidiphyllum japonicum Claim Jumper™ 'HSI1'</v>
      </c>
      <c r="B176" s="29"/>
      <c r="C176" s="30" t="str">
        <f>IF(ISBLANK('ICC GRID'!F153),"---",TRIM('ICC GRID'!A153))</f>
        <v>#3 5-6' LT BRCH</v>
      </c>
      <c r="D176" s="31">
        <f>IF(ISBLANK('ICC GRID'!F153),"---",'ICC GRID'!E153)</f>
        <v>5</v>
      </c>
      <c r="E176" s="18">
        <f>IF(ISBLANK('ICC GRID'!F153),"---",IF('ICC GRID'!D153=0,"",'ICC GRID'!D153))</f>
        <v>26.8</v>
      </c>
      <c r="F176" s="19">
        <f>IF(ISBLANK('ICC GRID'!E153),"---",IF('ICC GRID'!E153=0,"",'ICC GRID'!E153))</f>
        <v>5</v>
      </c>
      <c r="G176" s="90">
        <f>IF(ISBLANK('ICC GRID'!F153),"---",IF('ICC GRID'!G153=0,"",'ICC GRID'!G153))</f>
        <v>50</v>
      </c>
      <c r="H176" s="47"/>
      <c r="I176" s="48"/>
      <c r="J176" s="32" t="str">
        <f t="shared" si="6"/>
        <v/>
      </c>
      <c r="K176" s="33" t="str">
        <f>IF(ISBLANK('ICC GRID'!D153),"---",IF(H176="","",IF(H176&lt;'ICC GRID'!D153,M176,E176)))</f>
        <v/>
      </c>
      <c r="L176" s="33" t="str">
        <f t="shared" si="7"/>
        <v/>
      </c>
    </row>
    <row r="177" spans="1:12" ht="15.75" x14ac:dyDescent="0.2">
      <c r="A177" s="28" t="str">
        <f>IF(ISBLANK('ICC GRID'!F154),"---",'ICC GRID'!F154)</f>
        <v>Cercis canadensis</v>
      </c>
      <c r="B177" s="29"/>
      <c r="C177" s="30" t="str">
        <f>IF(ISBLANK('ICC GRID'!F154),"---",TRIM('ICC GRID'!A154))</f>
        <v>1/8"</v>
      </c>
      <c r="D177" s="31">
        <f>IF(ISBLANK('ICC GRID'!F154),"---",'ICC GRID'!E154)</f>
        <v>50</v>
      </c>
      <c r="E177" s="18">
        <f>IF(ISBLANK('ICC GRID'!F154),"---",IF('ICC GRID'!D154=0,"",'ICC GRID'!D154))</f>
        <v>0.85</v>
      </c>
      <c r="F177" s="19">
        <f>IF(ISBLANK('ICC GRID'!E154),"---",IF('ICC GRID'!E154=0,"",'ICC GRID'!E154))</f>
        <v>50</v>
      </c>
      <c r="G177" s="90" t="str">
        <f>IF(ISBLANK('ICC GRID'!F154),"---",IF('ICC GRID'!G154=0,"",'ICC GRID'!G154))</f>
        <v>25K+</v>
      </c>
      <c r="H177" s="47"/>
      <c r="I177" s="48"/>
      <c r="J177" s="32" t="str">
        <f t="shared" si="6"/>
        <v/>
      </c>
      <c r="K177" s="33" t="str">
        <f>IF(ISBLANK('ICC GRID'!D154),"---",IF(H177="","",IF(H177&lt;'ICC GRID'!D154,M177,E177)))</f>
        <v/>
      </c>
      <c r="L177" s="33" t="str">
        <f t="shared" si="7"/>
        <v/>
      </c>
    </row>
    <row r="178" spans="1:12" ht="15.75" x14ac:dyDescent="0.2">
      <c r="A178" s="28" t="str">
        <f>IF(ISBLANK('ICC GRID'!F155),"---",'ICC GRID'!F155)</f>
        <v>Cercis canadensis</v>
      </c>
      <c r="B178" s="29"/>
      <c r="C178" s="30" t="str">
        <f>IF(ISBLANK('ICC GRID'!F155),"---",TRIM('ICC GRID'!A155))</f>
        <v>3/16"</v>
      </c>
      <c r="D178" s="31">
        <f>IF(ISBLANK('ICC GRID'!F155),"---",'ICC GRID'!E155)</f>
        <v>50</v>
      </c>
      <c r="E178" s="18">
        <f>IF(ISBLANK('ICC GRID'!F155),"---",IF('ICC GRID'!D155=0,"",'ICC GRID'!D155))</f>
        <v>1.2</v>
      </c>
      <c r="F178" s="19">
        <f>IF(ISBLANK('ICC GRID'!E155),"---",IF('ICC GRID'!E155=0,"",'ICC GRID'!E155))</f>
        <v>50</v>
      </c>
      <c r="G178" s="90">
        <f>IF(ISBLANK('ICC GRID'!F155),"---",IF('ICC GRID'!G155=0,"",'ICC GRID'!G155))</f>
        <v>8800</v>
      </c>
      <c r="H178" s="47"/>
      <c r="I178" s="48"/>
      <c r="J178" s="32" t="str">
        <f t="shared" si="6"/>
        <v/>
      </c>
      <c r="K178" s="33" t="str">
        <f>IF(ISBLANK('ICC GRID'!D155),"---",IF(H178="","",IF(H178&lt;'ICC GRID'!D155,M178,E178)))</f>
        <v/>
      </c>
      <c r="L178" s="33" t="str">
        <f t="shared" si="7"/>
        <v/>
      </c>
    </row>
    <row r="179" spans="1:12" ht="15.75" x14ac:dyDescent="0.2">
      <c r="A179" s="28" t="str">
        <f>IF(ISBLANK('ICC GRID'!F156),"---",'ICC GRID'!F156)</f>
        <v>Cercis canadensis</v>
      </c>
      <c r="B179" s="29"/>
      <c r="C179" s="30" t="str">
        <f>IF(ISBLANK('ICC GRID'!F156),"---",TRIM('ICC GRID'!A156))</f>
        <v>1/4"</v>
      </c>
      <c r="D179" s="31">
        <f>IF(ISBLANK('ICC GRID'!F156),"---",'ICC GRID'!E156)</f>
        <v>50</v>
      </c>
      <c r="E179" s="18">
        <f>IF(ISBLANK('ICC GRID'!F156),"---",IF('ICC GRID'!D156=0,"",'ICC GRID'!D156))</f>
        <v>1.4</v>
      </c>
      <c r="F179" s="19">
        <f>IF(ISBLANK('ICC GRID'!E156),"---",IF('ICC GRID'!E156=0,"",'ICC GRID'!E156))</f>
        <v>50</v>
      </c>
      <c r="G179" s="90">
        <f>IF(ISBLANK('ICC GRID'!F156),"---",IF('ICC GRID'!G156=0,"",'ICC GRID'!G156))</f>
        <v>150</v>
      </c>
      <c r="H179" s="47"/>
      <c r="I179" s="48"/>
      <c r="J179" s="32" t="str">
        <f t="shared" si="6"/>
        <v/>
      </c>
      <c r="K179" s="33" t="str">
        <f>IF(ISBLANK('ICC GRID'!D156),"---",IF(H179="","",IF(H179&lt;'ICC GRID'!D156,M179,E179)))</f>
        <v/>
      </c>
      <c r="L179" s="33" t="str">
        <f t="shared" si="7"/>
        <v/>
      </c>
    </row>
    <row r="180" spans="1:12" ht="15.75" x14ac:dyDescent="0.2">
      <c r="A180" s="28" t="str">
        <f>IF(ISBLANK('ICC GRID'!F157),"---",'ICC GRID'!F157)</f>
        <v>Cercis canadensis</v>
      </c>
      <c r="B180" s="29"/>
      <c r="C180" s="30" t="str">
        <f>IF(ISBLANK('ICC GRID'!F157),"---",TRIM('ICC GRID'!A157))</f>
        <v>3/8"</v>
      </c>
      <c r="D180" s="31">
        <f>IF(ISBLANK('ICC GRID'!F157),"---",'ICC GRID'!E157)</f>
        <v>25</v>
      </c>
      <c r="E180" s="18">
        <f>IF(ISBLANK('ICC GRID'!F157),"---",IF('ICC GRID'!D157=0,"",'ICC GRID'!D157))</f>
        <v>1.75</v>
      </c>
      <c r="F180" s="19">
        <f>IF(ISBLANK('ICC GRID'!E157),"---",IF('ICC GRID'!E157=0,"",'ICC GRID'!E157))</f>
        <v>25</v>
      </c>
      <c r="G180" s="90">
        <f>IF(ISBLANK('ICC GRID'!F157),"---",IF('ICC GRID'!G157=0,"",'ICC GRID'!G157))</f>
        <v>100</v>
      </c>
      <c r="H180" s="47"/>
      <c r="I180" s="48"/>
      <c r="J180" s="32" t="str">
        <f t="shared" si="6"/>
        <v/>
      </c>
      <c r="K180" s="33" t="str">
        <f>IF(ISBLANK('ICC GRID'!D157),"---",IF(H180="","",IF(H180&lt;'ICC GRID'!D157,M180,E180)))</f>
        <v/>
      </c>
      <c r="L180" s="33" t="str">
        <f t="shared" si="7"/>
        <v/>
      </c>
    </row>
    <row r="181" spans="1:12" ht="15.75" x14ac:dyDescent="0.2">
      <c r="A181" s="28" t="str">
        <f>IF(ISBLANK('ICC GRID'!F158),"---",'ICC GRID'!F158)</f>
        <v>Cercis canadensis 'Forest Pansy'</v>
      </c>
      <c r="B181" s="29"/>
      <c r="C181" s="30" t="str">
        <f>IF(ISBLANK('ICC GRID'!F158),"---",TRIM('ICC GRID'!A158))</f>
        <v>#1 2-3'</v>
      </c>
      <c r="D181" s="31">
        <f>IF(ISBLANK('ICC GRID'!F158),"---",'ICC GRID'!E158)</f>
        <v>10</v>
      </c>
      <c r="E181" s="18">
        <f>IF(ISBLANK('ICC GRID'!F158),"---",IF('ICC GRID'!D158=0,"",'ICC GRID'!D158))</f>
        <v>14.35</v>
      </c>
      <c r="F181" s="19">
        <f>IF(ISBLANK('ICC GRID'!E158),"---",IF('ICC GRID'!E158=0,"",'ICC GRID'!E158))</f>
        <v>10</v>
      </c>
      <c r="G181" s="90">
        <f>IF(ISBLANK('ICC GRID'!F158),"---",IF('ICC GRID'!G158=0,"",'ICC GRID'!G158))</f>
        <v>1110</v>
      </c>
      <c r="H181" s="47"/>
      <c r="I181" s="48"/>
      <c r="J181" s="32" t="str">
        <f t="shared" si="6"/>
        <v/>
      </c>
      <c r="K181" s="33" t="str">
        <f>IF(ISBLANK('ICC GRID'!D158),"---",IF(H181="","",IF(H181&lt;'ICC GRID'!D158,M181,E181)))</f>
        <v/>
      </c>
      <c r="L181" s="33" t="str">
        <f t="shared" si="7"/>
        <v/>
      </c>
    </row>
    <row r="182" spans="1:12" ht="15.75" x14ac:dyDescent="0.2">
      <c r="A182" s="28" t="str">
        <f>IF(ISBLANK('ICC GRID'!F159),"---",'ICC GRID'!F159)</f>
        <v>Cercis canadensis 'Forest Pansy'</v>
      </c>
      <c r="B182" s="29"/>
      <c r="C182" s="30" t="str">
        <f>IF(ISBLANK('ICC GRID'!F159),"---",TRIM('ICC GRID'!A159))</f>
        <v>#1 3-4'</v>
      </c>
      <c r="D182" s="31">
        <f>IF(ISBLANK('ICC GRID'!F159),"---",'ICC GRID'!E159)</f>
        <v>10</v>
      </c>
      <c r="E182" s="18">
        <f>IF(ISBLANK('ICC GRID'!F159),"---",IF('ICC GRID'!D159=0,"",'ICC GRID'!D159))</f>
        <v>16.350000000000001</v>
      </c>
      <c r="F182" s="19">
        <f>IF(ISBLANK('ICC GRID'!E159),"---",IF('ICC GRID'!E159=0,"",'ICC GRID'!E159))</f>
        <v>10</v>
      </c>
      <c r="G182" s="90">
        <f>IF(ISBLANK('ICC GRID'!F159),"---",IF('ICC GRID'!G159=0,"",'ICC GRID'!G159))</f>
        <v>150</v>
      </c>
      <c r="H182" s="47"/>
      <c r="I182" s="48"/>
      <c r="J182" s="32" t="str">
        <f t="shared" si="6"/>
        <v/>
      </c>
      <c r="K182" s="33" t="str">
        <f>IF(ISBLANK('ICC GRID'!D159),"---",IF(H182="","",IF(H182&lt;'ICC GRID'!D159,M182,E182)))</f>
        <v/>
      </c>
      <c r="L182" s="33" t="str">
        <f t="shared" si="7"/>
        <v/>
      </c>
    </row>
    <row r="183" spans="1:12" ht="15.75" x14ac:dyDescent="0.2">
      <c r="A183" s="28" t="str">
        <f>IF(ISBLANK('ICC GRID'!F160),"---",'ICC GRID'!F160)</f>
        <v>Cercis canadensis 'Forest Pansy'</v>
      </c>
      <c r="B183" s="29"/>
      <c r="C183" s="30" t="str">
        <f>IF(ISBLANK('ICC GRID'!F160),"---",TRIM('ICC GRID'!A160))</f>
        <v>1-2'</v>
      </c>
      <c r="D183" s="31">
        <f>IF(ISBLANK('ICC GRID'!F160),"---",'ICC GRID'!E160)</f>
        <v>10</v>
      </c>
      <c r="E183" s="18">
        <f>IF(ISBLANK('ICC GRID'!F160),"---",IF('ICC GRID'!D160=0,"",'ICC GRID'!D160))</f>
        <v>11.85</v>
      </c>
      <c r="F183" s="19">
        <f>IF(ISBLANK('ICC GRID'!E160),"---",IF('ICC GRID'!E160=0,"",'ICC GRID'!E160))</f>
        <v>10</v>
      </c>
      <c r="G183" s="90">
        <f>IF(ISBLANK('ICC GRID'!F160),"---",IF('ICC GRID'!G160=0,"",'ICC GRID'!G160))</f>
        <v>1010</v>
      </c>
      <c r="H183" s="47"/>
      <c r="I183" s="48"/>
      <c r="J183" s="32" t="str">
        <f t="shared" si="6"/>
        <v/>
      </c>
      <c r="K183" s="33" t="str">
        <f>IF(ISBLANK('ICC GRID'!D160),"---",IF(H183="","",IF(H183&lt;'ICC GRID'!D160,M183,E183)))</f>
        <v/>
      </c>
      <c r="L183" s="33" t="str">
        <f t="shared" si="7"/>
        <v/>
      </c>
    </row>
    <row r="184" spans="1:12" ht="15.75" x14ac:dyDescent="0.2">
      <c r="A184" s="28" t="str">
        <f>IF(ISBLANK('ICC GRID'!F161),"---",'ICC GRID'!F161)</f>
        <v>Cercis canadensis 'Forest Pansy'</v>
      </c>
      <c r="B184" s="29"/>
      <c r="C184" s="30" t="str">
        <f>IF(ISBLANK('ICC GRID'!F161),"---",TRIM('ICC GRID'!A161))</f>
        <v>2-3'</v>
      </c>
      <c r="D184" s="31">
        <f>IF(ISBLANK('ICC GRID'!F161),"---",'ICC GRID'!E161)</f>
        <v>10</v>
      </c>
      <c r="E184" s="18">
        <f>IF(ISBLANK('ICC GRID'!F161),"---",IF('ICC GRID'!D161=0,"",'ICC GRID'!D161))</f>
        <v>13.65</v>
      </c>
      <c r="F184" s="19">
        <f>IF(ISBLANK('ICC GRID'!E161),"---",IF('ICC GRID'!E161=0,"",'ICC GRID'!E161))</f>
        <v>10</v>
      </c>
      <c r="G184" s="90">
        <f>IF(ISBLANK('ICC GRID'!F161),"---",IF('ICC GRID'!G161=0,"",'ICC GRID'!G161))</f>
        <v>2360</v>
      </c>
      <c r="H184" s="47"/>
      <c r="I184" s="48"/>
      <c r="J184" s="32" t="str">
        <f t="shared" si="6"/>
        <v/>
      </c>
      <c r="K184" s="33" t="str">
        <f>IF(ISBLANK('ICC GRID'!D161),"---",IF(H184="","",IF(H184&lt;'ICC GRID'!D161,M184,E184)))</f>
        <v/>
      </c>
      <c r="L184" s="33" t="str">
        <f t="shared" si="7"/>
        <v/>
      </c>
    </row>
    <row r="185" spans="1:12" ht="15.75" x14ac:dyDescent="0.2">
      <c r="A185" s="28" t="str">
        <f>IF(ISBLANK('ICC GRID'!F162),"---",'ICC GRID'!F162)</f>
        <v>Cercis canadensis 'Forest Pansy'</v>
      </c>
      <c r="B185" s="29"/>
      <c r="C185" s="30" t="str">
        <f>IF(ISBLANK('ICC GRID'!F162),"---",TRIM('ICC GRID'!A162))</f>
        <v>3-4'</v>
      </c>
      <c r="D185" s="31">
        <f>IF(ISBLANK('ICC GRID'!F162),"---",'ICC GRID'!E162)</f>
        <v>10</v>
      </c>
      <c r="E185" s="18">
        <f>IF(ISBLANK('ICC GRID'!F162),"---",IF('ICC GRID'!D162=0,"",'ICC GRID'!D162))</f>
        <v>15.55</v>
      </c>
      <c r="F185" s="19">
        <f>IF(ISBLANK('ICC GRID'!E162),"---",IF('ICC GRID'!E162=0,"",'ICC GRID'!E162))</f>
        <v>10</v>
      </c>
      <c r="G185" s="90">
        <f>IF(ISBLANK('ICC GRID'!F162),"---",IF('ICC GRID'!G162=0,"",'ICC GRID'!G162))</f>
        <v>900</v>
      </c>
      <c r="H185" s="47"/>
      <c r="I185" s="48"/>
      <c r="J185" s="32" t="str">
        <f t="shared" si="6"/>
        <v/>
      </c>
      <c r="K185" s="33" t="str">
        <f>IF(ISBLANK('ICC GRID'!D162),"---",IF(H185="","",IF(H185&lt;'ICC GRID'!D162,M185,E185)))</f>
        <v/>
      </c>
      <c r="L185" s="33" t="str">
        <f t="shared" si="7"/>
        <v/>
      </c>
    </row>
    <row r="186" spans="1:12" ht="15.75" x14ac:dyDescent="0.2">
      <c r="A186" s="28" t="str">
        <f>IF(ISBLANK('ICC GRID'!F163),"---",'ICC GRID'!F163)</f>
        <v>Cercis canadensis 'Forest Pansy'</v>
      </c>
      <c r="B186" s="29"/>
      <c r="C186" s="30" t="str">
        <f>IF(ISBLANK('ICC GRID'!F163),"---",TRIM('ICC GRID'!A163))</f>
        <v>5-6' TRUCK ONLY</v>
      </c>
      <c r="D186" s="31">
        <f>IF(ISBLANK('ICC GRID'!F163),"---",'ICC GRID'!E163)</f>
        <v>10</v>
      </c>
      <c r="E186" s="18">
        <f>IF(ISBLANK('ICC GRID'!F163),"---",IF('ICC GRID'!D163=0,"",'ICC GRID'!D163))</f>
        <v>19.850000000000001</v>
      </c>
      <c r="F186" s="19">
        <f>IF(ISBLANK('ICC GRID'!E163),"---",IF('ICC GRID'!E163=0,"",'ICC GRID'!E163))</f>
        <v>10</v>
      </c>
      <c r="G186" s="90">
        <f>IF(ISBLANK('ICC GRID'!F163),"---",IF('ICC GRID'!G163=0,"",'ICC GRID'!G163))</f>
        <v>190</v>
      </c>
      <c r="H186" s="47"/>
      <c r="I186" s="48"/>
      <c r="J186" s="32" t="str">
        <f t="shared" si="6"/>
        <v/>
      </c>
      <c r="K186" s="33" t="str">
        <f>IF(ISBLANK('ICC GRID'!D163),"---",IF(H186="","",IF(H186&lt;'ICC GRID'!D163,M186,E186)))</f>
        <v/>
      </c>
      <c r="L186" s="33" t="str">
        <f t="shared" si="7"/>
        <v/>
      </c>
    </row>
    <row r="187" spans="1:12" ht="15.75" x14ac:dyDescent="0.2">
      <c r="A187" s="28" t="str">
        <f>IF(ISBLANK('ICC GRID'!F164),"---",'ICC GRID'!F164)</f>
        <v>Cercis canadensis 'Ruby Falls' PP 22,097</v>
      </c>
      <c r="B187" s="29"/>
      <c r="C187" s="30" t="str">
        <f>IF(ISBLANK('ICC GRID'!F164),"---",TRIM('ICC GRID'!A164))</f>
        <v>1-2'</v>
      </c>
      <c r="D187" s="31">
        <f>IF(ISBLANK('ICC GRID'!F164),"---",'ICC GRID'!E164)</f>
        <v>10</v>
      </c>
      <c r="E187" s="18">
        <f>IF(ISBLANK('ICC GRID'!F164),"---",IF('ICC GRID'!D164=0,"",'ICC GRID'!D164))</f>
        <v>14.6</v>
      </c>
      <c r="F187" s="19">
        <f>IF(ISBLANK('ICC GRID'!E164),"---",IF('ICC GRID'!E164=0,"",'ICC GRID'!E164))</f>
        <v>10</v>
      </c>
      <c r="G187" s="90">
        <f>IF(ISBLANK('ICC GRID'!F164),"---",IF('ICC GRID'!G164=0,"",'ICC GRID'!G164))</f>
        <v>480</v>
      </c>
      <c r="H187" s="47"/>
      <c r="I187" s="48"/>
      <c r="J187" s="32" t="str">
        <f t="shared" si="6"/>
        <v/>
      </c>
      <c r="K187" s="33" t="str">
        <f>IF(ISBLANK('ICC GRID'!D164),"---",IF(H187="","",IF(H187&lt;'ICC GRID'!D164,M187,E187)))</f>
        <v/>
      </c>
      <c r="L187" s="33" t="str">
        <f t="shared" si="7"/>
        <v/>
      </c>
    </row>
    <row r="188" spans="1:12" ht="15.75" x14ac:dyDescent="0.2">
      <c r="A188" s="28" t="str">
        <f>IF(ISBLANK('ICC GRID'!F165),"---",'ICC GRID'!F165)</f>
        <v>Cercis canadensis 'Ruby Falls' PP 22,097</v>
      </c>
      <c r="B188" s="29"/>
      <c r="C188" s="30" t="str">
        <f>IF(ISBLANK('ICC GRID'!F165),"---",TRIM('ICC GRID'!A165))</f>
        <v>2-3'</v>
      </c>
      <c r="D188" s="31">
        <f>IF(ISBLANK('ICC GRID'!F165),"---",'ICC GRID'!E165)</f>
        <v>10</v>
      </c>
      <c r="E188" s="18">
        <f>IF(ISBLANK('ICC GRID'!F165),"---",IF('ICC GRID'!D165=0,"",'ICC GRID'!D165))</f>
        <v>16.399999999999999</v>
      </c>
      <c r="F188" s="19">
        <f>IF(ISBLANK('ICC GRID'!E165),"---",IF('ICC GRID'!E165=0,"",'ICC GRID'!E165))</f>
        <v>10</v>
      </c>
      <c r="G188" s="90">
        <f>IF(ISBLANK('ICC GRID'!F165),"---",IF('ICC GRID'!G165=0,"",'ICC GRID'!G165))</f>
        <v>1020</v>
      </c>
      <c r="H188" s="47"/>
      <c r="I188" s="48"/>
      <c r="J188" s="32" t="str">
        <f t="shared" si="6"/>
        <v/>
      </c>
      <c r="K188" s="33" t="str">
        <f>IF(ISBLANK('ICC GRID'!D165),"---",IF(H188="","",IF(H188&lt;'ICC GRID'!D165,M188,E188)))</f>
        <v/>
      </c>
      <c r="L188" s="33" t="str">
        <f t="shared" si="7"/>
        <v/>
      </c>
    </row>
    <row r="189" spans="1:12" ht="15.75" x14ac:dyDescent="0.2">
      <c r="A189" s="28" t="str">
        <f>IF(ISBLANK('ICC GRID'!F166),"---",'ICC GRID'!F166)</f>
        <v>Cercis canadensis Black Pearl™ PP 28,627</v>
      </c>
      <c r="B189" s="29"/>
      <c r="C189" s="30" t="str">
        <f>IF(ISBLANK('ICC GRID'!F166),"---",TRIM('ICC GRID'!A166))</f>
        <v>1-2'</v>
      </c>
      <c r="D189" s="31">
        <f>IF(ISBLANK('ICC GRID'!F166),"---",'ICC GRID'!E166)</f>
        <v>10</v>
      </c>
      <c r="E189" s="18">
        <f>IF(ISBLANK('ICC GRID'!F166),"---",IF('ICC GRID'!D166=0,"",'ICC GRID'!D166))</f>
        <v>14.5</v>
      </c>
      <c r="F189" s="19">
        <f>IF(ISBLANK('ICC GRID'!E166),"---",IF('ICC GRID'!E166=0,"",'ICC GRID'!E166))</f>
        <v>10</v>
      </c>
      <c r="G189" s="90">
        <f>IF(ISBLANK('ICC GRID'!F166),"---",IF('ICC GRID'!G166=0,"",'ICC GRID'!G166))</f>
        <v>640</v>
      </c>
      <c r="H189" s="47"/>
      <c r="I189" s="48"/>
      <c r="J189" s="32" t="str">
        <f t="shared" si="6"/>
        <v/>
      </c>
      <c r="K189" s="33" t="str">
        <f>IF(ISBLANK('ICC GRID'!D166),"---",IF(H189="","",IF(H189&lt;'ICC GRID'!D166,M189,E189)))</f>
        <v/>
      </c>
      <c r="L189" s="33" t="str">
        <f t="shared" si="7"/>
        <v/>
      </c>
    </row>
    <row r="190" spans="1:12" ht="15.75" x14ac:dyDescent="0.2">
      <c r="A190" s="28" t="str">
        <f>IF(ISBLANK('ICC GRID'!F167),"---",'ICC GRID'!F167)</f>
        <v>Cercis canadensis Burgundy Hearts® PP 19,654</v>
      </c>
      <c r="B190" s="29"/>
      <c r="C190" s="30" t="str">
        <f>IF(ISBLANK('ICC GRID'!F167),"---",TRIM('ICC GRID'!A167))</f>
        <v>2-3'</v>
      </c>
      <c r="D190" s="31">
        <f>IF(ISBLANK('ICC GRID'!F167),"---",'ICC GRID'!E167)</f>
        <v>10</v>
      </c>
      <c r="E190" s="18">
        <f>IF(ISBLANK('ICC GRID'!F167),"---",IF('ICC GRID'!D167=0,"",'ICC GRID'!D167))</f>
        <v>15.65</v>
      </c>
      <c r="F190" s="19">
        <f>IF(ISBLANK('ICC GRID'!E167),"---",IF('ICC GRID'!E167=0,"",'ICC GRID'!E167))</f>
        <v>10</v>
      </c>
      <c r="G190" s="90">
        <f>IF(ISBLANK('ICC GRID'!F167),"---",IF('ICC GRID'!G167=0,"",'ICC GRID'!G167))</f>
        <v>100</v>
      </c>
      <c r="H190" s="47"/>
      <c r="I190" s="48"/>
      <c r="J190" s="32" t="str">
        <f t="shared" si="6"/>
        <v/>
      </c>
      <c r="K190" s="33" t="str">
        <f>IF(ISBLANK('ICC GRID'!D167),"---",IF(H190="","",IF(H190&lt;'ICC GRID'!D167,M190,E190)))</f>
        <v/>
      </c>
      <c r="L190" s="33" t="str">
        <f t="shared" si="7"/>
        <v/>
      </c>
    </row>
    <row r="191" spans="1:12" ht="15.75" x14ac:dyDescent="0.2">
      <c r="A191" s="28" t="str">
        <f>IF(ISBLANK('ICC GRID'!F168),"---",'ICC GRID'!F168)</f>
        <v>Cercis canadensis Burgundy Hearts® PP 19,654</v>
      </c>
      <c r="B191" s="29"/>
      <c r="C191" s="30" t="str">
        <f>IF(ISBLANK('ICC GRID'!F168),"---",TRIM('ICC GRID'!A168))</f>
        <v>3-4'</v>
      </c>
      <c r="D191" s="31">
        <f>IF(ISBLANK('ICC GRID'!F168),"---",'ICC GRID'!E168)</f>
        <v>10</v>
      </c>
      <c r="E191" s="18">
        <f>IF(ISBLANK('ICC GRID'!F168),"---",IF('ICC GRID'!D168=0,"",'ICC GRID'!D168))</f>
        <v>17.55</v>
      </c>
      <c r="F191" s="19">
        <f>IF(ISBLANK('ICC GRID'!E168),"---",IF('ICC GRID'!E168=0,"",'ICC GRID'!E168))</f>
        <v>10</v>
      </c>
      <c r="G191" s="90">
        <f>IF(ISBLANK('ICC GRID'!F168),"---",IF('ICC GRID'!G168=0,"",'ICC GRID'!G168))</f>
        <v>110</v>
      </c>
      <c r="H191" s="47"/>
      <c r="I191" s="48"/>
      <c r="J191" s="32" t="str">
        <f t="shared" si="6"/>
        <v/>
      </c>
      <c r="K191" s="33" t="str">
        <f>IF(ISBLANK('ICC GRID'!D168),"---",IF(H191="","",IF(H191&lt;'ICC GRID'!D168,M191,E191)))</f>
        <v/>
      </c>
      <c r="L191" s="33" t="str">
        <f t="shared" si="7"/>
        <v/>
      </c>
    </row>
    <row r="192" spans="1:12" ht="15.75" x14ac:dyDescent="0.2">
      <c r="A192" s="28" t="str">
        <f>IF(ISBLANK('ICC GRID'!F169),"---",'ICC GRID'!F169)</f>
        <v>Cercis canadensis Burgundy Hearts® PP 19,654</v>
      </c>
      <c r="B192" s="29"/>
      <c r="C192" s="30" t="str">
        <f>IF(ISBLANK('ICC GRID'!F169),"---",TRIM('ICC GRID'!A169))</f>
        <v>4-5' TRUCK PREF.</v>
      </c>
      <c r="D192" s="31">
        <f>IF(ISBLANK('ICC GRID'!F169),"---",'ICC GRID'!E169)</f>
        <v>10</v>
      </c>
      <c r="E192" s="18">
        <f>IF(ISBLANK('ICC GRID'!F169),"---",IF('ICC GRID'!D169=0,"",'ICC GRID'!D169))</f>
        <v>19.5</v>
      </c>
      <c r="F192" s="19">
        <f>IF(ISBLANK('ICC GRID'!E169),"---",IF('ICC GRID'!E169=0,"",'ICC GRID'!E169))</f>
        <v>10</v>
      </c>
      <c r="G192" s="90">
        <f>IF(ISBLANK('ICC GRID'!F169),"---",IF('ICC GRID'!G169=0,"",'ICC GRID'!G169))</f>
        <v>50</v>
      </c>
      <c r="H192" s="47"/>
      <c r="I192" s="48"/>
      <c r="J192" s="32" t="str">
        <f t="shared" si="6"/>
        <v/>
      </c>
      <c r="K192" s="33" t="str">
        <f>IF(ISBLANK('ICC GRID'!D169),"---",IF(H192="","",IF(H192&lt;'ICC GRID'!D169,M192,E192)))</f>
        <v/>
      </c>
      <c r="L192" s="33" t="str">
        <f t="shared" si="7"/>
        <v/>
      </c>
    </row>
    <row r="193" spans="1:12" ht="15.75" x14ac:dyDescent="0.2">
      <c r="A193" s="28" t="str">
        <f>IF(ISBLANK('ICC GRID'!F170),"---",'ICC GRID'!F170)</f>
        <v>Cercis canadensis Burgundy Hearts® PP 19,654</v>
      </c>
      <c r="B193" s="29"/>
      <c r="C193" s="30" t="str">
        <f>IF(ISBLANK('ICC GRID'!F170),"---",TRIM('ICC GRID'!A170))</f>
        <v>5-6' TRUCK ONLY</v>
      </c>
      <c r="D193" s="31">
        <f>IF(ISBLANK('ICC GRID'!F170),"---",'ICC GRID'!E170)</f>
        <v>10</v>
      </c>
      <c r="E193" s="18">
        <f>IF(ISBLANK('ICC GRID'!F170),"---",IF('ICC GRID'!D170=0,"",'ICC GRID'!D170))</f>
        <v>21.85</v>
      </c>
      <c r="F193" s="19">
        <f>IF(ISBLANK('ICC GRID'!E170),"---",IF('ICC GRID'!E170=0,"",'ICC GRID'!E170))</f>
        <v>10</v>
      </c>
      <c r="G193" s="90">
        <f>IF(ISBLANK('ICC GRID'!F170),"---",IF('ICC GRID'!G170=0,"",'ICC GRID'!G170))</f>
        <v>60</v>
      </c>
      <c r="H193" s="47"/>
      <c r="I193" s="48"/>
      <c r="J193" s="32" t="str">
        <f t="shared" si="6"/>
        <v/>
      </c>
      <c r="K193" s="33" t="str">
        <f>IF(ISBLANK('ICC GRID'!D170),"---",IF(H193="","",IF(H193&lt;'ICC GRID'!D170,M193,E193)))</f>
        <v/>
      </c>
      <c r="L193" s="33" t="str">
        <f t="shared" si="7"/>
        <v/>
      </c>
    </row>
    <row r="194" spans="1:12" ht="15.75" x14ac:dyDescent="0.2">
      <c r="A194" s="28" t="str">
        <f>IF(ISBLANK('ICC GRID'!F171),"---",'ICC GRID'!F171)</f>
        <v>Cercis canadensis The Rising Sun™ PP 21,451</v>
      </c>
      <c r="B194" s="29"/>
      <c r="C194" s="30" t="str">
        <f>IF(ISBLANK('ICC GRID'!F171),"---",TRIM('ICC GRID'!A171))</f>
        <v>1-2'</v>
      </c>
      <c r="D194" s="31">
        <f>IF(ISBLANK('ICC GRID'!F171),"---",'ICC GRID'!E171)</f>
        <v>10</v>
      </c>
      <c r="E194" s="18">
        <f>IF(ISBLANK('ICC GRID'!F171),"---",IF('ICC GRID'!D171=0,"",'ICC GRID'!D171))</f>
        <v>14.5</v>
      </c>
      <c r="F194" s="19">
        <f>IF(ISBLANK('ICC GRID'!E171),"---",IF('ICC GRID'!E171=0,"",'ICC GRID'!E171))</f>
        <v>10</v>
      </c>
      <c r="G194" s="90">
        <f>IF(ISBLANK('ICC GRID'!F171),"---",IF('ICC GRID'!G171=0,"",'ICC GRID'!G171))</f>
        <v>90</v>
      </c>
      <c r="H194" s="47"/>
      <c r="I194" s="48"/>
      <c r="J194" s="32" t="str">
        <f t="shared" si="6"/>
        <v/>
      </c>
      <c r="K194" s="33" t="str">
        <f>IF(ISBLANK('ICC GRID'!D171),"---",IF(H194="","",IF(H194&lt;'ICC GRID'!D171,M194,E194)))</f>
        <v/>
      </c>
      <c r="L194" s="33" t="str">
        <f t="shared" si="7"/>
        <v/>
      </c>
    </row>
    <row r="195" spans="1:12" ht="15.75" x14ac:dyDescent="0.2">
      <c r="A195" s="28" t="str">
        <f>IF(ISBLANK('ICC GRID'!F172),"---",'ICC GRID'!F172)</f>
        <v>Cercis canadensis var. texensis 'Pink Pom Poms' PP 27,630</v>
      </c>
      <c r="B195" s="29"/>
      <c r="C195" s="30" t="str">
        <f>IF(ISBLANK('ICC GRID'!F172),"---",TRIM('ICC GRID'!A172))</f>
        <v>1-2'</v>
      </c>
      <c r="D195" s="31">
        <f>IF(ISBLANK('ICC GRID'!F172),"---",'ICC GRID'!E172)</f>
        <v>10</v>
      </c>
      <c r="E195" s="18">
        <f>IF(ISBLANK('ICC GRID'!F172),"---",IF('ICC GRID'!D172=0,"",'ICC GRID'!D172))</f>
        <v>15</v>
      </c>
      <c r="F195" s="19">
        <f>IF(ISBLANK('ICC GRID'!E172),"---",IF('ICC GRID'!E172=0,"",'ICC GRID'!E172))</f>
        <v>10</v>
      </c>
      <c r="G195" s="90">
        <f>IF(ISBLANK('ICC GRID'!F172),"---",IF('ICC GRID'!G172=0,"",'ICC GRID'!G172))</f>
        <v>210</v>
      </c>
      <c r="H195" s="47"/>
      <c r="I195" s="48"/>
      <c r="J195" s="32" t="str">
        <f t="shared" si="6"/>
        <v/>
      </c>
      <c r="K195" s="33" t="str">
        <f>IF(ISBLANK('ICC GRID'!D172),"---",IF(H195="","",IF(H195&lt;'ICC GRID'!D172,M195,E195)))</f>
        <v/>
      </c>
      <c r="L195" s="33" t="str">
        <f t="shared" si="7"/>
        <v/>
      </c>
    </row>
    <row r="196" spans="1:12" ht="15.75" x14ac:dyDescent="0.2">
      <c r="A196" s="28" t="str">
        <f>IF(ISBLANK('ICC GRID'!F173),"---",'ICC GRID'!F173)</f>
        <v>Cercis canadensis var. texensis 'Pink Pom Poms' PP 27,630</v>
      </c>
      <c r="B196" s="29"/>
      <c r="C196" s="30" t="str">
        <f>IF(ISBLANK('ICC GRID'!F173),"---",TRIM('ICC GRID'!A173))</f>
        <v>2-3'</v>
      </c>
      <c r="D196" s="31">
        <f>IF(ISBLANK('ICC GRID'!F173),"---",'ICC GRID'!E173)</f>
        <v>10</v>
      </c>
      <c r="E196" s="18">
        <f>IF(ISBLANK('ICC GRID'!F173),"---",IF('ICC GRID'!D173=0,"",'ICC GRID'!D173))</f>
        <v>16.850000000000001</v>
      </c>
      <c r="F196" s="19">
        <f>IF(ISBLANK('ICC GRID'!E173),"---",IF('ICC GRID'!E173=0,"",'ICC GRID'!E173))</f>
        <v>10</v>
      </c>
      <c r="G196" s="90">
        <f>IF(ISBLANK('ICC GRID'!F173),"---",IF('ICC GRID'!G173=0,"",'ICC GRID'!G173))</f>
        <v>320</v>
      </c>
      <c r="H196" s="47"/>
      <c r="I196" s="48"/>
      <c r="J196" s="32" t="str">
        <f t="shared" si="6"/>
        <v/>
      </c>
      <c r="K196" s="33" t="str">
        <f>IF(ISBLANK('ICC GRID'!D173),"---",IF(H196="","",IF(H196&lt;'ICC GRID'!D173,M196,E196)))</f>
        <v/>
      </c>
      <c r="L196" s="33" t="str">
        <f t="shared" si="7"/>
        <v/>
      </c>
    </row>
    <row r="197" spans="1:12" ht="15.75" x14ac:dyDescent="0.2">
      <c r="A197" s="28" t="str">
        <f>IF(ISBLANK('ICC GRID'!F174),"---",'ICC GRID'!F174)</f>
        <v>Cercis canadensis var. texensis 'Pink Pom Poms' PP 27,630</v>
      </c>
      <c r="B197" s="29"/>
      <c r="C197" s="30" t="str">
        <f>IF(ISBLANK('ICC GRID'!F174),"---",TRIM('ICC GRID'!A174))</f>
        <v>3-4'</v>
      </c>
      <c r="D197" s="31">
        <f>IF(ISBLANK('ICC GRID'!F174),"---",'ICC GRID'!E174)</f>
        <v>10</v>
      </c>
      <c r="E197" s="18">
        <f>IF(ISBLANK('ICC GRID'!F174),"---",IF('ICC GRID'!D174=0,"",'ICC GRID'!D174))</f>
        <v>18.850000000000001</v>
      </c>
      <c r="F197" s="19">
        <f>IF(ISBLANK('ICC GRID'!E174),"---",IF('ICC GRID'!E174=0,"",'ICC GRID'!E174))</f>
        <v>10</v>
      </c>
      <c r="G197" s="90">
        <f>IF(ISBLANK('ICC GRID'!F174),"---",IF('ICC GRID'!G174=0,"",'ICC GRID'!G174))</f>
        <v>160</v>
      </c>
      <c r="H197" s="47"/>
      <c r="I197" s="48"/>
      <c r="J197" s="32" t="str">
        <f t="shared" si="6"/>
        <v/>
      </c>
      <c r="K197" s="33" t="str">
        <f>IF(ISBLANK('ICC GRID'!D174),"---",IF(H197="","",IF(H197&lt;'ICC GRID'!D174,M197,E197)))</f>
        <v/>
      </c>
      <c r="L197" s="33" t="str">
        <f t="shared" si="7"/>
        <v/>
      </c>
    </row>
    <row r="198" spans="1:12" ht="15.75" x14ac:dyDescent="0.2">
      <c r="A198" s="28" t="str">
        <f>IF(ISBLANK('ICC GRID'!F175),"---",'ICC GRID'!F175)</f>
        <v>Cercis canadensis var. texensis 'Pink Pom Poms' PP 27,630</v>
      </c>
      <c r="B198" s="29"/>
      <c r="C198" s="30" t="str">
        <f>IF(ISBLANK('ICC GRID'!F175),"---",TRIM('ICC GRID'!A175))</f>
        <v>5-6' TRUCK ONLY</v>
      </c>
      <c r="D198" s="31">
        <f>IF(ISBLANK('ICC GRID'!F175),"---",'ICC GRID'!E175)</f>
        <v>10</v>
      </c>
      <c r="E198" s="18">
        <f>IF(ISBLANK('ICC GRID'!F175),"---",IF('ICC GRID'!D175=0,"",'ICC GRID'!D175))</f>
        <v>23.35</v>
      </c>
      <c r="F198" s="19">
        <f>IF(ISBLANK('ICC GRID'!E175),"---",IF('ICC GRID'!E175=0,"",'ICC GRID'!E175))</f>
        <v>10</v>
      </c>
      <c r="G198" s="90">
        <f>IF(ISBLANK('ICC GRID'!F175),"---",IF('ICC GRID'!G175=0,"",'ICC GRID'!G175))</f>
        <v>200</v>
      </c>
      <c r="H198" s="47"/>
      <c r="I198" s="48"/>
      <c r="J198" s="32" t="str">
        <f t="shared" si="6"/>
        <v/>
      </c>
      <c r="K198" s="33" t="str">
        <f>IF(ISBLANK('ICC GRID'!D175),"---",IF(H198="","",IF(H198&lt;'ICC GRID'!D175,M198,E198)))</f>
        <v/>
      </c>
      <c r="L198" s="33" t="str">
        <f t="shared" si="7"/>
        <v/>
      </c>
    </row>
    <row r="199" spans="1:12" ht="15.75" x14ac:dyDescent="0.2">
      <c r="A199" s="28" t="str">
        <f>IF(ISBLANK('ICC GRID'!F176),"---",'ICC GRID'!F176)</f>
        <v>Cercis occidentalis</v>
      </c>
      <c r="B199" s="29"/>
      <c r="C199" s="30" t="str">
        <f>IF(ISBLANK('ICC GRID'!F176),"---",TRIM('ICC GRID'!A176))</f>
        <v>6-12"</v>
      </c>
      <c r="D199" s="31">
        <f>IF(ISBLANK('ICC GRID'!F176),"---",'ICC GRID'!E176)</f>
        <v>50</v>
      </c>
      <c r="E199" s="18">
        <f>IF(ISBLANK('ICC GRID'!F176),"---",IF('ICC GRID'!D176=0,"",'ICC GRID'!D176))</f>
        <v>1.45</v>
      </c>
      <c r="F199" s="19">
        <f>IF(ISBLANK('ICC GRID'!E176),"---",IF('ICC GRID'!E176=0,"",'ICC GRID'!E176))</f>
        <v>50</v>
      </c>
      <c r="G199" s="90">
        <f>IF(ISBLANK('ICC GRID'!F176),"---",IF('ICC GRID'!G176=0,"",'ICC GRID'!G176))</f>
        <v>2050</v>
      </c>
      <c r="H199" s="47"/>
      <c r="I199" s="48"/>
      <c r="J199" s="32" t="str">
        <f t="shared" si="6"/>
        <v/>
      </c>
      <c r="K199" s="33" t="str">
        <f>IF(ISBLANK('ICC GRID'!D176),"---",IF(H199="","",IF(H199&lt;'ICC GRID'!D176,M199,E199)))</f>
        <v/>
      </c>
      <c r="L199" s="33" t="str">
        <f t="shared" si="7"/>
        <v/>
      </c>
    </row>
    <row r="200" spans="1:12" ht="15.75" x14ac:dyDescent="0.2">
      <c r="A200" s="28" t="str">
        <f>IF(ISBLANK('ICC GRID'!F177),"---",'ICC GRID'!F177)</f>
        <v>Cercis occidentalis</v>
      </c>
      <c r="B200" s="29"/>
      <c r="C200" s="30" t="str">
        <f>IF(ISBLANK('ICC GRID'!F177),"---",TRIM('ICC GRID'!A177))</f>
        <v>1-2'</v>
      </c>
      <c r="D200" s="31">
        <f>IF(ISBLANK('ICC GRID'!F177),"---",'ICC GRID'!E177)</f>
        <v>50</v>
      </c>
      <c r="E200" s="18">
        <f>IF(ISBLANK('ICC GRID'!F177),"---",IF('ICC GRID'!D177=0,"",'ICC GRID'!D177))</f>
        <v>2.15</v>
      </c>
      <c r="F200" s="19">
        <f>IF(ISBLANK('ICC GRID'!E177),"---",IF('ICC GRID'!E177=0,"",'ICC GRID'!E177))</f>
        <v>50</v>
      </c>
      <c r="G200" s="90">
        <f>IF(ISBLANK('ICC GRID'!F177),"---",IF('ICC GRID'!G177=0,"",'ICC GRID'!G177))</f>
        <v>1300</v>
      </c>
      <c r="H200" s="47"/>
      <c r="I200" s="48"/>
      <c r="J200" s="32" t="str">
        <f t="shared" si="6"/>
        <v/>
      </c>
      <c r="K200" s="33" t="str">
        <f>IF(ISBLANK('ICC GRID'!D177),"---",IF(H200="","",IF(H200&lt;'ICC GRID'!D177,M200,E200)))</f>
        <v/>
      </c>
      <c r="L200" s="33" t="str">
        <f t="shared" si="7"/>
        <v/>
      </c>
    </row>
    <row r="201" spans="1:12" ht="15.75" x14ac:dyDescent="0.2">
      <c r="A201" s="28" t="str">
        <f>IF(ISBLANK('ICC GRID'!F178),"---",'ICC GRID'!F178)</f>
        <v>Cercis occidentalis</v>
      </c>
      <c r="B201" s="29"/>
      <c r="C201" s="30" t="str">
        <f>IF(ISBLANK('ICC GRID'!F178),"---",TRIM('ICC GRID'!A178))</f>
        <v>2-3'</v>
      </c>
      <c r="D201" s="31">
        <f>IF(ISBLANK('ICC GRID'!F178),"---",'ICC GRID'!E178)</f>
        <v>50</v>
      </c>
      <c r="E201" s="18">
        <f>IF(ISBLANK('ICC GRID'!F178),"---",IF('ICC GRID'!D178=0,"",'ICC GRID'!D178))</f>
        <v>2.7</v>
      </c>
      <c r="F201" s="19">
        <f>IF(ISBLANK('ICC GRID'!E178),"---",IF('ICC GRID'!E178=0,"",'ICC GRID'!E178))</f>
        <v>50</v>
      </c>
      <c r="G201" s="90">
        <f>IF(ISBLANK('ICC GRID'!F178),"---",IF('ICC GRID'!G178=0,"",'ICC GRID'!G178))</f>
        <v>450</v>
      </c>
      <c r="H201" s="47"/>
      <c r="I201" s="48"/>
      <c r="J201" s="32" t="str">
        <f t="shared" si="6"/>
        <v/>
      </c>
      <c r="K201" s="33" t="str">
        <f>IF(ISBLANK('ICC GRID'!D178),"---",IF(H201="","",IF(H201&lt;'ICC GRID'!D178,M201,E201)))</f>
        <v/>
      </c>
      <c r="L201" s="33" t="str">
        <f t="shared" si="7"/>
        <v/>
      </c>
    </row>
    <row r="202" spans="1:12" ht="15.75" x14ac:dyDescent="0.2">
      <c r="A202" s="28" t="str">
        <f>IF(ISBLANK('ICC GRID'!F179),"---",'ICC GRID'!F179)</f>
        <v>Cercis occidentalis</v>
      </c>
      <c r="B202" s="29"/>
      <c r="C202" s="30" t="str">
        <f>IF(ISBLANK('ICC GRID'!F179),"---",TRIM('ICC GRID'!A179))</f>
        <v>3-4'</v>
      </c>
      <c r="D202" s="31">
        <f>IF(ISBLANK('ICC GRID'!F179),"---",'ICC GRID'!E179)</f>
        <v>25</v>
      </c>
      <c r="E202" s="18">
        <f>IF(ISBLANK('ICC GRID'!F179),"---",IF('ICC GRID'!D179=0,"",'ICC GRID'!D179))</f>
        <v>3.3</v>
      </c>
      <c r="F202" s="19">
        <f>IF(ISBLANK('ICC GRID'!E179),"---",IF('ICC GRID'!E179=0,"",'ICC GRID'!E179))</f>
        <v>25</v>
      </c>
      <c r="G202" s="90">
        <f>IF(ISBLANK('ICC GRID'!F179),"---",IF('ICC GRID'!G179=0,"",'ICC GRID'!G179))</f>
        <v>225</v>
      </c>
      <c r="H202" s="47"/>
      <c r="I202" s="48"/>
      <c r="J202" s="32" t="str">
        <f t="shared" si="6"/>
        <v/>
      </c>
      <c r="K202" s="33" t="str">
        <f>IF(ISBLANK('ICC GRID'!D179),"---",IF(H202="","",IF(H202&lt;'ICC GRID'!D179,M202,E202)))</f>
        <v/>
      </c>
      <c r="L202" s="33" t="str">
        <f t="shared" si="7"/>
        <v/>
      </c>
    </row>
    <row r="203" spans="1:12" ht="15.75" x14ac:dyDescent="0.2">
      <c r="A203" s="28" t="str">
        <f>IF(ISBLANK('ICC GRID'!F180),"---",'ICC GRID'!F180)</f>
        <v>Chionanthus retusus</v>
      </c>
      <c r="B203" s="29"/>
      <c r="C203" s="30" t="str">
        <f>IF(ISBLANK('ICC GRID'!F180),"---",TRIM('ICC GRID'!A180))</f>
        <v>6-12"</v>
      </c>
      <c r="D203" s="31">
        <f>IF(ISBLANK('ICC GRID'!F180),"---",'ICC GRID'!E180)</f>
        <v>50</v>
      </c>
      <c r="E203" s="18">
        <f>IF(ISBLANK('ICC GRID'!F180),"---",IF('ICC GRID'!D180=0,"",'ICC GRID'!D180))</f>
        <v>2.75</v>
      </c>
      <c r="F203" s="19">
        <f>IF(ISBLANK('ICC GRID'!E180),"---",IF('ICC GRID'!E180=0,"",'ICC GRID'!E180))</f>
        <v>50</v>
      </c>
      <c r="G203" s="90">
        <f>IF(ISBLANK('ICC GRID'!F180),"---",IF('ICC GRID'!G180=0,"",'ICC GRID'!G180))</f>
        <v>6000</v>
      </c>
      <c r="H203" s="47"/>
      <c r="I203" s="48"/>
      <c r="J203" s="32" t="str">
        <f t="shared" si="6"/>
        <v/>
      </c>
      <c r="K203" s="33" t="str">
        <f>IF(ISBLANK('ICC GRID'!D180),"---",IF(H203="","",IF(H203&lt;'ICC GRID'!D180,M203,E203)))</f>
        <v/>
      </c>
      <c r="L203" s="33" t="str">
        <f t="shared" si="7"/>
        <v/>
      </c>
    </row>
    <row r="204" spans="1:12" ht="15.75" x14ac:dyDescent="0.2">
      <c r="A204" s="28" t="str">
        <f>IF(ISBLANK('ICC GRID'!F181),"---",'ICC GRID'!F181)</f>
        <v>Chionanthus retusus</v>
      </c>
      <c r="B204" s="29"/>
      <c r="C204" s="30" t="str">
        <f>IF(ISBLANK('ICC GRID'!F181),"---",TRIM('ICC GRID'!A181))</f>
        <v>1-2' TR</v>
      </c>
      <c r="D204" s="31">
        <f>IF(ISBLANK('ICC GRID'!F181),"---",'ICC GRID'!E181)</f>
        <v>25</v>
      </c>
      <c r="E204" s="18">
        <f>IF(ISBLANK('ICC GRID'!F181),"---",IF('ICC GRID'!D181=0,"",'ICC GRID'!D181))</f>
        <v>4.45</v>
      </c>
      <c r="F204" s="19">
        <f>IF(ISBLANK('ICC GRID'!E181),"---",IF('ICC GRID'!E181=0,"",'ICC GRID'!E181))</f>
        <v>25</v>
      </c>
      <c r="G204" s="90">
        <f>IF(ISBLANK('ICC GRID'!F181),"---",IF('ICC GRID'!G181=0,"",'ICC GRID'!G181))</f>
        <v>250</v>
      </c>
      <c r="H204" s="47"/>
      <c r="I204" s="48"/>
      <c r="J204" s="32" t="str">
        <f t="shared" si="6"/>
        <v/>
      </c>
      <c r="K204" s="33" t="str">
        <f>IF(ISBLANK('ICC GRID'!D181),"---",IF(H204="","",IF(H204&lt;'ICC GRID'!D181,M204,E204)))</f>
        <v/>
      </c>
      <c r="L204" s="33" t="str">
        <f t="shared" si="7"/>
        <v/>
      </c>
    </row>
    <row r="205" spans="1:12" ht="15.75" x14ac:dyDescent="0.2">
      <c r="A205" s="28" t="str">
        <f>IF(ISBLANK('ICC GRID'!F182),"---",'ICC GRID'!F182)</f>
        <v>Chionanthus virginicus</v>
      </c>
      <c r="B205" s="29"/>
      <c r="C205" s="30" t="str">
        <f>IF(ISBLANK('ICC GRID'!F182),"---",TRIM('ICC GRID'!A182))</f>
        <v>6-12"</v>
      </c>
      <c r="D205" s="31">
        <f>IF(ISBLANK('ICC GRID'!F182),"---",'ICC GRID'!E182)</f>
        <v>50</v>
      </c>
      <c r="E205" s="18">
        <f>IF(ISBLANK('ICC GRID'!F182),"---",IF('ICC GRID'!D182=0,"",'ICC GRID'!D182))</f>
        <v>2.65</v>
      </c>
      <c r="F205" s="19">
        <f>IF(ISBLANK('ICC GRID'!E182),"---",IF('ICC GRID'!E182=0,"",'ICC GRID'!E182))</f>
        <v>50</v>
      </c>
      <c r="G205" s="90">
        <f>IF(ISBLANK('ICC GRID'!F182),"---",IF('ICC GRID'!G182=0,"",'ICC GRID'!G182))</f>
        <v>7100</v>
      </c>
      <c r="H205" s="47"/>
      <c r="I205" s="48"/>
      <c r="J205" s="32" t="str">
        <f t="shared" si="6"/>
        <v/>
      </c>
      <c r="K205" s="33" t="str">
        <f>IF(ISBLANK('ICC GRID'!D182),"---",IF(H205="","",IF(H205&lt;'ICC GRID'!D182,M205,E205)))</f>
        <v/>
      </c>
      <c r="L205" s="33" t="str">
        <f t="shared" si="7"/>
        <v/>
      </c>
    </row>
    <row r="206" spans="1:12" ht="15.75" x14ac:dyDescent="0.2">
      <c r="A206" s="28" t="str">
        <f>IF(ISBLANK('ICC GRID'!F183),"---",'ICC GRID'!F183)</f>
        <v>Chionanthus virginicus</v>
      </c>
      <c r="B206" s="29"/>
      <c r="C206" s="30" t="str">
        <f>IF(ISBLANK('ICC GRID'!F183),"---",TRIM('ICC GRID'!A183))</f>
        <v>6-12" TR</v>
      </c>
      <c r="D206" s="31">
        <f>IF(ISBLANK('ICC GRID'!F183),"---",'ICC GRID'!E183)</f>
        <v>25</v>
      </c>
      <c r="E206" s="18">
        <f>IF(ISBLANK('ICC GRID'!F183),"---",IF('ICC GRID'!D183=0,"",'ICC GRID'!D183))</f>
        <v>3.75</v>
      </c>
      <c r="F206" s="19">
        <f>IF(ISBLANK('ICC GRID'!E183),"---",IF('ICC GRID'!E183=0,"",'ICC GRID'!E183))</f>
        <v>25</v>
      </c>
      <c r="G206" s="90">
        <f>IF(ISBLANK('ICC GRID'!F183),"---",IF('ICC GRID'!G183=0,"",'ICC GRID'!G183))</f>
        <v>1250</v>
      </c>
      <c r="H206" s="47"/>
      <c r="I206" s="48"/>
      <c r="J206" s="32" t="str">
        <f t="shared" si="6"/>
        <v/>
      </c>
      <c r="K206" s="33" t="str">
        <f>IF(ISBLANK('ICC GRID'!D183),"---",IF(H206="","",IF(H206&lt;'ICC GRID'!D183,M206,E206)))</f>
        <v/>
      </c>
      <c r="L206" s="33" t="str">
        <f t="shared" si="7"/>
        <v/>
      </c>
    </row>
    <row r="207" spans="1:12" ht="15.75" x14ac:dyDescent="0.2">
      <c r="A207" s="28" t="str">
        <f>IF(ISBLANK('ICC GRID'!F184),"---",'ICC GRID'!F184)</f>
        <v>Cladrastis kentukea</v>
      </c>
      <c r="B207" s="29"/>
      <c r="C207" s="30" t="str">
        <f>IF(ISBLANK('ICC GRID'!F184),"---",TRIM('ICC GRID'!A184))</f>
        <v>1-2'</v>
      </c>
      <c r="D207" s="31">
        <f>IF(ISBLANK('ICC GRID'!F184),"---",'ICC GRID'!E184)</f>
        <v>50</v>
      </c>
      <c r="E207" s="18">
        <f>IF(ISBLANK('ICC GRID'!F184),"---",IF('ICC GRID'!D184=0,"",'ICC GRID'!D184))</f>
        <v>2.65</v>
      </c>
      <c r="F207" s="19">
        <f>IF(ISBLANK('ICC GRID'!E184),"---",IF('ICC GRID'!E184=0,"",'ICC GRID'!E184))</f>
        <v>50</v>
      </c>
      <c r="G207" s="90">
        <f>IF(ISBLANK('ICC GRID'!F184),"---",IF('ICC GRID'!G184=0,"",'ICC GRID'!G184))</f>
        <v>2800</v>
      </c>
      <c r="H207" s="47"/>
      <c r="I207" s="48"/>
      <c r="J207" s="32" t="str">
        <f t="shared" si="6"/>
        <v/>
      </c>
      <c r="K207" s="33" t="str">
        <f>IF(ISBLANK('ICC GRID'!D184),"---",IF(H207="","",IF(H207&lt;'ICC GRID'!D184,M207,E207)))</f>
        <v/>
      </c>
      <c r="L207" s="33" t="str">
        <f t="shared" si="7"/>
        <v/>
      </c>
    </row>
    <row r="208" spans="1:12" ht="15.75" x14ac:dyDescent="0.2">
      <c r="A208" s="28" t="str">
        <f>IF(ISBLANK('ICC GRID'!F185),"---",'ICC GRID'!F185)</f>
        <v>Cladrastis kentukea</v>
      </c>
      <c r="B208" s="29"/>
      <c r="C208" s="30" t="str">
        <f>IF(ISBLANK('ICC GRID'!F185),"---",TRIM('ICC GRID'!A185))</f>
        <v>2-3'</v>
      </c>
      <c r="D208" s="31">
        <f>IF(ISBLANK('ICC GRID'!F185),"---",'ICC GRID'!E185)</f>
        <v>50</v>
      </c>
      <c r="E208" s="18">
        <f>IF(ISBLANK('ICC GRID'!F185),"---",IF('ICC GRID'!D185=0,"",'ICC GRID'!D185))</f>
        <v>3.4</v>
      </c>
      <c r="F208" s="19">
        <f>IF(ISBLANK('ICC GRID'!E185),"---",IF('ICC GRID'!E185=0,"",'ICC GRID'!E185))</f>
        <v>50</v>
      </c>
      <c r="G208" s="90">
        <f>IF(ISBLANK('ICC GRID'!F185),"---",IF('ICC GRID'!G185=0,"",'ICC GRID'!G185))</f>
        <v>200</v>
      </c>
      <c r="H208" s="47"/>
      <c r="I208" s="48"/>
      <c r="J208" s="32" t="str">
        <f t="shared" si="6"/>
        <v/>
      </c>
      <c r="K208" s="33" t="str">
        <f>IF(ISBLANK('ICC GRID'!D185),"---",IF(H208="","",IF(H208&lt;'ICC GRID'!D185,M208,E208)))</f>
        <v/>
      </c>
      <c r="L208" s="33" t="str">
        <f t="shared" si="7"/>
        <v/>
      </c>
    </row>
    <row r="209" spans="1:12" ht="15.75" x14ac:dyDescent="0.2">
      <c r="A209" s="28" t="str">
        <f>IF(ISBLANK('ICC GRID'!F186),"---",'ICC GRID'!F186)</f>
        <v>Comptonia peregrina</v>
      </c>
      <c r="B209" s="29"/>
      <c r="C209" s="30" t="str">
        <f>IF(ISBLANK('ICC GRID'!F186),"---",TRIM('ICC GRID'!A186))</f>
        <v>LP40ci</v>
      </c>
      <c r="D209" s="31">
        <f>IF(ISBLANK('ICC GRID'!F186),"---",'ICC GRID'!E186)</f>
        <v>25</v>
      </c>
      <c r="E209" s="18">
        <f>IF(ISBLANK('ICC GRID'!F186),"---",IF('ICC GRID'!D186=0,"",'ICC GRID'!D186))</f>
        <v>3.75</v>
      </c>
      <c r="F209" s="19">
        <f>IF(ISBLANK('ICC GRID'!E186),"---",IF('ICC GRID'!E186=0,"",'ICC GRID'!E186))</f>
        <v>25</v>
      </c>
      <c r="G209" s="90">
        <f>IF(ISBLANK('ICC GRID'!F186),"---",IF('ICC GRID'!G186=0,"",'ICC GRID'!G186))</f>
        <v>1100</v>
      </c>
      <c r="H209" s="47"/>
      <c r="I209" s="48"/>
      <c r="J209" s="32" t="str">
        <f t="shared" si="6"/>
        <v/>
      </c>
      <c r="K209" s="33" t="str">
        <f>IF(ISBLANK('ICC GRID'!D186),"---",IF(H209="","",IF(H209&lt;'ICC GRID'!D186,M209,E209)))</f>
        <v/>
      </c>
      <c r="L209" s="33" t="str">
        <f t="shared" si="7"/>
        <v/>
      </c>
    </row>
    <row r="210" spans="1:12" ht="15.75" x14ac:dyDescent="0.2">
      <c r="A210" s="28" t="str">
        <f>IF(ISBLANK('ICC GRID'!F187),"---",'ICC GRID'!F187)</f>
        <v>Cornus 'Eddie's White Wonder'</v>
      </c>
      <c r="B210" s="29"/>
      <c r="C210" s="30" t="str">
        <f>IF(ISBLANK('ICC GRID'!F187),"---",TRIM('ICC GRID'!A187))</f>
        <v>#1 3-4'</v>
      </c>
      <c r="D210" s="31">
        <f>IF(ISBLANK('ICC GRID'!F187),"---",'ICC GRID'!E187)</f>
        <v>10</v>
      </c>
      <c r="E210" s="18">
        <f>IF(ISBLANK('ICC GRID'!F187),"---",IF('ICC GRID'!D187=0,"",'ICC GRID'!D187))</f>
        <v>18.75</v>
      </c>
      <c r="F210" s="19">
        <f>IF(ISBLANK('ICC GRID'!E187),"---",IF('ICC GRID'!E187=0,"",'ICC GRID'!E187))</f>
        <v>10</v>
      </c>
      <c r="G210" s="90">
        <f>IF(ISBLANK('ICC GRID'!F187),"---",IF('ICC GRID'!G187=0,"",'ICC GRID'!G187))</f>
        <v>270</v>
      </c>
      <c r="H210" s="47"/>
      <c r="I210" s="48"/>
      <c r="J210" s="32" t="str">
        <f t="shared" si="6"/>
        <v/>
      </c>
      <c r="K210" s="33" t="str">
        <f>IF(ISBLANK('ICC GRID'!D187),"---",IF(H210="","",IF(H210&lt;'ICC GRID'!D187,M210,E210)))</f>
        <v/>
      </c>
      <c r="L210" s="33" t="str">
        <f t="shared" si="7"/>
        <v/>
      </c>
    </row>
    <row r="211" spans="1:12" ht="15.75" x14ac:dyDescent="0.2">
      <c r="A211" s="28" t="str">
        <f>IF(ISBLANK('ICC GRID'!F188),"---",'ICC GRID'!F188)</f>
        <v>Cornus 'Eddie's White Wonder'</v>
      </c>
      <c r="B211" s="29"/>
      <c r="C211" s="30" t="str">
        <f>IF(ISBLANK('ICC GRID'!F188),"---",TRIM('ICC GRID'!A188))</f>
        <v>4-5'</v>
      </c>
      <c r="D211" s="31">
        <f>IF(ISBLANK('ICC GRID'!F188),"---",'ICC GRID'!E188)</f>
        <v>10</v>
      </c>
      <c r="E211" s="18">
        <f>IF(ISBLANK('ICC GRID'!F188),"---",IF('ICC GRID'!D188=0,"",'ICC GRID'!D188))</f>
        <v>21.1</v>
      </c>
      <c r="F211" s="19">
        <f>IF(ISBLANK('ICC GRID'!E188),"---",IF('ICC GRID'!E188=0,"",'ICC GRID'!E188))</f>
        <v>10</v>
      </c>
      <c r="G211" s="90">
        <f>IF(ISBLANK('ICC GRID'!F188),"---",IF('ICC GRID'!G188=0,"",'ICC GRID'!G188))</f>
        <v>100</v>
      </c>
      <c r="H211" s="47"/>
      <c r="I211" s="48"/>
      <c r="J211" s="32" t="str">
        <f t="shared" si="6"/>
        <v/>
      </c>
      <c r="K211" s="33" t="str">
        <f>IF(ISBLANK('ICC GRID'!D188),"---",IF(H211="","",IF(H211&lt;'ICC GRID'!D188,M211,E211)))</f>
        <v/>
      </c>
      <c r="L211" s="33" t="str">
        <f t="shared" si="7"/>
        <v/>
      </c>
    </row>
    <row r="212" spans="1:12" ht="15.75" x14ac:dyDescent="0.2">
      <c r="A212" s="28" t="str">
        <f>IF(ISBLANK('ICC GRID'!F189),"---",'ICC GRID'!F189)</f>
        <v>Cornus 'Eddie's White Wonder'</v>
      </c>
      <c r="B212" s="29"/>
      <c r="C212" s="30" t="str">
        <f>IF(ISBLANK('ICC GRID'!F189),"---",TRIM('ICC GRID'!A189))</f>
        <v>5-6' TRUCK ONLY</v>
      </c>
      <c r="D212" s="31">
        <f>IF(ISBLANK('ICC GRID'!F189),"---",'ICC GRID'!E189)</f>
        <v>10</v>
      </c>
      <c r="E212" s="18">
        <f>IF(ISBLANK('ICC GRID'!F189),"---",IF('ICC GRID'!D189=0,"",'ICC GRID'!D189))</f>
        <v>24.15</v>
      </c>
      <c r="F212" s="19">
        <f>IF(ISBLANK('ICC GRID'!E189),"---",IF('ICC GRID'!E189=0,"",'ICC GRID'!E189))</f>
        <v>10</v>
      </c>
      <c r="G212" s="90">
        <f>IF(ISBLANK('ICC GRID'!F189),"---",IF('ICC GRID'!G189=0,"",'ICC GRID'!G189))</f>
        <v>160</v>
      </c>
      <c r="H212" s="47"/>
      <c r="I212" s="48"/>
      <c r="J212" s="32" t="str">
        <f t="shared" si="6"/>
        <v/>
      </c>
      <c r="K212" s="33" t="str">
        <f>IF(ISBLANK('ICC GRID'!D189),"---",IF(H212="","",IF(H212&lt;'ICC GRID'!D189,M212,E212)))</f>
        <v/>
      </c>
      <c r="L212" s="33" t="str">
        <f t="shared" si="7"/>
        <v/>
      </c>
    </row>
    <row r="213" spans="1:12" ht="15.75" x14ac:dyDescent="0.2">
      <c r="A213" s="28" t="str">
        <f>IF(ISBLANK('ICC GRID'!F190),"---",'ICC GRID'!F190)</f>
        <v>Cornus Rosy Teacups® PP 26,211</v>
      </c>
      <c r="B213" s="29"/>
      <c r="C213" s="30" t="str">
        <f>IF(ISBLANK('ICC GRID'!F190),"---",TRIM('ICC GRID'!A190))</f>
        <v>2-3'</v>
      </c>
      <c r="D213" s="31">
        <f>IF(ISBLANK('ICC GRID'!F190),"---",'ICC GRID'!E190)</f>
        <v>10</v>
      </c>
      <c r="E213" s="18">
        <f>IF(ISBLANK('ICC GRID'!F190),"---",IF('ICC GRID'!D190=0,"",'ICC GRID'!D190))</f>
        <v>17.600000000000001</v>
      </c>
      <c r="F213" s="19">
        <f>IF(ISBLANK('ICC GRID'!E190),"---",IF('ICC GRID'!E190=0,"",'ICC GRID'!E190))</f>
        <v>10</v>
      </c>
      <c r="G213" s="90">
        <f>IF(ISBLANK('ICC GRID'!F190),"---",IF('ICC GRID'!G190=0,"",'ICC GRID'!G190))</f>
        <v>520</v>
      </c>
      <c r="H213" s="47"/>
      <c r="I213" s="48"/>
      <c r="J213" s="32" t="str">
        <f t="shared" si="6"/>
        <v/>
      </c>
      <c r="K213" s="33" t="str">
        <f>IF(ISBLANK('ICC GRID'!D190),"---",IF(H213="","",IF(H213&lt;'ICC GRID'!D190,M213,E213)))</f>
        <v/>
      </c>
      <c r="L213" s="33" t="str">
        <f t="shared" si="7"/>
        <v/>
      </c>
    </row>
    <row r="214" spans="1:12" ht="15.75" x14ac:dyDescent="0.2">
      <c r="A214" s="28" t="str">
        <f>IF(ISBLANK('ICC GRID'!F191),"---",'ICC GRID'!F191)</f>
        <v>Cornus Rosy Teacups® PP 26,211</v>
      </c>
      <c r="B214" s="29"/>
      <c r="C214" s="30" t="str">
        <f>IF(ISBLANK('ICC GRID'!F191),"---",TRIM('ICC GRID'!A191))</f>
        <v>3-4'</v>
      </c>
      <c r="D214" s="31">
        <f>IF(ISBLANK('ICC GRID'!F191),"---",'ICC GRID'!E191)</f>
        <v>10</v>
      </c>
      <c r="E214" s="18">
        <f>IF(ISBLANK('ICC GRID'!F191),"---",IF('ICC GRID'!D191=0,"",'ICC GRID'!D191))</f>
        <v>20.5</v>
      </c>
      <c r="F214" s="19">
        <f>IF(ISBLANK('ICC GRID'!E191),"---",IF('ICC GRID'!E191=0,"",'ICC GRID'!E191))</f>
        <v>10</v>
      </c>
      <c r="G214" s="90">
        <f>IF(ISBLANK('ICC GRID'!F191),"---",IF('ICC GRID'!G191=0,"",'ICC GRID'!G191))</f>
        <v>650</v>
      </c>
      <c r="H214" s="47"/>
      <c r="I214" s="48"/>
      <c r="J214" s="32" t="str">
        <f t="shared" si="6"/>
        <v/>
      </c>
      <c r="K214" s="33" t="str">
        <f>IF(ISBLANK('ICC GRID'!D191),"---",IF(H214="","",IF(H214&lt;'ICC GRID'!D191,M214,E214)))</f>
        <v/>
      </c>
      <c r="L214" s="33" t="str">
        <f t="shared" si="7"/>
        <v/>
      </c>
    </row>
    <row r="215" spans="1:12" ht="15.75" x14ac:dyDescent="0.2">
      <c r="A215" s="28" t="str">
        <f>IF(ISBLANK('ICC GRID'!F192),"---",'ICC GRID'!F192)</f>
        <v>Cornus Stellar Pink®</v>
      </c>
      <c r="B215" s="29"/>
      <c r="C215" s="30" t="str">
        <f>IF(ISBLANK('ICC GRID'!F192),"---",TRIM('ICC GRID'!A192))</f>
        <v>3-4'</v>
      </c>
      <c r="D215" s="31">
        <f>IF(ISBLANK('ICC GRID'!F192),"---",'ICC GRID'!E192)</f>
        <v>10</v>
      </c>
      <c r="E215" s="18">
        <f>IF(ISBLANK('ICC GRID'!F192),"---",IF('ICC GRID'!D192=0,"",'ICC GRID'!D192))</f>
        <v>19.25</v>
      </c>
      <c r="F215" s="19">
        <f>IF(ISBLANK('ICC GRID'!E192),"---",IF('ICC GRID'!E192=0,"",'ICC GRID'!E192))</f>
        <v>10</v>
      </c>
      <c r="G215" s="90">
        <f>IF(ISBLANK('ICC GRID'!F192),"---",IF('ICC GRID'!G192=0,"",'ICC GRID'!G192))</f>
        <v>270</v>
      </c>
      <c r="H215" s="47"/>
      <c r="I215" s="48"/>
      <c r="J215" s="32" t="str">
        <f t="shared" si="6"/>
        <v/>
      </c>
      <c r="K215" s="33" t="str">
        <f>IF(ISBLANK('ICC GRID'!D192),"---",IF(H215="","",IF(H215&lt;'ICC GRID'!D192,M215,E215)))</f>
        <v/>
      </c>
      <c r="L215" s="33" t="str">
        <f t="shared" si="7"/>
        <v/>
      </c>
    </row>
    <row r="216" spans="1:12" ht="15.75" x14ac:dyDescent="0.2">
      <c r="A216" s="28" t="str">
        <f>IF(ISBLANK('ICC GRID'!F193),"---",'ICC GRID'!F193)</f>
        <v>Cornus Venus® PP 16,309</v>
      </c>
      <c r="B216" s="29"/>
      <c r="C216" s="30" t="str">
        <f>IF(ISBLANK('ICC GRID'!F193),"---",TRIM('ICC GRID'!A193))</f>
        <v>1-2'</v>
      </c>
      <c r="D216" s="31">
        <f>IF(ISBLANK('ICC GRID'!F193),"---",'ICC GRID'!E193)</f>
        <v>10</v>
      </c>
      <c r="E216" s="18">
        <f>IF(ISBLANK('ICC GRID'!F193),"---",IF('ICC GRID'!D193=0,"",'ICC GRID'!D193))</f>
        <v>14.6</v>
      </c>
      <c r="F216" s="19">
        <f>IF(ISBLANK('ICC GRID'!E193),"---",IF('ICC GRID'!E193=0,"",'ICC GRID'!E193))</f>
        <v>10</v>
      </c>
      <c r="G216" s="90">
        <f>IF(ISBLANK('ICC GRID'!F193),"---",IF('ICC GRID'!G193=0,"",'ICC GRID'!G193))</f>
        <v>30</v>
      </c>
      <c r="H216" s="47"/>
      <c r="I216" s="48"/>
      <c r="J216" s="32" t="str">
        <f t="shared" si="6"/>
        <v/>
      </c>
      <c r="K216" s="33" t="str">
        <f>IF(ISBLANK('ICC GRID'!D193),"---",IF(H216="","",IF(H216&lt;'ICC GRID'!D193,M216,E216)))</f>
        <v/>
      </c>
      <c r="L216" s="33" t="str">
        <f t="shared" si="7"/>
        <v/>
      </c>
    </row>
    <row r="217" spans="1:12" ht="15.75" x14ac:dyDescent="0.2">
      <c r="A217" s="28" t="str">
        <f>IF(ISBLANK('ICC GRID'!F194),"---",'ICC GRID'!F194)</f>
        <v>Cornus Venus® PP 16,309</v>
      </c>
      <c r="B217" s="29"/>
      <c r="C217" s="30" t="str">
        <f>IF(ISBLANK('ICC GRID'!F194),"---",TRIM('ICC GRID'!A194))</f>
        <v>2-3'</v>
      </c>
      <c r="D217" s="31">
        <f>IF(ISBLANK('ICC GRID'!F194),"---",'ICC GRID'!E194)</f>
        <v>10</v>
      </c>
      <c r="E217" s="18">
        <f>IF(ISBLANK('ICC GRID'!F194),"---",IF('ICC GRID'!D194=0,"",'ICC GRID'!D194))</f>
        <v>17.350000000000001</v>
      </c>
      <c r="F217" s="19">
        <f>IF(ISBLANK('ICC GRID'!E194),"---",IF('ICC GRID'!E194=0,"",'ICC GRID'!E194))</f>
        <v>10</v>
      </c>
      <c r="G217" s="90">
        <f>IF(ISBLANK('ICC GRID'!F194),"---",IF('ICC GRID'!G194=0,"",'ICC GRID'!G194))</f>
        <v>160</v>
      </c>
      <c r="H217" s="47"/>
      <c r="I217" s="48"/>
      <c r="J217" s="32" t="str">
        <f t="shared" si="6"/>
        <v/>
      </c>
      <c r="K217" s="33" t="str">
        <f>IF(ISBLANK('ICC GRID'!D194),"---",IF(H217="","",IF(H217&lt;'ICC GRID'!D194,M217,E217)))</f>
        <v/>
      </c>
      <c r="L217" s="33" t="str">
        <f t="shared" si="7"/>
        <v/>
      </c>
    </row>
    <row r="218" spans="1:12" ht="15.75" x14ac:dyDescent="0.2">
      <c r="A218" s="28" t="str">
        <f>IF(ISBLANK('ICC GRID'!F195),"---",'ICC GRID'!F195)</f>
        <v>Cornus Venus® PP 16,309</v>
      </c>
      <c r="B218" s="29"/>
      <c r="C218" s="30" t="str">
        <f>IF(ISBLANK('ICC GRID'!F195),"---",TRIM('ICC GRID'!A195))</f>
        <v>3-4'</v>
      </c>
      <c r="D218" s="31">
        <f>IF(ISBLANK('ICC GRID'!F195),"---",'ICC GRID'!E195)</f>
        <v>10</v>
      </c>
      <c r="E218" s="18">
        <f>IF(ISBLANK('ICC GRID'!F195),"---",IF('ICC GRID'!D195=0,"",'ICC GRID'!D195))</f>
        <v>20.25</v>
      </c>
      <c r="F218" s="19">
        <f>IF(ISBLANK('ICC GRID'!E195),"---",IF('ICC GRID'!E195=0,"",'ICC GRID'!E195))</f>
        <v>10</v>
      </c>
      <c r="G218" s="90">
        <f>IF(ISBLANK('ICC GRID'!F195),"---",IF('ICC GRID'!G195=0,"",'ICC GRID'!G195))</f>
        <v>170</v>
      </c>
      <c r="H218" s="47"/>
      <c r="I218" s="48"/>
      <c r="J218" s="32" t="str">
        <f t="shared" ref="J218:J281" si="8">IF(H218="","",IF(ROUNDUP(H218/D218,0)*D218&lt;&gt;H218,ROUNDUP(H218/D218,0)*D218,H218))</f>
        <v/>
      </c>
      <c r="K218" s="33" t="str">
        <f>IF(ISBLANK('ICC GRID'!D195),"---",IF(H218="","",IF(H218&lt;'ICC GRID'!D195,M218,E218)))</f>
        <v/>
      </c>
      <c r="L218" s="33" t="str">
        <f t="shared" ref="L218:L281" si="9">IF(ISBLANK(H218),"",J218*K218)</f>
        <v/>
      </c>
    </row>
    <row r="219" spans="1:12" ht="15.75" x14ac:dyDescent="0.2">
      <c r="A219" s="28" t="str">
        <f>IF(ISBLANK('ICC GRID'!F196),"---",'ICC GRID'!F196)</f>
        <v>Cornus Venus® PP 16,309</v>
      </c>
      <c r="B219" s="29"/>
      <c r="C219" s="30" t="str">
        <f>IF(ISBLANK('ICC GRID'!F196),"---",TRIM('ICC GRID'!A196))</f>
        <v>4-5'</v>
      </c>
      <c r="D219" s="31">
        <f>IF(ISBLANK('ICC GRID'!F196),"---",'ICC GRID'!E196)</f>
        <v>10</v>
      </c>
      <c r="E219" s="18">
        <f>IF(ISBLANK('ICC GRID'!F196),"---",IF('ICC GRID'!D196=0,"",'ICC GRID'!D196))</f>
        <v>22.6</v>
      </c>
      <c r="F219" s="19">
        <f>IF(ISBLANK('ICC GRID'!E196),"---",IF('ICC GRID'!E196=0,"",'ICC GRID'!E196))</f>
        <v>10</v>
      </c>
      <c r="G219" s="90">
        <f>IF(ISBLANK('ICC GRID'!F196),"---",IF('ICC GRID'!G196=0,"",'ICC GRID'!G196))</f>
        <v>350</v>
      </c>
      <c r="H219" s="47"/>
      <c r="I219" s="48"/>
      <c r="J219" s="32" t="str">
        <f t="shared" si="8"/>
        <v/>
      </c>
      <c r="K219" s="33" t="str">
        <f>IF(ISBLANK('ICC GRID'!D196),"---",IF(H219="","",IF(H219&lt;'ICC GRID'!D196,M219,E219)))</f>
        <v/>
      </c>
      <c r="L219" s="33" t="str">
        <f t="shared" si="9"/>
        <v/>
      </c>
    </row>
    <row r="220" spans="1:12" ht="15.75" x14ac:dyDescent="0.2">
      <c r="A220" s="28" t="str">
        <f>IF(ISBLANK('ICC GRID'!F197),"---",'ICC GRID'!F197)</f>
        <v>Cornus controversa</v>
      </c>
      <c r="B220" s="29"/>
      <c r="C220" s="30" t="str">
        <f>IF(ISBLANK('ICC GRID'!F197),"---",TRIM('ICC GRID'!A197))</f>
        <v>LP21ci</v>
      </c>
      <c r="D220" s="31">
        <f>IF(ISBLANK('ICC GRID'!F197),"---",'ICC GRID'!E197)</f>
        <v>25</v>
      </c>
      <c r="E220" s="18">
        <f>IF(ISBLANK('ICC GRID'!F197),"---",IF('ICC GRID'!D197=0,"",'ICC GRID'!D197))</f>
        <v>2.35</v>
      </c>
      <c r="F220" s="19">
        <f>IF(ISBLANK('ICC GRID'!E197),"---",IF('ICC GRID'!E197=0,"",'ICC GRID'!E197))</f>
        <v>25</v>
      </c>
      <c r="G220" s="90">
        <f>IF(ISBLANK('ICC GRID'!F197),"---",IF('ICC GRID'!G197=0,"",'ICC GRID'!G197))</f>
        <v>2500</v>
      </c>
      <c r="H220" s="47"/>
      <c r="I220" s="48"/>
      <c r="J220" s="32" t="str">
        <f t="shared" si="8"/>
        <v/>
      </c>
      <c r="K220" s="33" t="str">
        <f>IF(ISBLANK('ICC GRID'!D197),"---",IF(H220="","",IF(H220&lt;'ICC GRID'!D197,M220,E220)))</f>
        <v/>
      </c>
      <c r="L220" s="33" t="str">
        <f t="shared" si="9"/>
        <v/>
      </c>
    </row>
    <row r="221" spans="1:12" ht="15.75" x14ac:dyDescent="0.2">
      <c r="A221" s="28" t="str">
        <f>IF(ISBLANK('ICC GRID'!F198),"---",'ICC GRID'!F198)</f>
        <v>Cornus elliptica Empress of China® PP 14,537</v>
      </c>
      <c r="B221" s="29"/>
      <c r="C221" s="30" t="str">
        <f>IF(ISBLANK('ICC GRID'!F198),"---",TRIM('ICC GRID'!A198))</f>
        <v>XP</v>
      </c>
      <c r="D221" s="31">
        <f>IF(ISBLANK('ICC GRID'!F198),"---",'ICC GRID'!E198)</f>
        <v>10</v>
      </c>
      <c r="E221" s="18">
        <f>IF(ISBLANK('ICC GRID'!F198),"---",IF('ICC GRID'!D198=0,"",'ICC GRID'!D198))</f>
        <v>15.8</v>
      </c>
      <c r="F221" s="19">
        <f>IF(ISBLANK('ICC GRID'!E198),"---",IF('ICC GRID'!E198=0,"",'ICC GRID'!E198))</f>
        <v>10</v>
      </c>
      <c r="G221" s="90">
        <f>IF(ISBLANK('ICC GRID'!F198),"---",IF('ICC GRID'!G198=0,"",'ICC GRID'!G198))</f>
        <v>570</v>
      </c>
      <c r="H221" s="47"/>
      <c r="I221" s="48"/>
      <c r="J221" s="32" t="str">
        <f t="shared" si="8"/>
        <v/>
      </c>
      <c r="K221" s="33" t="str">
        <f>IF(ISBLANK('ICC GRID'!D198),"---",IF(H221="","",IF(H221&lt;'ICC GRID'!D198,M221,E221)))</f>
        <v/>
      </c>
      <c r="L221" s="33" t="str">
        <f t="shared" si="9"/>
        <v/>
      </c>
    </row>
    <row r="222" spans="1:12" ht="15.75" x14ac:dyDescent="0.2">
      <c r="A222" s="28" t="str">
        <f>IF(ISBLANK('ICC GRID'!F199),"---",'ICC GRID'!F199)</f>
        <v>Cornus florida</v>
      </c>
      <c r="B222" s="29"/>
      <c r="C222" s="30" t="str">
        <f>IF(ISBLANK('ICC GRID'!F199),"---",TRIM('ICC GRID'!A199))</f>
        <v>3/16"</v>
      </c>
      <c r="D222" s="31">
        <f>IF(ISBLANK('ICC GRID'!F199),"---",'ICC GRID'!E199)</f>
        <v>50</v>
      </c>
      <c r="E222" s="18">
        <f>IF(ISBLANK('ICC GRID'!F199),"---",IF('ICC GRID'!D199=0,"",'ICC GRID'!D199))</f>
        <v>1.45</v>
      </c>
      <c r="F222" s="19">
        <f>IF(ISBLANK('ICC GRID'!E199),"---",IF('ICC GRID'!E199=0,"",'ICC GRID'!E199))</f>
        <v>50</v>
      </c>
      <c r="G222" s="90">
        <f>IF(ISBLANK('ICC GRID'!F199),"---",IF('ICC GRID'!G199=0,"",'ICC GRID'!G199))</f>
        <v>5850</v>
      </c>
      <c r="H222" s="47"/>
      <c r="I222" s="48"/>
      <c r="J222" s="32" t="str">
        <f t="shared" si="8"/>
        <v/>
      </c>
      <c r="K222" s="33" t="str">
        <f>IF(ISBLANK('ICC GRID'!D199),"---",IF(H222="","",IF(H222&lt;'ICC GRID'!D199,M222,E222)))</f>
        <v/>
      </c>
      <c r="L222" s="33" t="str">
        <f t="shared" si="9"/>
        <v/>
      </c>
    </row>
    <row r="223" spans="1:12" ht="15.75" x14ac:dyDescent="0.2">
      <c r="A223" s="28" t="str">
        <f>IF(ISBLANK('ICC GRID'!F200),"---",'ICC GRID'!F200)</f>
        <v>Cornus florida Cherokee Brave</v>
      </c>
      <c r="B223" s="29"/>
      <c r="C223" s="30" t="str">
        <f>IF(ISBLANK('ICC GRID'!F200),"---",TRIM('ICC GRID'!A200))</f>
        <v>1-2'</v>
      </c>
      <c r="D223" s="31">
        <f>IF(ISBLANK('ICC GRID'!F200),"---",'ICC GRID'!E200)</f>
        <v>10</v>
      </c>
      <c r="E223" s="18">
        <f>IF(ISBLANK('ICC GRID'!F200),"---",IF('ICC GRID'!D200=0,"",'ICC GRID'!D200))</f>
        <v>15.85</v>
      </c>
      <c r="F223" s="19">
        <f>IF(ISBLANK('ICC GRID'!E200),"---",IF('ICC GRID'!E200=0,"",'ICC GRID'!E200))</f>
        <v>10</v>
      </c>
      <c r="G223" s="90">
        <f>IF(ISBLANK('ICC GRID'!F200),"---",IF('ICC GRID'!G200=0,"",'ICC GRID'!G200))</f>
        <v>200</v>
      </c>
      <c r="H223" s="47"/>
      <c r="I223" s="48"/>
      <c r="J223" s="32" t="str">
        <f t="shared" si="8"/>
        <v/>
      </c>
      <c r="K223" s="33" t="str">
        <f>IF(ISBLANK('ICC GRID'!D200),"---",IF(H223="","",IF(H223&lt;'ICC GRID'!D200,M223,E223)))</f>
        <v/>
      </c>
      <c r="L223" s="33" t="str">
        <f t="shared" si="9"/>
        <v/>
      </c>
    </row>
    <row r="224" spans="1:12" ht="15.75" x14ac:dyDescent="0.2">
      <c r="A224" s="28" t="str">
        <f>IF(ISBLANK('ICC GRID'!F201),"---",'ICC GRID'!F201)</f>
        <v>Cornus florida Cherokee Brave</v>
      </c>
      <c r="B224" s="29"/>
      <c r="C224" s="30" t="str">
        <f>IF(ISBLANK('ICC GRID'!F201),"---",TRIM('ICC GRID'!A201))</f>
        <v>2-3'</v>
      </c>
      <c r="D224" s="31">
        <f>IF(ISBLANK('ICC GRID'!F201),"---",'ICC GRID'!E201)</f>
        <v>10</v>
      </c>
      <c r="E224" s="18">
        <f>IF(ISBLANK('ICC GRID'!F201),"---",IF('ICC GRID'!D201=0,"",'ICC GRID'!D201))</f>
        <v>18.75</v>
      </c>
      <c r="F224" s="19">
        <f>IF(ISBLANK('ICC GRID'!E201),"---",IF('ICC GRID'!E201=0,"",'ICC GRID'!E201))</f>
        <v>10</v>
      </c>
      <c r="G224" s="90">
        <f>IF(ISBLANK('ICC GRID'!F201),"---",IF('ICC GRID'!G201=0,"",'ICC GRID'!G201))</f>
        <v>270</v>
      </c>
      <c r="H224" s="47"/>
      <c r="I224" s="48"/>
      <c r="J224" s="32" t="str">
        <f t="shared" si="8"/>
        <v/>
      </c>
      <c r="K224" s="33" t="str">
        <f>IF(ISBLANK('ICC GRID'!D201),"---",IF(H224="","",IF(H224&lt;'ICC GRID'!D201,M224,E224)))</f>
        <v/>
      </c>
      <c r="L224" s="33" t="str">
        <f t="shared" si="9"/>
        <v/>
      </c>
    </row>
    <row r="225" spans="1:12" ht="15.75" x14ac:dyDescent="0.2">
      <c r="A225" s="28" t="str">
        <f>IF(ISBLANK('ICC GRID'!F202),"---",'ICC GRID'!F202)</f>
        <v>Cornus florida Cherokee Brave</v>
      </c>
      <c r="B225" s="29"/>
      <c r="C225" s="30" t="str">
        <f>IF(ISBLANK('ICC GRID'!F202),"---",TRIM('ICC GRID'!A202))</f>
        <v>3-4'</v>
      </c>
      <c r="D225" s="31">
        <f>IF(ISBLANK('ICC GRID'!F202),"---",'ICC GRID'!E202)</f>
        <v>10</v>
      </c>
      <c r="E225" s="18">
        <f>IF(ISBLANK('ICC GRID'!F202),"---",IF('ICC GRID'!D202=0,"",'ICC GRID'!D202))</f>
        <v>21.1</v>
      </c>
      <c r="F225" s="19">
        <f>IF(ISBLANK('ICC GRID'!E202),"---",IF('ICC GRID'!E202=0,"",'ICC GRID'!E202))</f>
        <v>10</v>
      </c>
      <c r="G225" s="90">
        <f>IF(ISBLANK('ICC GRID'!F202),"---",IF('ICC GRID'!G202=0,"",'ICC GRID'!G202))</f>
        <v>110</v>
      </c>
      <c r="H225" s="47"/>
      <c r="I225" s="48"/>
      <c r="J225" s="32" t="str">
        <f t="shared" si="8"/>
        <v/>
      </c>
      <c r="K225" s="33" t="str">
        <f>IF(ISBLANK('ICC GRID'!D202),"---",IF(H225="","",IF(H225&lt;'ICC GRID'!D202,M225,E225)))</f>
        <v/>
      </c>
      <c r="L225" s="33" t="str">
        <f t="shared" si="9"/>
        <v/>
      </c>
    </row>
    <row r="226" spans="1:12" ht="15.75" x14ac:dyDescent="0.2">
      <c r="A226" s="28" t="str">
        <f>IF(ISBLANK('ICC GRID'!F203),"---",'ICC GRID'!F203)</f>
        <v>Cornus kousa 'Greensleeves'</v>
      </c>
      <c r="B226" s="29"/>
      <c r="C226" s="30" t="str">
        <f>IF(ISBLANK('ICC GRID'!F203),"---",TRIM('ICC GRID'!A203))</f>
        <v>3-4'</v>
      </c>
      <c r="D226" s="31">
        <f>IF(ISBLANK('ICC GRID'!F203),"---",'ICC GRID'!E203)</f>
        <v>10</v>
      </c>
      <c r="E226" s="18">
        <f>IF(ISBLANK('ICC GRID'!F203),"---",IF('ICC GRID'!D203=0,"",'ICC GRID'!D203))</f>
        <v>18.75</v>
      </c>
      <c r="F226" s="19">
        <f>IF(ISBLANK('ICC GRID'!E203),"---",IF('ICC GRID'!E203=0,"",'ICC GRID'!E203))</f>
        <v>10</v>
      </c>
      <c r="G226" s="90">
        <f>IF(ISBLANK('ICC GRID'!F203),"---",IF('ICC GRID'!G203=0,"",'ICC GRID'!G203))</f>
        <v>80</v>
      </c>
      <c r="H226" s="47"/>
      <c r="I226" s="48"/>
      <c r="J226" s="32" t="str">
        <f t="shared" si="8"/>
        <v/>
      </c>
      <c r="K226" s="33" t="str">
        <f>IF(ISBLANK('ICC GRID'!D203),"---",IF(H226="","",IF(H226&lt;'ICC GRID'!D203,M226,E226)))</f>
        <v/>
      </c>
      <c r="L226" s="33" t="str">
        <f t="shared" si="9"/>
        <v/>
      </c>
    </row>
    <row r="227" spans="1:12" ht="15.75" x14ac:dyDescent="0.2">
      <c r="A227" s="28" t="str">
        <f>IF(ISBLANK('ICC GRID'!F204),"---",'ICC GRID'!F204)</f>
        <v>Cornus kousa 'Greensleeves'</v>
      </c>
      <c r="B227" s="29"/>
      <c r="C227" s="30" t="str">
        <f>IF(ISBLANK('ICC GRID'!F204),"---",TRIM('ICC GRID'!A204))</f>
        <v>4-5'</v>
      </c>
      <c r="D227" s="31">
        <f>IF(ISBLANK('ICC GRID'!F204),"---",'ICC GRID'!E204)</f>
        <v>10</v>
      </c>
      <c r="E227" s="18">
        <f>IF(ISBLANK('ICC GRID'!F204),"---",IF('ICC GRID'!D204=0,"",'ICC GRID'!D204))</f>
        <v>21.1</v>
      </c>
      <c r="F227" s="19">
        <f>IF(ISBLANK('ICC GRID'!E204),"---",IF('ICC GRID'!E204=0,"",'ICC GRID'!E204))</f>
        <v>10</v>
      </c>
      <c r="G227" s="90">
        <f>IF(ISBLANK('ICC GRID'!F204),"---",IF('ICC GRID'!G204=0,"",'ICC GRID'!G204))</f>
        <v>160</v>
      </c>
      <c r="H227" s="47"/>
      <c r="I227" s="48"/>
      <c r="J227" s="32" t="str">
        <f t="shared" si="8"/>
        <v/>
      </c>
      <c r="K227" s="33" t="str">
        <f>IF(ISBLANK('ICC GRID'!D204),"---",IF(H227="","",IF(H227&lt;'ICC GRID'!D204,M227,E227)))</f>
        <v/>
      </c>
      <c r="L227" s="33" t="str">
        <f t="shared" si="9"/>
        <v/>
      </c>
    </row>
    <row r="228" spans="1:12" ht="15.75" x14ac:dyDescent="0.2">
      <c r="A228" s="28" t="str">
        <f>IF(ISBLANK('ICC GRID'!F205),"---",'ICC GRID'!F205)</f>
        <v>Cornus kousa 'Satomi'</v>
      </c>
      <c r="B228" s="29"/>
      <c r="C228" s="30" t="str">
        <f>IF(ISBLANK('ICC GRID'!F205),"---",TRIM('ICC GRID'!A205))</f>
        <v>1-2'</v>
      </c>
      <c r="D228" s="31">
        <f>IF(ISBLANK('ICC GRID'!F205),"---",'ICC GRID'!E205)</f>
        <v>10</v>
      </c>
      <c r="E228" s="18">
        <f>IF(ISBLANK('ICC GRID'!F205),"---",IF('ICC GRID'!D205=0,"",'ICC GRID'!D205))</f>
        <v>13.1</v>
      </c>
      <c r="F228" s="19">
        <f>IF(ISBLANK('ICC GRID'!E205),"---",IF('ICC GRID'!E205=0,"",'ICC GRID'!E205))</f>
        <v>10</v>
      </c>
      <c r="G228" s="90">
        <f>IF(ISBLANK('ICC GRID'!F205),"---",IF('ICC GRID'!G205=0,"",'ICC GRID'!G205))</f>
        <v>30</v>
      </c>
      <c r="H228" s="47"/>
      <c r="I228" s="48"/>
      <c r="J228" s="32" t="str">
        <f t="shared" si="8"/>
        <v/>
      </c>
      <c r="K228" s="33" t="str">
        <f>IF(ISBLANK('ICC GRID'!D205),"---",IF(H228="","",IF(H228&lt;'ICC GRID'!D205,M228,E228)))</f>
        <v/>
      </c>
      <c r="L228" s="33" t="str">
        <f t="shared" si="9"/>
        <v/>
      </c>
    </row>
    <row r="229" spans="1:12" ht="15.75" x14ac:dyDescent="0.2">
      <c r="A229" s="28" t="str">
        <f>IF(ISBLANK('ICC GRID'!F206),"---",'ICC GRID'!F206)</f>
        <v>Cornus kousa 'Satomi'</v>
      </c>
      <c r="B229" s="29"/>
      <c r="C229" s="30" t="str">
        <f>IF(ISBLANK('ICC GRID'!F206),"---",TRIM('ICC GRID'!A206))</f>
        <v>2-3'</v>
      </c>
      <c r="D229" s="31">
        <f>IF(ISBLANK('ICC GRID'!F206),"---",'ICC GRID'!E206)</f>
        <v>10</v>
      </c>
      <c r="E229" s="18">
        <f>IF(ISBLANK('ICC GRID'!F206),"---",IF('ICC GRID'!D206=0,"",'ICC GRID'!D206))</f>
        <v>15.85</v>
      </c>
      <c r="F229" s="19">
        <f>IF(ISBLANK('ICC GRID'!E206),"---",IF('ICC GRID'!E206=0,"",'ICC GRID'!E206))</f>
        <v>10</v>
      </c>
      <c r="G229" s="90">
        <f>IF(ISBLANK('ICC GRID'!F206),"---",IF('ICC GRID'!G206=0,"",'ICC GRID'!G206))</f>
        <v>30</v>
      </c>
      <c r="H229" s="47"/>
      <c r="I229" s="48"/>
      <c r="J229" s="32" t="str">
        <f t="shared" si="8"/>
        <v/>
      </c>
      <c r="K229" s="33" t="str">
        <f>IF(ISBLANK('ICC GRID'!D206),"---",IF(H229="","",IF(H229&lt;'ICC GRID'!D206,M229,E229)))</f>
        <v/>
      </c>
      <c r="L229" s="33" t="str">
        <f t="shared" si="9"/>
        <v/>
      </c>
    </row>
    <row r="230" spans="1:12" ht="15.75" x14ac:dyDescent="0.2">
      <c r="A230" s="28" t="str">
        <f>IF(ISBLANK('ICC GRID'!F207),"---",'ICC GRID'!F207)</f>
        <v>Cornus kousa 'Satomi'</v>
      </c>
      <c r="B230" s="29"/>
      <c r="C230" s="30" t="str">
        <f>IF(ISBLANK('ICC GRID'!F207),"---",TRIM('ICC GRID'!A207))</f>
        <v>3-4'</v>
      </c>
      <c r="D230" s="31">
        <f>IF(ISBLANK('ICC GRID'!F207),"---",'ICC GRID'!E207)</f>
        <v>10</v>
      </c>
      <c r="E230" s="18">
        <f>IF(ISBLANK('ICC GRID'!F207),"---",IF('ICC GRID'!D207=0,"",'ICC GRID'!D207))</f>
        <v>18.75</v>
      </c>
      <c r="F230" s="19">
        <f>IF(ISBLANK('ICC GRID'!E207),"---",IF('ICC GRID'!E207=0,"",'ICC GRID'!E207))</f>
        <v>10</v>
      </c>
      <c r="G230" s="90">
        <f>IF(ISBLANK('ICC GRID'!F207),"---",IF('ICC GRID'!G207=0,"",'ICC GRID'!G207))</f>
        <v>660</v>
      </c>
      <c r="H230" s="47"/>
      <c r="I230" s="48"/>
      <c r="J230" s="32" t="str">
        <f t="shared" si="8"/>
        <v/>
      </c>
      <c r="K230" s="33" t="str">
        <f>IF(ISBLANK('ICC GRID'!D207),"---",IF(H230="","",IF(H230&lt;'ICC GRID'!D207,M230,E230)))</f>
        <v/>
      </c>
      <c r="L230" s="33" t="str">
        <f t="shared" si="9"/>
        <v/>
      </c>
    </row>
    <row r="231" spans="1:12" ht="15.75" x14ac:dyDescent="0.2">
      <c r="A231" s="28" t="str">
        <f>IF(ISBLANK('ICC GRID'!F208),"---",'ICC GRID'!F208)</f>
        <v>Cornus kousa 'Snow Tower'®</v>
      </c>
      <c r="B231" s="29"/>
      <c r="C231" s="30" t="str">
        <f>IF(ISBLANK('ICC GRID'!F208),"---",TRIM('ICC GRID'!A208))</f>
        <v>2-3'</v>
      </c>
      <c r="D231" s="31">
        <f>IF(ISBLANK('ICC GRID'!F208),"---",'ICC GRID'!E208)</f>
        <v>10</v>
      </c>
      <c r="E231" s="18">
        <f>IF(ISBLANK('ICC GRID'!F208),"---",IF('ICC GRID'!D208=0,"",'ICC GRID'!D208))</f>
        <v>16.7</v>
      </c>
      <c r="F231" s="19">
        <f>IF(ISBLANK('ICC GRID'!E208),"---",IF('ICC GRID'!E208=0,"",'ICC GRID'!E208))</f>
        <v>10</v>
      </c>
      <c r="G231" s="90">
        <f>IF(ISBLANK('ICC GRID'!F208),"---",IF('ICC GRID'!G208=0,"",'ICC GRID'!G208))</f>
        <v>80</v>
      </c>
      <c r="H231" s="47"/>
      <c r="I231" s="48"/>
      <c r="J231" s="32" t="str">
        <f t="shared" si="8"/>
        <v/>
      </c>
      <c r="K231" s="33" t="str">
        <f>IF(ISBLANK('ICC GRID'!D208),"---",IF(H231="","",IF(H231&lt;'ICC GRID'!D208,M231,E231)))</f>
        <v/>
      </c>
      <c r="L231" s="33" t="str">
        <f t="shared" si="9"/>
        <v/>
      </c>
    </row>
    <row r="232" spans="1:12" ht="15.75" x14ac:dyDescent="0.2">
      <c r="A232" s="28" t="str">
        <f>IF(ISBLANK('ICC GRID'!F209),"---",'ICC GRID'!F209)</f>
        <v>Cornus kousa 'Snow Tower'®</v>
      </c>
      <c r="B232" s="29"/>
      <c r="C232" s="30" t="str">
        <f>IF(ISBLANK('ICC GRID'!F209),"---",TRIM('ICC GRID'!A209))</f>
        <v>3-4'</v>
      </c>
      <c r="D232" s="31">
        <f>IF(ISBLANK('ICC GRID'!F209),"---",'ICC GRID'!E209)</f>
        <v>10</v>
      </c>
      <c r="E232" s="18">
        <f>IF(ISBLANK('ICC GRID'!F209),"---",IF('ICC GRID'!D209=0,"",'ICC GRID'!D209))</f>
        <v>19.600000000000001</v>
      </c>
      <c r="F232" s="19">
        <f>IF(ISBLANK('ICC GRID'!E209),"---",IF('ICC GRID'!E209=0,"",'ICC GRID'!E209))</f>
        <v>10</v>
      </c>
      <c r="G232" s="90">
        <f>IF(ISBLANK('ICC GRID'!F209),"---",IF('ICC GRID'!G209=0,"",'ICC GRID'!G209))</f>
        <v>50</v>
      </c>
      <c r="H232" s="47"/>
      <c r="I232" s="48"/>
      <c r="J232" s="32" t="str">
        <f t="shared" si="8"/>
        <v/>
      </c>
      <c r="K232" s="33" t="str">
        <f>IF(ISBLANK('ICC GRID'!D209),"---",IF(H232="","",IF(H232&lt;'ICC GRID'!D209,M232,E232)))</f>
        <v/>
      </c>
      <c r="L232" s="33" t="str">
        <f t="shared" si="9"/>
        <v/>
      </c>
    </row>
    <row r="233" spans="1:12" ht="15.75" x14ac:dyDescent="0.2">
      <c r="A233" s="28" t="str">
        <f>IF(ISBLANK('ICC GRID'!F210),"---",'ICC GRID'!F210)</f>
        <v>Cornus kousa 'Summer Fun'</v>
      </c>
      <c r="B233" s="29"/>
      <c r="C233" s="30" t="str">
        <f>IF(ISBLANK('ICC GRID'!F210),"---",TRIM('ICC GRID'!A210))</f>
        <v>2-3'</v>
      </c>
      <c r="D233" s="31">
        <f>IF(ISBLANK('ICC GRID'!F210),"---",'ICC GRID'!E210)</f>
        <v>10</v>
      </c>
      <c r="E233" s="18">
        <f>IF(ISBLANK('ICC GRID'!F210),"---",IF('ICC GRID'!D210=0,"",'ICC GRID'!D210))</f>
        <v>15.85</v>
      </c>
      <c r="F233" s="19">
        <f>IF(ISBLANK('ICC GRID'!E210),"---",IF('ICC GRID'!E210=0,"",'ICC GRID'!E210))</f>
        <v>10</v>
      </c>
      <c r="G233" s="90">
        <f>IF(ISBLANK('ICC GRID'!F210),"---",IF('ICC GRID'!G210=0,"",'ICC GRID'!G210))</f>
        <v>90</v>
      </c>
      <c r="H233" s="47"/>
      <c r="I233" s="48"/>
      <c r="J233" s="32" t="str">
        <f t="shared" si="8"/>
        <v/>
      </c>
      <c r="K233" s="33" t="str">
        <f>IF(ISBLANK('ICC GRID'!D210),"---",IF(H233="","",IF(H233&lt;'ICC GRID'!D210,M233,E233)))</f>
        <v/>
      </c>
      <c r="L233" s="33" t="str">
        <f t="shared" si="9"/>
        <v/>
      </c>
    </row>
    <row r="234" spans="1:12" ht="15.75" x14ac:dyDescent="0.2">
      <c r="A234" s="28" t="str">
        <f>IF(ISBLANK('ICC GRID'!F211),"---",'ICC GRID'!F211)</f>
        <v>Cornus kousa 'Summer Fun'</v>
      </c>
      <c r="B234" s="29"/>
      <c r="C234" s="30" t="str">
        <f>IF(ISBLANK('ICC GRID'!F211),"---",TRIM('ICC GRID'!A211))</f>
        <v>3-4'</v>
      </c>
      <c r="D234" s="31">
        <f>IF(ISBLANK('ICC GRID'!F211),"---",'ICC GRID'!E211)</f>
        <v>10</v>
      </c>
      <c r="E234" s="18">
        <f>IF(ISBLANK('ICC GRID'!F211),"---",IF('ICC GRID'!D211=0,"",'ICC GRID'!D211))</f>
        <v>18.75</v>
      </c>
      <c r="F234" s="19">
        <f>IF(ISBLANK('ICC GRID'!E211),"---",IF('ICC GRID'!E211=0,"",'ICC GRID'!E211))</f>
        <v>10</v>
      </c>
      <c r="G234" s="90">
        <f>IF(ISBLANK('ICC GRID'!F211),"---",IF('ICC GRID'!G211=0,"",'ICC GRID'!G211))</f>
        <v>210</v>
      </c>
      <c r="H234" s="47"/>
      <c r="I234" s="48"/>
      <c r="J234" s="32" t="str">
        <f t="shared" si="8"/>
        <v/>
      </c>
      <c r="K234" s="33" t="str">
        <f>IF(ISBLANK('ICC GRID'!D211),"---",IF(H234="","",IF(H234&lt;'ICC GRID'!D211,M234,E234)))</f>
        <v/>
      </c>
      <c r="L234" s="33" t="str">
        <f t="shared" si="9"/>
        <v/>
      </c>
    </row>
    <row r="235" spans="1:12" ht="15.75" x14ac:dyDescent="0.2">
      <c r="A235" s="28" t="str">
        <f>IF(ISBLANK('ICC GRID'!F212),"---",'ICC GRID'!F212)</f>
        <v>Cornus kousa 'Summer Fun'</v>
      </c>
      <c r="B235" s="29"/>
      <c r="C235" s="30" t="str">
        <f>IF(ISBLANK('ICC GRID'!F212),"---",TRIM('ICC GRID'!A212))</f>
        <v>4-5'</v>
      </c>
      <c r="D235" s="31">
        <f>IF(ISBLANK('ICC GRID'!F212),"---",'ICC GRID'!E212)</f>
        <v>10</v>
      </c>
      <c r="E235" s="18">
        <f>IF(ISBLANK('ICC GRID'!F212),"---",IF('ICC GRID'!D212=0,"",'ICC GRID'!D212))</f>
        <v>21.1</v>
      </c>
      <c r="F235" s="19">
        <f>IF(ISBLANK('ICC GRID'!E212),"---",IF('ICC GRID'!E212=0,"",'ICC GRID'!E212))</f>
        <v>10</v>
      </c>
      <c r="G235" s="90">
        <f>IF(ISBLANK('ICC GRID'!F212),"---",IF('ICC GRID'!G212=0,"",'ICC GRID'!G212))</f>
        <v>60</v>
      </c>
      <c r="H235" s="47"/>
      <c r="I235" s="48"/>
      <c r="J235" s="32" t="str">
        <f t="shared" si="8"/>
        <v/>
      </c>
      <c r="K235" s="33" t="str">
        <f>IF(ISBLANK('ICC GRID'!D212),"---",IF(H235="","",IF(H235&lt;'ICC GRID'!D212,M235,E235)))</f>
        <v/>
      </c>
      <c r="L235" s="33" t="str">
        <f t="shared" si="9"/>
        <v/>
      </c>
    </row>
    <row r="236" spans="1:12" ht="15.75" x14ac:dyDescent="0.2">
      <c r="A236" s="28" t="str">
        <f>IF(ISBLANK('ICC GRID'!F213),"---",'ICC GRID'!F213)</f>
        <v xml:space="preserve">Cornus kousa 'Summer Gold' PP 22,765 </v>
      </c>
      <c r="B236" s="29"/>
      <c r="C236" s="30" t="str">
        <f>IF(ISBLANK('ICC GRID'!F213),"---",TRIM('ICC GRID'!A213))</f>
        <v>1-2'</v>
      </c>
      <c r="D236" s="31">
        <f>IF(ISBLANK('ICC GRID'!F213),"---",'ICC GRID'!E213)</f>
        <v>10</v>
      </c>
      <c r="E236" s="18">
        <f>IF(ISBLANK('ICC GRID'!F213),"---",IF('ICC GRID'!D213=0,"",'ICC GRID'!D213))</f>
        <v>14.75</v>
      </c>
      <c r="F236" s="19">
        <f>IF(ISBLANK('ICC GRID'!E213),"---",IF('ICC GRID'!E213=0,"",'ICC GRID'!E213))</f>
        <v>10</v>
      </c>
      <c r="G236" s="90">
        <f>IF(ISBLANK('ICC GRID'!F213),"---",IF('ICC GRID'!G213=0,"",'ICC GRID'!G213))</f>
        <v>60</v>
      </c>
      <c r="H236" s="47"/>
      <c r="I236" s="48"/>
      <c r="J236" s="32" t="str">
        <f t="shared" si="8"/>
        <v/>
      </c>
      <c r="K236" s="33" t="str">
        <f>IF(ISBLANK('ICC GRID'!D213),"---",IF(H236="","",IF(H236&lt;'ICC GRID'!D213,M236,E236)))</f>
        <v/>
      </c>
      <c r="L236" s="33" t="str">
        <f t="shared" si="9"/>
        <v/>
      </c>
    </row>
    <row r="237" spans="1:12" ht="15.75" x14ac:dyDescent="0.2">
      <c r="A237" s="28" t="str">
        <f>IF(ISBLANK('ICC GRID'!F214),"---",'ICC GRID'!F214)</f>
        <v>Cornus kousa Scarlet Fire™ 'Rutpink' PP 28,311</v>
      </c>
      <c r="B237" s="29"/>
      <c r="C237" s="30" t="str">
        <f>IF(ISBLANK('ICC GRID'!F214),"---",TRIM('ICC GRID'!A214))</f>
        <v>#1 3-4'</v>
      </c>
      <c r="D237" s="31">
        <f>IF(ISBLANK('ICC GRID'!F214),"---",'ICC GRID'!E214)</f>
        <v>10</v>
      </c>
      <c r="E237" s="18">
        <f>IF(ISBLANK('ICC GRID'!F214),"---",IF('ICC GRID'!D214=0,"",'ICC GRID'!D214))</f>
        <v>22.2</v>
      </c>
      <c r="F237" s="19">
        <f>IF(ISBLANK('ICC GRID'!E214),"---",IF('ICC GRID'!E214=0,"",'ICC GRID'!E214))</f>
        <v>10</v>
      </c>
      <c r="G237" s="90">
        <f>IF(ISBLANK('ICC GRID'!F214),"---",IF('ICC GRID'!G214=0,"",'ICC GRID'!G214))</f>
        <v>90</v>
      </c>
      <c r="H237" s="47"/>
      <c r="I237" s="48"/>
      <c r="J237" s="32" t="str">
        <f t="shared" si="8"/>
        <v/>
      </c>
      <c r="K237" s="33" t="str">
        <f>IF(ISBLANK('ICC GRID'!D214),"---",IF(H237="","",IF(H237&lt;'ICC GRID'!D214,M237,E237)))</f>
        <v/>
      </c>
      <c r="L237" s="33" t="str">
        <f t="shared" si="9"/>
        <v/>
      </c>
    </row>
    <row r="238" spans="1:12" ht="15.75" x14ac:dyDescent="0.2">
      <c r="A238" s="28" t="str">
        <f>IF(ISBLANK('ICC GRID'!F215),"---",'ICC GRID'!F215)</f>
        <v>Cornus kousa Scarlet Fire™ 'Rutpink' PP 28,311</v>
      </c>
      <c r="B238" s="29"/>
      <c r="C238" s="30" t="str">
        <f>IF(ISBLANK('ICC GRID'!F215),"---",TRIM('ICC GRID'!A215))</f>
        <v>2-3'</v>
      </c>
      <c r="D238" s="31">
        <f>IF(ISBLANK('ICC GRID'!F215),"---",'ICC GRID'!E215)</f>
        <v>10</v>
      </c>
      <c r="E238" s="18">
        <f>IF(ISBLANK('ICC GRID'!F215),"---",IF('ICC GRID'!D215=0,"",'ICC GRID'!D215))</f>
        <v>19.55</v>
      </c>
      <c r="F238" s="19">
        <f>IF(ISBLANK('ICC GRID'!E215),"---",IF('ICC GRID'!E215=0,"",'ICC GRID'!E215))</f>
        <v>10</v>
      </c>
      <c r="G238" s="90">
        <f>IF(ISBLANK('ICC GRID'!F215),"---",IF('ICC GRID'!G215=0,"",'ICC GRID'!G215))</f>
        <v>460</v>
      </c>
      <c r="H238" s="47"/>
      <c r="I238" s="48"/>
      <c r="J238" s="32" t="str">
        <f t="shared" si="8"/>
        <v/>
      </c>
      <c r="K238" s="33" t="str">
        <f>IF(ISBLANK('ICC GRID'!D215),"---",IF(H238="","",IF(H238&lt;'ICC GRID'!D215,M238,E238)))</f>
        <v/>
      </c>
      <c r="L238" s="33" t="str">
        <f t="shared" si="9"/>
        <v/>
      </c>
    </row>
    <row r="239" spans="1:12" ht="15.75" x14ac:dyDescent="0.2">
      <c r="A239" s="28" t="str">
        <f>IF(ISBLANK('ICC GRID'!F216),"---",'ICC GRID'!F216)</f>
        <v>Cornus kousa Scarlet Fire™ 'Rutpink' PP 28,311</v>
      </c>
      <c r="B239" s="29"/>
      <c r="C239" s="30" t="str">
        <f>IF(ISBLANK('ICC GRID'!F216),"---",TRIM('ICC GRID'!A216))</f>
        <v>3-4'</v>
      </c>
      <c r="D239" s="31">
        <f>IF(ISBLANK('ICC GRID'!F216),"---",'ICC GRID'!E216)</f>
        <v>10</v>
      </c>
      <c r="E239" s="18">
        <f>IF(ISBLANK('ICC GRID'!F216),"---",IF('ICC GRID'!D216=0,"",'ICC GRID'!D216))</f>
        <v>22.2</v>
      </c>
      <c r="F239" s="19">
        <f>IF(ISBLANK('ICC GRID'!E216),"---",IF('ICC GRID'!E216=0,"",'ICC GRID'!E216))</f>
        <v>10</v>
      </c>
      <c r="G239" s="90">
        <f>IF(ISBLANK('ICC GRID'!F216),"---",IF('ICC GRID'!G216=0,"",'ICC GRID'!G216))</f>
        <v>1320</v>
      </c>
      <c r="H239" s="47"/>
      <c r="I239" s="48"/>
      <c r="J239" s="32" t="str">
        <f t="shared" si="8"/>
        <v/>
      </c>
      <c r="K239" s="33" t="str">
        <f>IF(ISBLANK('ICC GRID'!D216),"---",IF(H239="","",IF(H239&lt;'ICC GRID'!D216,M239,E239)))</f>
        <v/>
      </c>
      <c r="L239" s="33" t="str">
        <f t="shared" si="9"/>
        <v/>
      </c>
    </row>
    <row r="240" spans="1:12" ht="15.75" x14ac:dyDescent="0.2">
      <c r="A240" s="28" t="str">
        <f>IF(ISBLANK('ICC GRID'!F217),"---",'ICC GRID'!F217)</f>
        <v>Cornus kousa var. chinensis</v>
      </c>
      <c r="B240" s="29"/>
      <c r="C240" s="30" t="str">
        <f>IF(ISBLANK('ICC GRID'!F217),"---",TRIM('ICC GRID'!A217))</f>
        <v>SP 1/8"</v>
      </c>
      <c r="D240" s="31">
        <f>IF(ISBLANK('ICC GRID'!F217),"---",'ICC GRID'!E217)</f>
        <v>50</v>
      </c>
      <c r="E240" s="18">
        <f>IF(ISBLANK('ICC GRID'!F217),"---",IF('ICC GRID'!D217=0,"",'ICC GRID'!D217))</f>
        <v>1</v>
      </c>
      <c r="F240" s="19">
        <f>IF(ISBLANK('ICC GRID'!E217),"---",IF('ICC GRID'!E217=0,"",'ICC GRID'!E217))</f>
        <v>50</v>
      </c>
      <c r="G240" s="90">
        <f>IF(ISBLANK('ICC GRID'!F217),"---",IF('ICC GRID'!G217=0,"",'ICC GRID'!G217))</f>
        <v>1350</v>
      </c>
      <c r="H240" s="47"/>
      <c r="I240" s="48"/>
      <c r="J240" s="32" t="str">
        <f t="shared" si="8"/>
        <v/>
      </c>
      <c r="K240" s="33" t="str">
        <f>IF(ISBLANK('ICC GRID'!D217),"---",IF(H240="","",IF(H240&lt;'ICC GRID'!D217,M240,E240)))</f>
        <v/>
      </c>
      <c r="L240" s="33" t="str">
        <f t="shared" si="9"/>
        <v/>
      </c>
    </row>
    <row r="241" spans="1:12" ht="15.75" x14ac:dyDescent="0.2">
      <c r="A241" s="28" t="str">
        <f>IF(ISBLANK('ICC GRID'!F218),"---",'ICC GRID'!F218)</f>
        <v>Cornus kousa var. chinensis</v>
      </c>
      <c r="B241" s="29"/>
      <c r="C241" s="30" t="str">
        <f>IF(ISBLANK('ICC GRID'!F218),"---",TRIM('ICC GRID'!A218))</f>
        <v>SP 3/16"</v>
      </c>
      <c r="D241" s="31">
        <f>IF(ISBLANK('ICC GRID'!F218),"---",'ICC GRID'!E218)</f>
        <v>50</v>
      </c>
      <c r="E241" s="18">
        <f>IF(ISBLANK('ICC GRID'!F218),"---",IF('ICC GRID'!D218=0,"",'ICC GRID'!D218))</f>
        <v>1.1499999999999999</v>
      </c>
      <c r="F241" s="19">
        <f>IF(ISBLANK('ICC GRID'!E218),"---",IF('ICC GRID'!E218=0,"",'ICC GRID'!E218))</f>
        <v>50</v>
      </c>
      <c r="G241" s="90">
        <f>IF(ISBLANK('ICC GRID'!F218),"---",IF('ICC GRID'!G218=0,"",'ICC GRID'!G218))</f>
        <v>150</v>
      </c>
      <c r="H241" s="47"/>
      <c r="I241" s="48"/>
      <c r="J241" s="32" t="str">
        <f t="shared" si="8"/>
        <v/>
      </c>
      <c r="K241" s="33" t="str">
        <f>IF(ISBLANK('ICC GRID'!D218),"---",IF(H241="","",IF(H241&lt;'ICC GRID'!D218,M241,E241)))</f>
        <v/>
      </c>
      <c r="L241" s="33" t="str">
        <f t="shared" si="9"/>
        <v/>
      </c>
    </row>
    <row r="242" spans="1:12" ht="15.75" x14ac:dyDescent="0.2">
      <c r="A242" s="28" t="str">
        <f>IF(ISBLANK('ICC GRID'!F219),"---",'ICC GRID'!F219)</f>
        <v>Cornus kousa var. chinensis</v>
      </c>
      <c r="B242" s="29"/>
      <c r="C242" s="30" t="str">
        <f>IF(ISBLANK('ICC GRID'!F219),"---",TRIM('ICC GRID'!A219))</f>
        <v>MP 1/8"</v>
      </c>
      <c r="D242" s="31">
        <f>IF(ISBLANK('ICC GRID'!F219),"---",'ICC GRID'!E219)</f>
        <v>50</v>
      </c>
      <c r="E242" s="18">
        <f>IF(ISBLANK('ICC GRID'!F219),"---",IF('ICC GRID'!D219=0,"",'ICC GRID'!D219))</f>
        <v>1.05</v>
      </c>
      <c r="F242" s="19">
        <f>IF(ISBLANK('ICC GRID'!E219),"---",IF('ICC GRID'!E219=0,"",'ICC GRID'!E219))</f>
        <v>50</v>
      </c>
      <c r="G242" s="90">
        <f>IF(ISBLANK('ICC GRID'!F219),"---",IF('ICC GRID'!G219=0,"",'ICC GRID'!G219))</f>
        <v>8150</v>
      </c>
      <c r="H242" s="47"/>
      <c r="I242" s="48"/>
      <c r="J242" s="32" t="str">
        <f t="shared" si="8"/>
        <v/>
      </c>
      <c r="K242" s="33" t="str">
        <f>IF(ISBLANK('ICC GRID'!D219),"---",IF(H242="","",IF(H242&lt;'ICC GRID'!D219,M242,E242)))</f>
        <v/>
      </c>
      <c r="L242" s="33" t="str">
        <f t="shared" si="9"/>
        <v/>
      </c>
    </row>
    <row r="243" spans="1:12" ht="15.75" x14ac:dyDescent="0.2">
      <c r="A243" s="28" t="str">
        <f>IF(ISBLANK('ICC GRID'!F220),"---",'ICC GRID'!F220)</f>
        <v>Cornus kousa var. chinensis</v>
      </c>
      <c r="B243" s="29"/>
      <c r="C243" s="30" t="str">
        <f>IF(ISBLANK('ICC GRID'!F220),"---",TRIM('ICC GRID'!A220))</f>
        <v>MP 3/16"</v>
      </c>
      <c r="D243" s="31">
        <f>IF(ISBLANK('ICC GRID'!F220),"---",'ICC GRID'!E220)</f>
        <v>50</v>
      </c>
      <c r="E243" s="18">
        <f>IF(ISBLANK('ICC GRID'!F220),"---",IF('ICC GRID'!D220=0,"",'ICC GRID'!D220))</f>
        <v>1.2</v>
      </c>
      <c r="F243" s="19">
        <f>IF(ISBLANK('ICC GRID'!E220),"---",IF('ICC GRID'!E220=0,"",'ICC GRID'!E220))</f>
        <v>50</v>
      </c>
      <c r="G243" s="90">
        <f>IF(ISBLANK('ICC GRID'!F220),"---",IF('ICC GRID'!G220=0,"",'ICC GRID'!G220))</f>
        <v>6500</v>
      </c>
      <c r="H243" s="47"/>
      <c r="I243" s="48"/>
      <c r="J243" s="32" t="str">
        <f t="shared" si="8"/>
        <v/>
      </c>
      <c r="K243" s="33" t="str">
        <f>IF(ISBLANK('ICC GRID'!D220),"---",IF(H243="","",IF(H243&lt;'ICC GRID'!D220,M243,E243)))</f>
        <v/>
      </c>
      <c r="L243" s="33" t="str">
        <f t="shared" si="9"/>
        <v/>
      </c>
    </row>
    <row r="244" spans="1:12" ht="15.75" x14ac:dyDescent="0.2">
      <c r="A244" s="28" t="str">
        <f>IF(ISBLANK('ICC GRID'!F221),"---",'ICC GRID'!F221)</f>
        <v>Cornus mas</v>
      </c>
      <c r="B244" s="29"/>
      <c r="C244" s="30" t="str">
        <f>IF(ISBLANK('ICC GRID'!F221),"---",TRIM('ICC GRID'!A221))</f>
        <v>1/8"</v>
      </c>
      <c r="D244" s="31">
        <f>IF(ISBLANK('ICC GRID'!F221),"---",'ICC GRID'!E221)</f>
        <v>50</v>
      </c>
      <c r="E244" s="18">
        <f>IF(ISBLANK('ICC GRID'!F221),"---",IF('ICC GRID'!D221=0,"",'ICC GRID'!D221))</f>
        <v>1.35</v>
      </c>
      <c r="F244" s="19">
        <f>IF(ISBLANK('ICC GRID'!E221),"---",IF('ICC GRID'!E221=0,"",'ICC GRID'!E221))</f>
        <v>50</v>
      </c>
      <c r="G244" s="90">
        <f>IF(ISBLANK('ICC GRID'!F221),"---",IF('ICC GRID'!G221=0,"",'ICC GRID'!G221))</f>
        <v>2450</v>
      </c>
      <c r="H244" s="47"/>
      <c r="I244" s="48"/>
      <c r="J244" s="32" t="str">
        <f t="shared" si="8"/>
        <v/>
      </c>
      <c r="K244" s="33" t="str">
        <f>IF(ISBLANK('ICC GRID'!D221),"---",IF(H244="","",IF(H244&lt;'ICC GRID'!D221,M244,E244)))</f>
        <v/>
      </c>
      <c r="L244" s="33" t="str">
        <f t="shared" si="9"/>
        <v/>
      </c>
    </row>
    <row r="245" spans="1:12" ht="15.75" x14ac:dyDescent="0.2">
      <c r="A245" s="28" t="str">
        <f>IF(ISBLANK('ICC GRID'!F222),"---",'ICC GRID'!F222)</f>
        <v>Cornus mas</v>
      </c>
      <c r="B245" s="29"/>
      <c r="C245" s="30" t="str">
        <f>IF(ISBLANK('ICC GRID'!F222),"---",TRIM('ICC GRID'!A222))</f>
        <v>3/16"</v>
      </c>
      <c r="D245" s="31">
        <f>IF(ISBLANK('ICC GRID'!F222),"---",'ICC GRID'!E222)</f>
        <v>50</v>
      </c>
      <c r="E245" s="18">
        <f>IF(ISBLANK('ICC GRID'!F222),"---",IF('ICC GRID'!D222=0,"",'ICC GRID'!D222))</f>
        <v>1.75</v>
      </c>
      <c r="F245" s="19">
        <f>IF(ISBLANK('ICC GRID'!E222),"---",IF('ICC GRID'!E222=0,"",'ICC GRID'!E222))</f>
        <v>50</v>
      </c>
      <c r="G245" s="90">
        <f>IF(ISBLANK('ICC GRID'!F222),"---",IF('ICC GRID'!G222=0,"",'ICC GRID'!G222))</f>
        <v>4650</v>
      </c>
      <c r="H245" s="47"/>
      <c r="I245" s="48"/>
      <c r="J245" s="32" t="str">
        <f t="shared" si="8"/>
        <v/>
      </c>
      <c r="K245" s="33" t="str">
        <f>IF(ISBLANK('ICC GRID'!D222),"---",IF(H245="","",IF(H245&lt;'ICC GRID'!D222,M245,E245)))</f>
        <v/>
      </c>
      <c r="L245" s="33" t="str">
        <f t="shared" si="9"/>
        <v/>
      </c>
    </row>
    <row r="246" spans="1:12" ht="15.75" x14ac:dyDescent="0.2">
      <c r="A246" s="28" t="str">
        <f>IF(ISBLANK('ICC GRID'!F223),"---",'ICC GRID'!F223)</f>
        <v>Cornus mas</v>
      </c>
      <c r="B246" s="29"/>
      <c r="C246" s="30" t="str">
        <f>IF(ISBLANK('ICC GRID'!F223),"---",TRIM('ICC GRID'!A223))</f>
        <v>1/4"</v>
      </c>
      <c r="D246" s="31">
        <f>IF(ISBLANK('ICC GRID'!F223),"---",'ICC GRID'!E223)</f>
        <v>50</v>
      </c>
      <c r="E246" s="18">
        <f>IF(ISBLANK('ICC GRID'!F223),"---",IF('ICC GRID'!D223=0,"",'ICC GRID'!D223))</f>
        <v>1.9</v>
      </c>
      <c r="F246" s="19">
        <f>IF(ISBLANK('ICC GRID'!E223),"---",IF('ICC GRID'!E223=0,"",'ICC GRID'!E223))</f>
        <v>50</v>
      </c>
      <c r="G246" s="90">
        <f>IF(ISBLANK('ICC GRID'!F223),"---",IF('ICC GRID'!G223=0,"",'ICC GRID'!G223))</f>
        <v>1300</v>
      </c>
      <c r="H246" s="47"/>
      <c r="I246" s="48"/>
      <c r="J246" s="32" t="str">
        <f t="shared" si="8"/>
        <v/>
      </c>
      <c r="K246" s="33" t="str">
        <f>IF(ISBLANK('ICC GRID'!D223),"---",IF(H246="","",IF(H246&lt;'ICC GRID'!D223,M246,E246)))</f>
        <v/>
      </c>
      <c r="L246" s="33" t="str">
        <f t="shared" si="9"/>
        <v/>
      </c>
    </row>
    <row r="247" spans="1:12" ht="15.75" x14ac:dyDescent="0.2">
      <c r="A247" s="28" t="str">
        <f>IF(ISBLANK('ICC GRID'!F224),"---",'ICC GRID'!F224)</f>
        <v>Cornus sericea (redtwig)</v>
      </c>
      <c r="B247" s="29"/>
      <c r="C247" s="30" t="str">
        <f>IF(ISBLANK('ICC GRID'!F224),"---",TRIM('ICC GRID'!A224))</f>
        <v>6-12"</v>
      </c>
      <c r="D247" s="31">
        <f>IF(ISBLANK('ICC GRID'!F224),"---",'ICC GRID'!E224)</f>
        <v>50</v>
      </c>
      <c r="E247" s="18">
        <f>IF(ISBLANK('ICC GRID'!F224),"---",IF('ICC GRID'!D224=0,"",'ICC GRID'!D224))</f>
        <v>0.85</v>
      </c>
      <c r="F247" s="19">
        <f>IF(ISBLANK('ICC GRID'!E224),"---",IF('ICC GRID'!E224=0,"",'ICC GRID'!E224))</f>
        <v>50</v>
      </c>
      <c r="G247" s="90">
        <f>IF(ISBLANK('ICC GRID'!F224),"---",IF('ICC GRID'!G224=0,"",'ICC GRID'!G224))</f>
        <v>1150</v>
      </c>
      <c r="H247" s="47"/>
      <c r="I247" s="48"/>
      <c r="J247" s="32" t="str">
        <f t="shared" si="8"/>
        <v/>
      </c>
      <c r="K247" s="33" t="str">
        <f>IF(ISBLANK('ICC GRID'!D224),"---",IF(H247="","",IF(H247&lt;'ICC GRID'!D224,M247,E247)))</f>
        <v/>
      </c>
      <c r="L247" s="33" t="str">
        <f t="shared" si="9"/>
        <v/>
      </c>
    </row>
    <row r="248" spans="1:12" ht="15.75" x14ac:dyDescent="0.2">
      <c r="A248" s="28" t="str">
        <f>IF(ISBLANK('ICC GRID'!F225),"---",'ICC GRID'!F225)</f>
        <v>Cornus sericea (redtwig)</v>
      </c>
      <c r="B248" s="29"/>
      <c r="C248" s="30" t="str">
        <f>IF(ISBLANK('ICC GRID'!F225),"---",TRIM('ICC GRID'!A225))</f>
        <v>1-2'</v>
      </c>
      <c r="D248" s="31">
        <f>IF(ISBLANK('ICC GRID'!F225),"---",'ICC GRID'!E225)</f>
        <v>50</v>
      </c>
      <c r="E248" s="18">
        <f>IF(ISBLANK('ICC GRID'!F225),"---",IF('ICC GRID'!D225=0,"",'ICC GRID'!D225))</f>
        <v>0.95</v>
      </c>
      <c r="F248" s="19">
        <f>IF(ISBLANK('ICC GRID'!E225),"---",IF('ICC GRID'!E225=0,"",'ICC GRID'!E225))</f>
        <v>50</v>
      </c>
      <c r="G248" s="90" t="str">
        <f>IF(ISBLANK('ICC GRID'!F225),"---",IF('ICC GRID'!G225=0,"",'ICC GRID'!G225))</f>
        <v>25K+</v>
      </c>
      <c r="H248" s="47"/>
      <c r="I248" s="48"/>
      <c r="J248" s="32" t="str">
        <f t="shared" si="8"/>
        <v/>
      </c>
      <c r="K248" s="33" t="str">
        <f>IF(ISBLANK('ICC GRID'!D225),"---",IF(H248="","",IF(H248&lt;'ICC GRID'!D225,M248,E248)))</f>
        <v/>
      </c>
      <c r="L248" s="33" t="str">
        <f t="shared" si="9"/>
        <v/>
      </c>
    </row>
    <row r="249" spans="1:12" ht="15.75" x14ac:dyDescent="0.2">
      <c r="A249" s="28" t="str">
        <f>IF(ISBLANK('ICC GRID'!F226),"---",'ICC GRID'!F226)</f>
        <v>Cornus sericea (redtwig)</v>
      </c>
      <c r="B249" s="29"/>
      <c r="C249" s="30" t="str">
        <f>IF(ISBLANK('ICC GRID'!F226),"---",TRIM('ICC GRID'!A226))</f>
        <v>2-3'</v>
      </c>
      <c r="D249" s="31">
        <f>IF(ISBLANK('ICC GRID'!F226),"---",'ICC GRID'!E226)</f>
        <v>50</v>
      </c>
      <c r="E249" s="18">
        <f>IF(ISBLANK('ICC GRID'!F226),"---",IF('ICC GRID'!D226=0,"",'ICC GRID'!D226))</f>
        <v>1.1499999999999999</v>
      </c>
      <c r="F249" s="19">
        <f>IF(ISBLANK('ICC GRID'!E226),"---",IF('ICC GRID'!E226=0,"",'ICC GRID'!E226))</f>
        <v>50</v>
      </c>
      <c r="G249" s="90">
        <f>IF(ISBLANK('ICC GRID'!F226),"---",IF('ICC GRID'!G226=0,"",'ICC GRID'!G226))</f>
        <v>5650</v>
      </c>
      <c r="H249" s="47"/>
      <c r="I249" s="48"/>
      <c r="J249" s="32" t="str">
        <f t="shared" si="8"/>
        <v/>
      </c>
      <c r="K249" s="33" t="str">
        <f>IF(ISBLANK('ICC GRID'!D226),"---",IF(H249="","",IF(H249&lt;'ICC GRID'!D226,M249,E249)))</f>
        <v/>
      </c>
      <c r="L249" s="33" t="str">
        <f t="shared" si="9"/>
        <v/>
      </c>
    </row>
    <row r="250" spans="1:12" ht="15.75" x14ac:dyDescent="0.2">
      <c r="A250" s="28" t="str">
        <f>IF(ISBLANK('ICC GRID'!F227),"---",'ICC GRID'!F227)</f>
        <v>Corylus 'Dorris' PP 13/694,675</v>
      </c>
      <c r="B250" s="29"/>
      <c r="C250" s="30" t="str">
        <f>IF(ISBLANK('ICC GRID'!F227),"---",TRIM('ICC GRID'!A227))</f>
        <v>2 YR TR</v>
      </c>
      <c r="D250" s="31">
        <f>IF(ISBLANK('ICC GRID'!F227),"---",'ICC GRID'!E227)</f>
        <v>10</v>
      </c>
      <c r="E250" s="18">
        <f>IF(ISBLANK('ICC GRID'!F227),"---",IF('ICC GRID'!D227=0,"",'ICC GRID'!D227))</f>
        <v>5.9</v>
      </c>
      <c r="F250" s="19">
        <f>IF(ISBLANK('ICC GRID'!E227),"---",IF('ICC GRID'!E227=0,"",'ICC GRID'!E227))</f>
        <v>10</v>
      </c>
      <c r="G250" s="90">
        <f>IF(ISBLANK('ICC GRID'!F227),"---",IF('ICC GRID'!G227=0,"",'ICC GRID'!G227))</f>
        <v>1370</v>
      </c>
      <c r="H250" s="47"/>
      <c r="I250" s="48"/>
      <c r="J250" s="32" t="str">
        <f t="shared" si="8"/>
        <v/>
      </c>
      <c r="K250" s="33" t="str">
        <f>IF(ISBLANK('ICC GRID'!D227),"---",IF(H250="","",IF(H250&lt;'ICC GRID'!D227,M250,E250)))</f>
        <v/>
      </c>
      <c r="L250" s="33" t="str">
        <f t="shared" si="9"/>
        <v/>
      </c>
    </row>
    <row r="251" spans="1:12" ht="15.75" x14ac:dyDescent="0.2">
      <c r="A251" s="28" t="str">
        <f>IF(ISBLANK('ICC GRID'!F228),"---",'ICC GRID'!F228)</f>
        <v>Corylus 'Jefferson'</v>
      </c>
      <c r="B251" s="29"/>
      <c r="C251" s="30" t="str">
        <f>IF(ISBLANK('ICC GRID'!F228),"---",TRIM('ICC GRID'!A228))</f>
        <v>2 YR TR</v>
      </c>
      <c r="D251" s="31">
        <f>IF(ISBLANK('ICC GRID'!F228),"---",'ICC GRID'!E228)</f>
        <v>10</v>
      </c>
      <c r="E251" s="18">
        <f>IF(ISBLANK('ICC GRID'!F228),"---",IF('ICC GRID'!D228=0,"",'ICC GRID'!D228))</f>
        <v>5.4</v>
      </c>
      <c r="F251" s="19">
        <f>IF(ISBLANK('ICC GRID'!E228),"---",IF('ICC GRID'!E228=0,"",'ICC GRID'!E228))</f>
        <v>10</v>
      </c>
      <c r="G251" s="90">
        <f>IF(ISBLANK('ICC GRID'!F228),"---",IF('ICC GRID'!G228=0,"",'ICC GRID'!G228))</f>
        <v>4140</v>
      </c>
      <c r="H251" s="47"/>
      <c r="I251" s="48"/>
      <c r="J251" s="32" t="str">
        <f t="shared" si="8"/>
        <v/>
      </c>
      <c r="K251" s="33" t="str">
        <f>IF(ISBLANK('ICC GRID'!D228),"---",IF(H251="","",IF(H251&lt;'ICC GRID'!D228,M251,E251)))</f>
        <v/>
      </c>
      <c r="L251" s="33" t="str">
        <f t="shared" si="9"/>
        <v/>
      </c>
    </row>
    <row r="252" spans="1:12" ht="15.75" x14ac:dyDescent="0.2">
      <c r="A252" s="28" t="str">
        <f>IF(ISBLANK('ICC GRID'!F229),"---",'ICC GRID'!F229)</f>
        <v>Corylus avellana 'Burgundy Lace' PPAF</v>
      </c>
      <c r="B252" s="29"/>
      <c r="C252" s="30" t="str">
        <f>IF(ISBLANK('ICC GRID'!F229),"---",TRIM('ICC GRID'!A229))</f>
        <v>XP</v>
      </c>
      <c r="D252" s="31">
        <f>IF(ISBLANK('ICC GRID'!F229),"---",'ICC GRID'!E229)</f>
        <v>10</v>
      </c>
      <c r="E252" s="18">
        <f>IF(ISBLANK('ICC GRID'!F229),"---",IF('ICC GRID'!D229=0,"",'ICC GRID'!D229))</f>
        <v>12.75</v>
      </c>
      <c r="F252" s="19">
        <f>IF(ISBLANK('ICC GRID'!E229),"---",IF('ICC GRID'!E229=0,"",'ICC GRID'!E229))</f>
        <v>10</v>
      </c>
      <c r="G252" s="90">
        <f>IF(ISBLANK('ICC GRID'!F229),"---",IF('ICC GRID'!G229=0,"",'ICC GRID'!G229))</f>
        <v>500</v>
      </c>
      <c r="H252" s="47"/>
      <c r="I252" s="48"/>
      <c r="J252" s="32" t="str">
        <f t="shared" si="8"/>
        <v/>
      </c>
      <c r="K252" s="33" t="str">
        <f>IF(ISBLANK('ICC GRID'!D229),"---",IF(H252="","",IF(H252&lt;'ICC GRID'!D229,M252,E252)))</f>
        <v/>
      </c>
      <c r="L252" s="33" t="str">
        <f t="shared" si="9"/>
        <v/>
      </c>
    </row>
    <row r="253" spans="1:12" ht="15.75" x14ac:dyDescent="0.2">
      <c r="A253" s="28" t="str">
        <f>IF(ISBLANK('ICC GRID'!F230),"---",'ICC GRID'!F230)</f>
        <v>Corylus avellana 'Burgundy Lace' PPAF</v>
      </c>
      <c r="B253" s="29"/>
      <c r="C253" s="30" t="str">
        <f>IF(ISBLANK('ICC GRID'!F230),"---",TRIM('ICC GRID'!A230))</f>
        <v>#1 2-3'</v>
      </c>
      <c r="D253" s="31">
        <f>IF(ISBLANK('ICC GRID'!F230),"---",'ICC GRID'!E230)</f>
        <v>10</v>
      </c>
      <c r="E253" s="18">
        <f>IF(ISBLANK('ICC GRID'!F230),"---",IF('ICC GRID'!D230=0,"",'ICC GRID'!D230))</f>
        <v>13.05</v>
      </c>
      <c r="F253" s="19">
        <f>IF(ISBLANK('ICC GRID'!E230),"---",IF('ICC GRID'!E230=0,"",'ICC GRID'!E230))</f>
        <v>10</v>
      </c>
      <c r="G253" s="90">
        <f>IF(ISBLANK('ICC GRID'!F230),"---",IF('ICC GRID'!G230=0,"",'ICC GRID'!G230))</f>
        <v>50</v>
      </c>
      <c r="H253" s="47"/>
      <c r="I253" s="48"/>
      <c r="J253" s="32" t="str">
        <f t="shared" si="8"/>
        <v/>
      </c>
      <c r="K253" s="33" t="str">
        <f>IF(ISBLANK('ICC GRID'!D230),"---",IF(H253="","",IF(H253&lt;'ICC GRID'!D230,M253,E253)))</f>
        <v/>
      </c>
      <c r="L253" s="33" t="str">
        <f t="shared" si="9"/>
        <v/>
      </c>
    </row>
    <row r="254" spans="1:12" ht="15.75" x14ac:dyDescent="0.2">
      <c r="A254" s="28" t="str">
        <f>IF(ISBLANK('ICC GRID'!F231),"---",'ICC GRID'!F231)</f>
        <v>Corylus avellana 'Burgundy Lace' PPAF</v>
      </c>
      <c r="B254" s="29"/>
      <c r="C254" s="30" t="str">
        <f>IF(ISBLANK('ICC GRID'!F231),"---",TRIM('ICC GRID'!A231))</f>
        <v>#1 3-4'</v>
      </c>
      <c r="D254" s="31">
        <f>IF(ISBLANK('ICC GRID'!F231),"---",'ICC GRID'!E231)</f>
        <v>10</v>
      </c>
      <c r="E254" s="18">
        <f>IF(ISBLANK('ICC GRID'!F231),"---",IF('ICC GRID'!D231=0,"",'ICC GRID'!D231))</f>
        <v>14.65</v>
      </c>
      <c r="F254" s="19">
        <f>IF(ISBLANK('ICC GRID'!E231),"---",IF('ICC GRID'!E231=0,"",'ICC GRID'!E231))</f>
        <v>10</v>
      </c>
      <c r="G254" s="90">
        <f>IF(ISBLANK('ICC GRID'!F231),"---",IF('ICC GRID'!G231=0,"",'ICC GRID'!G231))</f>
        <v>40</v>
      </c>
      <c r="H254" s="47"/>
      <c r="I254" s="48"/>
      <c r="J254" s="32" t="str">
        <f t="shared" si="8"/>
        <v/>
      </c>
      <c r="K254" s="33" t="str">
        <f>IF(ISBLANK('ICC GRID'!D231),"---",IF(H254="","",IF(H254&lt;'ICC GRID'!D231,M254,E254)))</f>
        <v/>
      </c>
      <c r="L254" s="33" t="str">
        <f t="shared" si="9"/>
        <v/>
      </c>
    </row>
    <row r="255" spans="1:12" ht="15.75" x14ac:dyDescent="0.2">
      <c r="A255" s="28" t="str">
        <f>IF(ISBLANK('ICC GRID'!F232),"---",'ICC GRID'!F232)</f>
        <v>Corylus avellana 'Burgundy Lace' PPAF</v>
      </c>
      <c r="B255" s="29"/>
      <c r="C255" s="30" t="str">
        <f>IF(ISBLANK('ICC GRID'!F232),"---",TRIM('ICC GRID'!A232))</f>
        <v>#1 4-5'</v>
      </c>
      <c r="D255" s="31">
        <f>IF(ISBLANK('ICC GRID'!F232),"---",'ICC GRID'!E232)</f>
        <v>10</v>
      </c>
      <c r="E255" s="18">
        <f>IF(ISBLANK('ICC GRID'!F232),"---",IF('ICC GRID'!D232=0,"",'ICC GRID'!D232))</f>
        <v>18.350000000000001</v>
      </c>
      <c r="F255" s="19">
        <f>IF(ISBLANK('ICC GRID'!E232),"---",IF('ICC GRID'!E232=0,"",'ICC GRID'!E232))</f>
        <v>10</v>
      </c>
      <c r="G255" s="90">
        <f>IF(ISBLANK('ICC GRID'!F232),"---",IF('ICC GRID'!G232=0,"",'ICC GRID'!G232))</f>
        <v>190</v>
      </c>
      <c r="H255" s="47"/>
      <c r="I255" s="48"/>
      <c r="J255" s="32" t="str">
        <f t="shared" si="8"/>
        <v/>
      </c>
      <c r="K255" s="33" t="str">
        <f>IF(ISBLANK('ICC GRID'!D232),"---",IF(H255="","",IF(H255&lt;'ICC GRID'!D232,M255,E255)))</f>
        <v/>
      </c>
      <c r="L255" s="33" t="str">
        <f t="shared" si="9"/>
        <v/>
      </c>
    </row>
    <row r="256" spans="1:12" ht="15.75" x14ac:dyDescent="0.2">
      <c r="A256" s="28" t="str">
        <f>IF(ISBLANK('ICC GRID'!F233),"---",'ICC GRID'!F233)</f>
        <v>Corylus avellana 'Burgundy Lace' PPAF</v>
      </c>
      <c r="B256" s="29"/>
      <c r="C256" s="30" t="str">
        <f>IF(ISBLANK('ICC GRID'!F233),"---",TRIM('ICC GRID'!A233))</f>
        <v>2-3'</v>
      </c>
      <c r="D256" s="31">
        <f>IF(ISBLANK('ICC GRID'!F233),"---",'ICC GRID'!E233)</f>
        <v>10</v>
      </c>
      <c r="E256" s="18">
        <f>IF(ISBLANK('ICC GRID'!F233),"---",IF('ICC GRID'!D233=0,"",'ICC GRID'!D233))</f>
        <v>13.05</v>
      </c>
      <c r="F256" s="19">
        <f>IF(ISBLANK('ICC GRID'!E233),"---",IF('ICC GRID'!E233=0,"",'ICC GRID'!E233))</f>
        <v>10</v>
      </c>
      <c r="G256" s="90">
        <f>IF(ISBLANK('ICC GRID'!F233),"---",IF('ICC GRID'!G233=0,"",'ICC GRID'!G233))</f>
        <v>220</v>
      </c>
      <c r="H256" s="47"/>
      <c r="I256" s="48"/>
      <c r="J256" s="32" t="str">
        <f t="shared" si="8"/>
        <v/>
      </c>
      <c r="K256" s="33" t="str">
        <f>IF(ISBLANK('ICC GRID'!D233),"---",IF(H256="","",IF(H256&lt;'ICC GRID'!D233,M256,E256)))</f>
        <v/>
      </c>
      <c r="L256" s="33" t="str">
        <f t="shared" si="9"/>
        <v/>
      </c>
    </row>
    <row r="257" spans="1:12" ht="15.75" x14ac:dyDescent="0.2">
      <c r="A257" s="28" t="str">
        <f>IF(ISBLANK('ICC GRID'!F234),"---",'ICC GRID'!F234)</f>
        <v>Corylus avellana 'Burgundy Lace' PPAF</v>
      </c>
      <c r="B257" s="29"/>
      <c r="C257" s="30" t="str">
        <f>IF(ISBLANK('ICC GRID'!F234),"---",TRIM('ICC GRID'!A234))</f>
        <v>3-4'</v>
      </c>
      <c r="D257" s="31">
        <f>IF(ISBLANK('ICC GRID'!F234),"---",'ICC GRID'!E234)</f>
        <v>10</v>
      </c>
      <c r="E257" s="18">
        <f>IF(ISBLANK('ICC GRID'!F234),"---",IF('ICC GRID'!D234=0,"",'ICC GRID'!D234))</f>
        <v>14.65</v>
      </c>
      <c r="F257" s="19">
        <f>IF(ISBLANK('ICC GRID'!E234),"---",IF('ICC GRID'!E234=0,"",'ICC GRID'!E234))</f>
        <v>10</v>
      </c>
      <c r="G257" s="90">
        <f>IF(ISBLANK('ICC GRID'!F234),"---",IF('ICC GRID'!G234=0,"",'ICC GRID'!G234))</f>
        <v>410</v>
      </c>
      <c r="H257" s="47"/>
      <c r="I257" s="48"/>
      <c r="J257" s="32" t="str">
        <f t="shared" si="8"/>
        <v/>
      </c>
      <c r="K257" s="33" t="str">
        <f>IF(ISBLANK('ICC GRID'!D234),"---",IF(H257="","",IF(H257&lt;'ICC GRID'!D234,M257,E257)))</f>
        <v/>
      </c>
      <c r="L257" s="33" t="str">
        <f t="shared" si="9"/>
        <v/>
      </c>
    </row>
    <row r="258" spans="1:12" ht="15.75" x14ac:dyDescent="0.2">
      <c r="A258" s="28" t="str">
        <f>IF(ISBLANK('ICC GRID'!F235),"---",'ICC GRID'!F235)</f>
        <v>Corylus avellana 'Burgundy Lace' PPAF</v>
      </c>
      <c r="B258" s="29"/>
      <c r="C258" s="30" t="str">
        <f>IF(ISBLANK('ICC GRID'!F235),"---",TRIM('ICC GRID'!A235))</f>
        <v>4-5'</v>
      </c>
      <c r="D258" s="31">
        <f>IF(ISBLANK('ICC GRID'!F235),"---",'ICC GRID'!E235)</f>
        <v>10</v>
      </c>
      <c r="E258" s="18">
        <f>IF(ISBLANK('ICC GRID'!F235),"---",IF('ICC GRID'!D235=0,"",'ICC GRID'!D235))</f>
        <v>16.649999999999999</v>
      </c>
      <c r="F258" s="19">
        <f>IF(ISBLANK('ICC GRID'!E235),"---",IF('ICC GRID'!E235=0,"",'ICC GRID'!E235))</f>
        <v>10</v>
      </c>
      <c r="G258" s="90">
        <f>IF(ISBLANK('ICC GRID'!F235),"---",IF('ICC GRID'!G235=0,"",'ICC GRID'!G235))</f>
        <v>350</v>
      </c>
      <c r="H258" s="47"/>
      <c r="I258" s="48"/>
      <c r="J258" s="32" t="str">
        <f t="shared" si="8"/>
        <v/>
      </c>
      <c r="K258" s="33" t="str">
        <f>IF(ISBLANK('ICC GRID'!D235),"---",IF(H258="","",IF(H258&lt;'ICC GRID'!D235,M258,E258)))</f>
        <v/>
      </c>
      <c r="L258" s="33" t="str">
        <f t="shared" si="9"/>
        <v/>
      </c>
    </row>
    <row r="259" spans="1:12" ht="15.75" x14ac:dyDescent="0.2">
      <c r="A259" s="28" t="str">
        <f>IF(ISBLANK('ICC GRID'!F236),"---",'ICC GRID'!F236)</f>
        <v>Corylus avellana 'Burgundy Lace' PPAF</v>
      </c>
      <c r="B259" s="29"/>
      <c r="C259" s="30" t="str">
        <f>IF(ISBLANK('ICC GRID'!F236),"---",TRIM('ICC GRID'!A236))</f>
        <v>5-6'</v>
      </c>
      <c r="D259" s="31">
        <f>IF(ISBLANK('ICC GRID'!F236),"---",'ICC GRID'!E236)</f>
        <v>10</v>
      </c>
      <c r="E259" s="18">
        <f>IF(ISBLANK('ICC GRID'!F236),"---",IF('ICC GRID'!D236=0,"",'ICC GRID'!D236))</f>
        <v>19.05</v>
      </c>
      <c r="F259" s="19">
        <f>IF(ISBLANK('ICC GRID'!E236),"---",IF('ICC GRID'!E236=0,"",'ICC GRID'!E236))</f>
        <v>10</v>
      </c>
      <c r="G259" s="90">
        <f>IF(ISBLANK('ICC GRID'!F236),"---",IF('ICC GRID'!G236=0,"",'ICC GRID'!G236))</f>
        <v>100</v>
      </c>
      <c r="H259" s="47"/>
      <c r="I259" s="48"/>
      <c r="J259" s="32" t="str">
        <f t="shared" si="8"/>
        <v/>
      </c>
      <c r="K259" s="33" t="str">
        <f>IF(ISBLANK('ICC GRID'!D236),"---",IF(H259="","",IF(H259&lt;'ICC GRID'!D236,M259,E259)))</f>
        <v/>
      </c>
      <c r="L259" s="33" t="str">
        <f t="shared" si="9"/>
        <v/>
      </c>
    </row>
    <row r="260" spans="1:12" ht="15.75" x14ac:dyDescent="0.2">
      <c r="A260" s="28" t="str">
        <f>IF(ISBLANK('ICC GRID'!F237),"---",'ICC GRID'!F237)</f>
        <v>Corylus colurna</v>
      </c>
      <c r="B260" s="29"/>
      <c r="C260" s="30" t="str">
        <f>IF(ISBLANK('ICC GRID'!F237),"---",TRIM('ICC GRID'!A237))</f>
        <v>LP40ci 1/4"</v>
      </c>
      <c r="D260" s="31">
        <f>IF(ISBLANK('ICC GRID'!F237),"---",'ICC GRID'!E237)</f>
        <v>25</v>
      </c>
      <c r="E260" s="18">
        <f>IF(ISBLANK('ICC GRID'!F237),"---",IF('ICC GRID'!D237=0,"",'ICC GRID'!D237))</f>
        <v>2.85</v>
      </c>
      <c r="F260" s="19">
        <f>IF(ISBLANK('ICC GRID'!E237),"---",IF('ICC GRID'!E237=0,"",'ICC GRID'!E237))</f>
        <v>25</v>
      </c>
      <c r="G260" s="90">
        <f>IF(ISBLANK('ICC GRID'!F237),"---",IF('ICC GRID'!G237=0,"",'ICC GRID'!G237))</f>
        <v>75</v>
      </c>
      <c r="H260" s="47"/>
      <c r="I260" s="48"/>
      <c r="J260" s="32" t="str">
        <f t="shared" si="8"/>
        <v/>
      </c>
      <c r="K260" s="33" t="str">
        <f>IF(ISBLANK('ICC GRID'!D237),"---",IF(H260="","",IF(H260&lt;'ICC GRID'!D237,M260,E260)))</f>
        <v/>
      </c>
      <c r="L260" s="33" t="str">
        <f t="shared" si="9"/>
        <v/>
      </c>
    </row>
    <row r="261" spans="1:12" ht="15.75" x14ac:dyDescent="0.2">
      <c r="A261" s="28" t="str">
        <f>IF(ISBLANK('ICC GRID'!F238),"---",'ICC GRID'!F238)</f>
        <v>Corylus colurna</v>
      </c>
      <c r="B261" s="29"/>
      <c r="C261" s="30" t="str">
        <f>IF(ISBLANK('ICC GRID'!F238),"---",TRIM('ICC GRID'!A238))</f>
        <v>LP21ci 1/8"</v>
      </c>
      <c r="D261" s="31">
        <f>IF(ISBLANK('ICC GRID'!F238),"---",'ICC GRID'!E238)</f>
        <v>25</v>
      </c>
      <c r="E261" s="18">
        <f>IF(ISBLANK('ICC GRID'!F238),"---",IF('ICC GRID'!D238=0,"",'ICC GRID'!D238))</f>
        <v>1.9</v>
      </c>
      <c r="F261" s="19">
        <f>IF(ISBLANK('ICC GRID'!E238),"---",IF('ICC GRID'!E238=0,"",'ICC GRID'!E238))</f>
        <v>25</v>
      </c>
      <c r="G261" s="90">
        <f>IF(ISBLANK('ICC GRID'!F238),"---",IF('ICC GRID'!G238=0,"",'ICC GRID'!G238))</f>
        <v>650</v>
      </c>
      <c r="H261" s="47"/>
      <c r="I261" s="48"/>
      <c r="J261" s="32" t="str">
        <f t="shared" si="8"/>
        <v/>
      </c>
      <c r="K261" s="33" t="str">
        <f>IF(ISBLANK('ICC GRID'!D238),"---",IF(H261="","",IF(H261&lt;'ICC GRID'!D238,M261,E261)))</f>
        <v/>
      </c>
      <c r="L261" s="33" t="str">
        <f t="shared" si="9"/>
        <v/>
      </c>
    </row>
    <row r="262" spans="1:12" ht="15.75" x14ac:dyDescent="0.2">
      <c r="A262" s="28" t="str">
        <f>IF(ISBLANK('ICC GRID'!F239),"---",'ICC GRID'!F239)</f>
        <v>Corylus colurna</v>
      </c>
      <c r="B262" s="29"/>
      <c r="C262" s="30" t="str">
        <f>IF(ISBLANK('ICC GRID'!F239),"---",TRIM('ICC GRID'!A239))</f>
        <v>LP21ci 3/16"</v>
      </c>
      <c r="D262" s="31">
        <f>IF(ISBLANK('ICC GRID'!F239),"---",'ICC GRID'!E239)</f>
        <v>25</v>
      </c>
      <c r="E262" s="18">
        <f>IF(ISBLANK('ICC GRID'!F239),"---",IF('ICC GRID'!D239=0,"",'ICC GRID'!D239))</f>
        <v>2.4</v>
      </c>
      <c r="F262" s="19">
        <f>IF(ISBLANK('ICC GRID'!E239),"---",IF('ICC GRID'!E239=0,"",'ICC GRID'!E239))</f>
        <v>25</v>
      </c>
      <c r="G262" s="90">
        <f>IF(ISBLANK('ICC GRID'!F239),"---",IF('ICC GRID'!G239=0,"",'ICC GRID'!G239))</f>
        <v>1400</v>
      </c>
      <c r="H262" s="47"/>
      <c r="I262" s="48"/>
      <c r="J262" s="32" t="str">
        <f t="shared" si="8"/>
        <v/>
      </c>
      <c r="K262" s="33" t="str">
        <f>IF(ISBLANK('ICC GRID'!D239),"---",IF(H262="","",IF(H262&lt;'ICC GRID'!D239,M262,E262)))</f>
        <v/>
      </c>
      <c r="L262" s="33" t="str">
        <f t="shared" si="9"/>
        <v/>
      </c>
    </row>
    <row r="263" spans="1:12" ht="15.75" x14ac:dyDescent="0.2">
      <c r="A263" s="28" t="str">
        <f>IF(ISBLANK('ICC GRID'!F240),"---",'ICC GRID'!F240)</f>
        <v>Cotinus coggygria Golden Spirit® PP 13,082</v>
      </c>
      <c r="B263" s="29"/>
      <c r="C263" s="30" t="str">
        <f>IF(ISBLANK('ICC GRID'!F240),"---",TRIM('ICC GRID'!A240))</f>
        <v>XP</v>
      </c>
      <c r="D263" s="31">
        <f>IF(ISBLANK('ICC GRID'!F240),"---",'ICC GRID'!E240)</f>
        <v>10</v>
      </c>
      <c r="E263" s="18">
        <f>IF(ISBLANK('ICC GRID'!F240),"---",IF('ICC GRID'!D240=0,"",'ICC GRID'!D240))</f>
        <v>8.4499999999999993</v>
      </c>
      <c r="F263" s="19">
        <f>IF(ISBLANK('ICC GRID'!E240),"---",IF('ICC GRID'!E240=0,"",'ICC GRID'!E240))</f>
        <v>10</v>
      </c>
      <c r="G263" s="90">
        <f>IF(ISBLANK('ICC GRID'!F240),"---",IF('ICC GRID'!G240=0,"",'ICC GRID'!G240))</f>
        <v>1040</v>
      </c>
      <c r="H263" s="47"/>
      <c r="I263" s="48"/>
      <c r="J263" s="32" t="str">
        <f t="shared" si="8"/>
        <v/>
      </c>
      <c r="K263" s="33" t="str">
        <f>IF(ISBLANK('ICC GRID'!D240),"---",IF(H263="","",IF(H263&lt;'ICC GRID'!D240,M263,E263)))</f>
        <v/>
      </c>
      <c r="L263" s="33" t="str">
        <f t="shared" si="9"/>
        <v/>
      </c>
    </row>
    <row r="264" spans="1:12" ht="15.75" x14ac:dyDescent="0.2">
      <c r="A264" s="28" t="str">
        <f>IF(ISBLANK('ICC GRID'!F241),"---",'ICC GRID'!F241)</f>
        <v>Cotinus coggygria var. purpurea</v>
      </c>
      <c r="B264" s="29"/>
      <c r="C264" s="30" t="str">
        <f>IF(ISBLANK('ICC GRID'!F241),"---",TRIM('ICC GRID'!A241))</f>
        <v>1-2'</v>
      </c>
      <c r="D264" s="31">
        <f>IF(ISBLANK('ICC GRID'!F241),"---",'ICC GRID'!E241)</f>
        <v>50</v>
      </c>
      <c r="E264" s="18">
        <f>IF(ISBLANK('ICC GRID'!F241),"---",IF('ICC GRID'!D241=0,"",'ICC GRID'!D241))</f>
        <v>1.25</v>
      </c>
      <c r="F264" s="19">
        <f>IF(ISBLANK('ICC GRID'!E241),"---",IF('ICC GRID'!E241=0,"",'ICC GRID'!E241))</f>
        <v>50</v>
      </c>
      <c r="G264" s="90">
        <f>IF(ISBLANK('ICC GRID'!F241),"---",IF('ICC GRID'!G241=0,"",'ICC GRID'!G241))</f>
        <v>750</v>
      </c>
      <c r="H264" s="47"/>
      <c r="I264" s="48"/>
      <c r="J264" s="32" t="str">
        <f t="shared" si="8"/>
        <v/>
      </c>
      <c r="K264" s="33" t="str">
        <f>IF(ISBLANK('ICC GRID'!D241),"---",IF(H264="","",IF(H264&lt;'ICC GRID'!D241,M264,E264)))</f>
        <v/>
      </c>
      <c r="L264" s="33" t="str">
        <f t="shared" si="9"/>
        <v/>
      </c>
    </row>
    <row r="265" spans="1:12" ht="15.75" x14ac:dyDescent="0.2">
      <c r="A265" s="28" t="str">
        <f>IF(ISBLANK('ICC GRID'!F242),"---",'ICC GRID'!F242)</f>
        <v>Cotinus coggygria var. purpurea</v>
      </c>
      <c r="B265" s="29"/>
      <c r="C265" s="30" t="str">
        <f>IF(ISBLANK('ICC GRID'!F242),"---",TRIM('ICC GRID'!A242))</f>
        <v>2-3'</v>
      </c>
      <c r="D265" s="31">
        <f>IF(ISBLANK('ICC GRID'!F242),"---",'ICC GRID'!E242)</f>
        <v>50</v>
      </c>
      <c r="E265" s="18">
        <f>IF(ISBLANK('ICC GRID'!F242),"---",IF('ICC GRID'!D242=0,"",'ICC GRID'!D242))</f>
        <v>1.6</v>
      </c>
      <c r="F265" s="19">
        <f>IF(ISBLANK('ICC GRID'!E242),"---",IF('ICC GRID'!E242=0,"",'ICC GRID'!E242))</f>
        <v>50</v>
      </c>
      <c r="G265" s="90">
        <f>IF(ISBLANK('ICC GRID'!F242),"---",IF('ICC GRID'!G242=0,"",'ICC GRID'!G242))</f>
        <v>300</v>
      </c>
      <c r="H265" s="47"/>
      <c r="I265" s="48"/>
      <c r="J265" s="32" t="str">
        <f t="shared" si="8"/>
        <v/>
      </c>
      <c r="K265" s="33" t="str">
        <f>IF(ISBLANK('ICC GRID'!D242),"---",IF(H265="","",IF(H265&lt;'ICC GRID'!D242,M265,E265)))</f>
        <v/>
      </c>
      <c r="L265" s="33" t="str">
        <f t="shared" si="9"/>
        <v/>
      </c>
    </row>
    <row r="266" spans="1:12" ht="15.75" x14ac:dyDescent="0.2">
      <c r="A266" s="28" t="str">
        <f>IF(ISBLANK('ICC GRID'!F243),"---",'ICC GRID'!F243)</f>
        <v>Cotinus obovatus</v>
      </c>
      <c r="B266" s="29"/>
      <c r="C266" s="30" t="str">
        <f>IF(ISBLANK('ICC GRID'!F243),"---",TRIM('ICC GRID'!A243))</f>
        <v>1-2'</v>
      </c>
      <c r="D266" s="31">
        <f>IF(ISBLANK('ICC GRID'!F243),"---",'ICC GRID'!E243)</f>
        <v>50</v>
      </c>
      <c r="E266" s="18">
        <f>IF(ISBLANK('ICC GRID'!F243),"---",IF('ICC GRID'!D243=0,"",'ICC GRID'!D243))</f>
        <v>2.1</v>
      </c>
      <c r="F266" s="19">
        <f>IF(ISBLANK('ICC GRID'!E243),"---",IF('ICC GRID'!E243=0,"",'ICC GRID'!E243))</f>
        <v>50</v>
      </c>
      <c r="G266" s="90">
        <f>IF(ISBLANK('ICC GRID'!F243),"---",IF('ICC GRID'!G243=0,"",'ICC GRID'!G243))</f>
        <v>750</v>
      </c>
      <c r="H266" s="47"/>
      <c r="I266" s="48"/>
      <c r="J266" s="32" t="str">
        <f t="shared" si="8"/>
        <v/>
      </c>
      <c r="K266" s="33" t="str">
        <f>IF(ISBLANK('ICC GRID'!D243),"---",IF(H266="","",IF(H266&lt;'ICC GRID'!D243,M266,E266)))</f>
        <v/>
      </c>
      <c r="L266" s="33" t="str">
        <f t="shared" si="9"/>
        <v/>
      </c>
    </row>
    <row r="267" spans="1:12" ht="15.75" x14ac:dyDescent="0.2">
      <c r="A267" s="28" t="str">
        <f>IF(ISBLANK('ICC GRID'!F244),"---",'ICC GRID'!F244)</f>
        <v>Cotinus obovatus</v>
      </c>
      <c r="B267" s="29"/>
      <c r="C267" s="30" t="str">
        <f>IF(ISBLANK('ICC GRID'!F244),"---",TRIM('ICC GRID'!A244))</f>
        <v>3-4'</v>
      </c>
      <c r="D267" s="31">
        <f>IF(ISBLANK('ICC GRID'!F244),"---",'ICC GRID'!E244)</f>
        <v>25</v>
      </c>
      <c r="E267" s="18">
        <f>IF(ISBLANK('ICC GRID'!F244),"---",IF('ICC GRID'!D244=0,"",'ICC GRID'!D244))</f>
        <v>3.35</v>
      </c>
      <c r="F267" s="19">
        <f>IF(ISBLANK('ICC GRID'!E244),"---",IF('ICC GRID'!E244=0,"",'ICC GRID'!E244))</f>
        <v>25</v>
      </c>
      <c r="G267" s="90">
        <f>IF(ISBLANK('ICC GRID'!F244),"---",IF('ICC GRID'!G244=0,"",'ICC GRID'!G244))</f>
        <v>300</v>
      </c>
      <c r="H267" s="47"/>
      <c r="I267" s="48"/>
      <c r="J267" s="32" t="str">
        <f t="shared" si="8"/>
        <v/>
      </c>
      <c r="K267" s="33" t="str">
        <f>IF(ISBLANK('ICC GRID'!D244),"---",IF(H267="","",IF(H267&lt;'ICC GRID'!D244,M267,E267)))</f>
        <v/>
      </c>
      <c r="L267" s="33" t="str">
        <f t="shared" si="9"/>
        <v/>
      </c>
    </row>
    <row r="268" spans="1:12" ht="15.75" x14ac:dyDescent="0.2">
      <c r="A268" s="28" t="str">
        <f>IF(ISBLANK('ICC GRID'!F245),"---",'ICC GRID'!F245)</f>
        <v>Daphne odora x bholua Perfume Princess®</v>
      </c>
      <c r="B268" s="29"/>
      <c r="C268" s="30" t="str">
        <f>IF(ISBLANK('ICC GRID'!F245),"---",TRIM('ICC GRID'!A245))</f>
        <v>XP</v>
      </c>
      <c r="D268" s="31">
        <f>IF(ISBLANK('ICC GRID'!F245),"---",'ICC GRID'!E245)</f>
        <v>5</v>
      </c>
      <c r="E268" s="18">
        <f>IF(ISBLANK('ICC GRID'!F245),"---",IF('ICC GRID'!D245=0,"",'ICC GRID'!D245))</f>
        <v>10.050000000000001</v>
      </c>
      <c r="F268" s="19">
        <f>IF(ISBLANK('ICC GRID'!E245),"---",IF('ICC GRID'!E245=0,"",'ICC GRID'!E245))</f>
        <v>5</v>
      </c>
      <c r="G268" s="90">
        <f>IF(ISBLANK('ICC GRID'!F245),"---",IF('ICC GRID'!G245=0,"",'ICC GRID'!G245))</f>
        <v>50</v>
      </c>
      <c r="H268" s="47"/>
      <c r="I268" s="48"/>
      <c r="J268" s="32" t="str">
        <f t="shared" si="8"/>
        <v/>
      </c>
      <c r="K268" s="33" t="str">
        <f>IF(ISBLANK('ICC GRID'!D245),"---",IF(H268="","",IF(H268&lt;'ICC GRID'!D245,M268,E268)))</f>
        <v/>
      </c>
      <c r="L268" s="33" t="str">
        <f t="shared" si="9"/>
        <v/>
      </c>
    </row>
    <row r="269" spans="1:12" ht="15.75" x14ac:dyDescent="0.2">
      <c r="A269" s="28" t="str">
        <f>IF(ISBLANK('ICC GRID'!F246),"---",'ICC GRID'!F246)</f>
        <v>Davidia involucrata</v>
      </c>
      <c r="B269" s="29"/>
      <c r="C269" s="30" t="str">
        <f>IF(ISBLANK('ICC GRID'!F246),"---",TRIM('ICC GRID'!A246))</f>
        <v>XP</v>
      </c>
      <c r="D269" s="31">
        <f>IF(ISBLANK('ICC GRID'!F246),"---",'ICC GRID'!E246)</f>
        <v>5</v>
      </c>
      <c r="E269" s="18">
        <f>IF(ISBLANK('ICC GRID'!F246),"---",IF('ICC GRID'!D246=0,"",'ICC GRID'!D246))</f>
        <v>9.5</v>
      </c>
      <c r="F269" s="19">
        <f>IF(ISBLANK('ICC GRID'!E246),"---",IF('ICC GRID'!E246=0,"",'ICC GRID'!E246))</f>
        <v>5</v>
      </c>
      <c r="G269" s="90">
        <f>IF(ISBLANK('ICC GRID'!F246),"---",IF('ICC GRID'!G246=0,"",'ICC GRID'!G246))</f>
        <v>885</v>
      </c>
      <c r="H269" s="47"/>
      <c r="I269" s="48"/>
      <c r="J269" s="32" t="str">
        <f t="shared" si="8"/>
        <v/>
      </c>
      <c r="K269" s="33" t="str">
        <f>IF(ISBLANK('ICC GRID'!D246),"---",IF(H269="","",IF(H269&lt;'ICC GRID'!D246,M269,E269)))</f>
        <v/>
      </c>
      <c r="L269" s="33" t="str">
        <f t="shared" si="9"/>
        <v/>
      </c>
    </row>
    <row r="270" spans="1:12" ht="15.75" x14ac:dyDescent="0.2">
      <c r="A270" s="28" t="str">
        <f>IF(ISBLANK('ICC GRID'!F247),"---",'ICC GRID'!F247)</f>
        <v>Davidia involucrata</v>
      </c>
      <c r="B270" s="29"/>
      <c r="C270" s="30" t="str">
        <f>IF(ISBLANK('ICC GRID'!F247),"---",TRIM('ICC GRID'!A247))</f>
        <v>2-3'</v>
      </c>
      <c r="D270" s="31">
        <f>IF(ISBLANK('ICC GRID'!F247),"---",'ICC GRID'!E247)</f>
        <v>25</v>
      </c>
      <c r="E270" s="18">
        <f>IF(ISBLANK('ICC GRID'!F247),"---",IF('ICC GRID'!D247=0,"",'ICC GRID'!D247))</f>
        <v>8.75</v>
      </c>
      <c r="F270" s="19">
        <f>IF(ISBLANK('ICC GRID'!E247),"---",IF('ICC GRID'!E247=0,"",'ICC GRID'!E247))</f>
        <v>25</v>
      </c>
      <c r="G270" s="90">
        <f>IF(ISBLANK('ICC GRID'!F247),"---",IF('ICC GRID'!G247=0,"",'ICC GRID'!G247))</f>
        <v>125</v>
      </c>
      <c r="H270" s="47"/>
      <c r="I270" s="48"/>
      <c r="J270" s="32" t="str">
        <f t="shared" si="8"/>
        <v/>
      </c>
      <c r="K270" s="33" t="str">
        <f>IF(ISBLANK('ICC GRID'!D247),"---",IF(H270="","",IF(H270&lt;'ICC GRID'!D247,M270,E270)))</f>
        <v/>
      </c>
      <c r="L270" s="33" t="str">
        <f t="shared" si="9"/>
        <v/>
      </c>
    </row>
    <row r="271" spans="1:12" ht="15.75" x14ac:dyDescent="0.2">
      <c r="A271" s="28" t="str">
        <f>IF(ISBLANK('ICC GRID'!F248),"---",'ICC GRID'!F248)</f>
        <v>Davidia involucrata</v>
      </c>
      <c r="B271" s="29"/>
      <c r="C271" s="30" t="str">
        <f>IF(ISBLANK('ICC GRID'!F248),"---",TRIM('ICC GRID'!A248))</f>
        <v>3-4'</v>
      </c>
      <c r="D271" s="31">
        <f>IF(ISBLANK('ICC GRID'!F248),"---",'ICC GRID'!E248)</f>
        <v>25</v>
      </c>
      <c r="E271" s="18">
        <f>IF(ISBLANK('ICC GRID'!F248),"---",IF('ICC GRID'!D248=0,"",'ICC GRID'!D248))</f>
        <v>11.25</v>
      </c>
      <c r="F271" s="19">
        <f>IF(ISBLANK('ICC GRID'!E248),"---",IF('ICC GRID'!E248=0,"",'ICC GRID'!E248))</f>
        <v>25</v>
      </c>
      <c r="G271" s="90">
        <f>IF(ISBLANK('ICC GRID'!F248),"---",IF('ICC GRID'!G248=0,"",'ICC GRID'!G248))</f>
        <v>325</v>
      </c>
      <c r="H271" s="47"/>
      <c r="I271" s="48"/>
      <c r="J271" s="32" t="str">
        <f t="shared" si="8"/>
        <v/>
      </c>
      <c r="K271" s="33" t="str">
        <f>IF(ISBLANK('ICC GRID'!D248),"---",IF(H271="","",IF(H271&lt;'ICC GRID'!D248,M271,E271)))</f>
        <v/>
      </c>
      <c r="L271" s="33" t="str">
        <f t="shared" si="9"/>
        <v/>
      </c>
    </row>
    <row r="272" spans="1:12" ht="15.75" x14ac:dyDescent="0.2">
      <c r="A272" s="28" t="str">
        <f>IF(ISBLANK('ICC GRID'!F249),"---",'ICC GRID'!F249)</f>
        <v>Diospyros virginiana</v>
      </c>
      <c r="B272" s="29"/>
      <c r="C272" s="30" t="str">
        <f>IF(ISBLANK('ICC GRID'!F249),"---",TRIM('ICC GRID'!A249))</f>
        <v>3/16" Shipping restrictions apply</v>
      </c>
      <c r="D272" s="31">
        <f>IF(ISBLANK('ICC GRID'!F249),"---",'ICC GRID'!E249)</f>
        <v>50</v>
      </c>
      <c r="E272" s="18">
        <f>IF(ISBLANK('ICC GRID'!F249),"---",IF('ICC GRID'!D249=0,"",'ICC GRID'!D249))</f>
        <v>1.1000000000000001</v>
      </c>
      <c r="F272" s="19">
        <f>IF(ISBLANK('ICC GRID'!E249),"---",IF('ICC GRID'!E249=0,"",'ICC GRID'!E249))</f>
        <v>50</v>
      </c>
      <c r="G272" s="90">
        <f>IF(ISBLANK('ICC GRID'!F249),"---",IF('ICC GRID'!G249=0,"",'ICC GRID'!G249))</f>
        <v>2000</v>
      </c>
      <c r="H272" s="47"/>
      <c r="I272" s="48"/>
      <c r="J272" s="32" t="str">
        <f t="shared" si="8"/>
        <v/>
      </c>
      <c r="K272" s="33" t="str">
        <f>IF(ISBLANK('ICC GRID'!D249),"---",IF(H272="","",IF(H272&lt;'ICC GRID'!D249,M272,E272)))</f>
        <v/>
      </c>
      <c r="L272" s="33" t="str">
        <f t="shared" si="9"/>
        <v/>
      </c>
    </row>
    <row r="273" spans="1:12" ht="15.75" x14ac:dyDescent="0.2">
      <c r="A273" s="28" t="str">
        <f>IF(ISBLANK('ICC GRID'!F250),"---",'ICC GRID'!F250)</f>
        <v>Enkianthus perulatus</v>
      </c>
      <c r="B273" s="29"/>
      <c r="C273" s="30" t="str">
        <f>IF(ISBLANK('ICC GRID'!F250),"---",TRIM('ICC GRID'!A250))</f>
        <v>LP40ci</v>
      </c>
      <c r="D273" s="31">
        <f>IF(ISBLANK('ICC GRID'!F250),"---",'ICC GRID'!E250)</f>
        <v>10</v>
      </c>
      <c r="E273" s="18">
        <f>IF(ISBLANK('ICC GRID'!F250),"---",IF('ICC GRID'!D250=0,"",'ICC GRID'!D250))</f>
        <v>6.9</v>
      </c>
      <c r="F273" s="19">
        <f>IF(ISBLANK('ICC GRID'!E250),"---",IF('ICC GRID'!E250=0,"",'ICC GRID'!E250))</f>
        <v>10</v>
      </c>
      <c r="G273" s="90">
        <f>IF(ISBLANK('ICC GRID'!F250),"---",IF('ICC GRID'!G250=0,"",'ICC GRID'!G250))</f>
        <v>1040</v>
      </c>
      <c r="H273" s="47"/>
      <c r="I273" s="48"/>
      <c r="J273" s="32" t="str">
        <f t="shared" si="8"/>
        <v/>
      </c>
      <c r="K273" s="33" t="str">
        <f>IF(ISBLANK('ICC GRID'!D250),"---",IF(H273="","",IF(H273&lt;'ICC GRID'!D250,M273,E273)))</f>
        <v/>
      </c>
      <c r="L273" s="33" t="str">
        <f t="shared" si="9"/>
        <v/>
      </c>
    </row>
    <row r="274" spans="1:12" ht="15.75" x14ac:dyDescent="0.2">
      <c r="A274" s="28" t="str">
        <f>IF(ISBLANK('ICC GRID'!F251),"---",'ICC GRID'!F251)</f>
        <v>Enkianthus perulatus</v>
      </c>
      <c r="B274" s="29"/>
      <c r="C274" s="30" t="str">
        <f>IF(ISBLANK('ICC GRID'!F251),"---",TRIM('ICC GRID'!A251))</f>
        <v>#3</v>
      </c>
      <c r="D274" s="31">
        <f>IF(ISBLANK('ICC GRID'!F251),"---",'ICC GRID'!E251)</f>
        <v>25</v>
      </c>
      <c r="E274" s="18">
        <f>IF(ISBLANK('ICC GRID'!F251),"---",IF('ICC GRID'!D251=0,"",'ICC GRID'!D251))</f>
        <v>13.5</v>
      </c>
      <c r="F274" s="19">
        <f>IF(ISBLANK('ICC GRID'!E251),"---",IF('ICC GRID'!E251=0,"",'ICC GRID'!E251))</f>
        <v>25</v>
      </c>
      <c r="G274" s="90">
        <f>IF(ISBLANK('ICC GRID'!F251),"---",IF('ICC GRID'!G251=0,"",'ICC GRID'!G251))</f>
        <v>175</v>
      </c>
      <c r="H274" s="47"/>
      <c r="I274" s="48"/>
      <c r="J274" s="32" t="str">
        <f t="shared" si="8"/>
        <v/>
      </c>
      <c r="K274" s="33" t="str">
        <f>IF(ISBLANK('ICC GRID'!D251),"---",IF(H274="","",IF(H274&lt;'ICC GRID'!D251,M274,E274)))</f>
        <v/>
      </c>
      <c r="L274" s="33" t="str">
        <f t="shared" si="9"/>
        <v/>
      </c>
    </row>
    <row r="275" spans="1:12" ht="15.75" x14ac:dyDescent="0.2">
      <c r="A275" s="28" t="str">
        <f>IF(ISBLANK('ICC GRID'!F252),"---",'ICC GRID'!F252)</f>
        <v>Fagus grandifolia</v>
      </c>
      <c r="B275" s="29"/>
      <c r="C275" s="30" t="str">
        <f>IF(ISBLANK('ICC GRID'!F252),"---",TRIM('ICC GRID'!A252))</f>
        <v>#1 2-3'</v>
      </c>
      <c r="D275" s="31">
        <f>IF(ISBLANK('ICC GRID'!F252),"---",'ICC GRID'!E252)</f>
        <v>10</v>
      </c>
      <c r="E275" s="18">
        <f>IF(ISBLANK('ICC GRID'!F252),"---",IF('ICC GRID'!D252=0,"",'ICC GRID'!D252))</f>
        <v>7.6</v>
      </c>
      <c r="F275" s="19">
        <f>IF(ISBLANK('ICC GRID'!E252),"---",IF('ICC GRID'!E252=0,"",'ICC GRID'!E252))</f>
        <v>10</v>
      </c>
      <c r="G275" s="90">
        <f>IF(ISBLANK('ICC GRID'!F252),"---",IF('ICC GRID'!G252=0,"",'ICC GRID'!G252))</f>
        <v>100</v>
      </c>
      <c r="H275" s="47"/>
      <c r="I275" s="48"/>
      <c r="J275" s="32" t="str">
        <f t="shared" si="8"/>
        <v/>
      </c>
      <c r="K275" s="33" t="str">
        <f>IF(ISBLANK('ICC GRID'!D252),"---",IF(H275="","",IF(H275&lt;'ICC GRID'!D252,M275,E275)))</f>
        <v/>
      </c>
      <c r="L275" s="33" t="str">
        <f t="shared" si="9"/>
        <v/>
      </c>
    </row>
    <row r="276" spans="1:12" ht="15.75" x14ac:dyDescent="0.2">
      <c r="A276" s="28" t="str">
        <f>IF(ISBLANK('ICC GRID'!F253),"---",'ICC GRID'!F253)</f>
        <v>Fagus grandifolia</v>
      </c>
      <c r="B276" s="29"/>
      <c r="C276" s="30" t="str">
        <f>IF(ISBLANK('ICC GRID'!F253),"---",TRIM('ICC GRID'!A253))</f>
        <v>1-2'</v>
      </c>
      <c r="D276" s="31">
        <f>IF(ISBLANK('ICC GRID'!F253),"---",'ICC GRID'!E253)</f>
        <v>50</v>
      </c>
      <c r="E276" s="18">
        <f>IF(ISBLANK('ICC GRID'!F253),"---",IF('ICC GRID'!D253=0,"",'ICC GRID'!D253))</f>
        <v>5.3</v>
      </c>
      <c r="F276" s="19">
        <f>IF(ISBLANK('ICC GRID'!E253),"---",IF('ICC GRID'!E253=0,"",'ICC GRID'!E253))</f>
        <v>50</v>
      </c>
      <c r="G276" s="90">
        <f>IF(ISBLANK('ICC GRID'!F253),"---",IF('ICC GRID'!G253=0,"",'ICC GRID'!G253))</f>
        <v>1700</v>
      </c>
      <c r="H276" s="47"/>
      <c r="I276" s="48"/>
      <c r="J276" s="32" t="str">
        <f t="shared" si="8"/>
        <v/>
      </c>
      <c r="K276" s="33" t="str">
        <f>IF(ISBLANK('ICC GRID'!D253),"---",IF(H276="","",IF(H276&lt;'ICC GRID'!D253,M276,E276)))</f>
        <v/>
      </c>
      <c r="L276" s="33" t="str">
        <f t="shared" si="9"/>
        <v/>
      </c>
    </row>
    <row r="277" spans="1:12" ht="15.75" x14ac:dyDescent="0.2">
      <c r="A277" s="28" t="str">
        <f>IF(ISBLANK('ICC GRID'!F254),"---",'ICC GRID'!F254)</f>
        <v>Fagus sylvatica</v>
      </c>
      <c r="B277" s="29"/>
      <c r="C277" s="30" t="str">
        <f>IF(ISBLANK('ICC GRID'!F254),"---",TRIM('ICC GRID'!A254))</f>
        <v>1-2' 2 YR TR HEDGE</v>
      </c>
      <c r="D277" s="31">
        <f>IF(ISBLANK('ICC GRID'!F254),"---",'ICC GRID'!E254)</f>
        <v>10</v>
      </c>
      <c r="E277" s="18">
        <f>IF(ISBLANK('ICC GRID'!F254),"---",IF('ICC GRID'!D254=0,"",'ICC GRID'!D254))</f>
        <v>4.8</v>
      </c>
      <c r="F277" s="19">
        <f>IF(ISBLANK('ICC GRID'!E254),"---",IF('ICC GRID'!E254=0,"",'ICC GRID'!E254))</f>
        <v>10</v>
      </c>
      <c r="G277" s="90">
        <f>IF(ISBLANK('ICC GRID'!F254),"---",IF('ICC GRID'!G254=0,"",'ICC GRID'!G254))</f>
        <v>490</v>
      </c>
      <c r="H277" s="47"/>
      <c r="I277" s="48"/>
      <c r="J277" s="32" t="str">
        <f t="shared" si="8"/>
        <v/>
      </c>
      <c r="K277" s="33" t="str">
        <f>IF(ISBLANK('ICC GRID'!D254),"---",IF(H277="","",IF(H277&lt;'ICC GRID'!D254,M277,E277)))</f>
        <v/>
      </c>
      <c r="L277" s="33" t="str">
        <f t="shared" si="9"/>
        <v/>
      </c>
    </row>
    <row r="278" spans="1:12" ht="15.75" x14ac:dyDescent="0.2">
      <c r="A278" s="28" t="str">
        <f>IF(ISBLANK('ICC GRID'!F255),"---",'ICC GRID'!F255)</f>
        <v>Fagus sylvatica</v>
      </c>
      <c r="B278" s="29"/>
      <c r="C278" s="30" t="str">
        <f>IF(ISBLANK('ICC GRID'!F255),"---",TRIM('ICC GRID'!A255))</f>
        <v>2-3' 2 YR TR HEDGE TRUCK PREF.</v>
      </c>
      <c r="D278" s="31">
        <f>IF(ISBLANK('ICC GRID'!F255),"---",'ICC GRID'!E255)</f>
        <v>10</v>
      </c>
      <c r="E278" s="18">
        <f>IF(ISBLANK('ICC GRID'!F255),"---",IF('ICC GRID'!D255=0,"",'ICC GRID'!D255))</f>
        <v>6.4</v>
      </c>
      <c r="F278" s="19">
        <f>IF(ISBLANK('ICC GRID'!E255),"---",IF('ICC GRID'!E255=0,"",'ICC GRID'!E255))</f>
        <v>10</v>
      </c>
      <c r="G278" s="90">
        <f>IF(ISBLANK('ICC GRID'!F255),"---",IF('ICC GRID'!G255=0,"",'ICC GRID'!G255))</f>
        <v>1460</v>
      </c>
      <c r="H278" s="47"/>
      <c r="I278" s="48"/>
      <c r="J278" s="32" t="str">
        <f t="shared" si="8"/>
        <v/>
      </c>
      <c r="K278" s="33" t="str">
        <f>IF(ISBLANK('ICC GRID'!D255),"---",IF(H278="","",IF(H278&lt;'ICC GRID'!D255,M278,E278)))</f>
        <v/>
      </c>
      <c r="L278" s="33" t="str">
        <f t="shared" si="9"/>
        <v/>
      </c>
    </row>
    <row r="279" spans="1:12" ht="15.75" x14ac:dyDescent="0.2">
      <c r="A279" s="28" t="str">
        <f>IF(ISBLANK('ICC GRID'!F256),"---",'ICC GRID'!F256)</f>
        <v>Fagus sylvatica</v>
      </c>
      <c r="B279" s="29"/>
      <c r="C279" s="30" t="str">
        <f>IF(ISBLANK('ICC GRID'!F256),"---",TRIM('ICC GRID'!A256))</f>
        <v>3-4' 2 YR TR HEDGE TRUCK PREF.</v>
      </c>
      <c r="D279" s="31">
        <f>IF(ISBLANK('ICC GRID'!F256),"---",'ICC GRID'!E256)</f>
        <v>10</v>
      </c>
      <c r="E279" s="18">
        <f>IF(ISBLANK('ICC GRID'!F256),"---",IF('ICC GRID'!D256=0,"",'ICC GRID'!D256))</f>
        <v>8.9</v>
      </c>
      <c r="F279" s="19">
        <f>IF(ISBLANK('ICC GRID'!E256),"---",IF('ICC GRID'!E256=0,"",'ICC GRID'!E256))</f>
        <v>10</v>
      </c>
      <c r="G279" s="90">
        <f>IF(ISBLANK('ICC GRID'!F256),"---",IF('ICC GRID'!G256=0,"",'ICC GRID'!G256))</f>
        <v>80</v>
      </c>
      <c r="H279" s="47"/>
      <c r="I279" s="48"/>
      <c r="J279" s="32" t="str">
        <f t="shared" si="8"/>
        <v/>
      </c>
      <c r="K279" s="33" t="str">
        <f>IF(ISBLANK('ICC GRID'!D256),"---",IF(H279="","",IF(H279&lt;'ICC GRID'!D256,M279,E279)))</f>
        <v/>
      </c>
      <c r="L279" s="33" t="str">
        <f t="shared" si="9"/>
        <v/>
      </c>
    </row>
    <row r="280" spans="1:12" ht="15.75" x14ac:dyDescent="0.2">
      <c r="A280" s="28" t="str">
        <f>IF(ISBLANK('ICC GRID'!F257),"---",'ICC GRID'!F257)</f>
        <v>Fagus sylvatica</v>
      </c>
      <c r="B280" s="29"/>
      <c r="C280" s="30" t="str">
        <f>IF(ISBLANK('ICC GRID'!F257),"---",TRIM('ICC GRID'!A257))</f>
        <v>4-5' 2 YR TR HEDGE TRUCK ONLY</v>
      </c>
      <c r="D280" s="31">
        <f>IF(ISBLANK('ICC GRID'!F257),"---",'ICC GRID'!E257)</f>
        <v>10</v>
      </c>
      <c r="E280" s="18">
        <f>IF(ISBLANK('ICC GRID'!F257),"---",IF('ICC GRID'!D257=0,"",'ICC GRID'!D257))</f>
        <v>12.6</v>
      </c>
      <c r="F280" s="19">
        <f>IF(ISBLANK('ICC GRID'!E257),"---",IF('ICC GRID'!E257=0,"",'ICC GRID'!E257))</f>
        <v>10</v>
      </c>
      <c r="G280" s="90">
        <f>IF(ISBLANK('ICC GRID'!F257),"---",IF('ICC GRID'!G257=0,"",'ICC GRID'!G257))</f>
        <v>420</v>
      </c>
      <c r="H280" s="47"/>
      <c r="I280" s="48"/>
      <c r="J280" s="32" t="str">
        <f t="shared" si="8"/>
        <v/>
      </c>
      <c r="K280" s="33" t="str">
        <f>IF(ISBLANK('ICC GRID'!D257),"---",IF(H280="","",IF(H280&lt;'ICC GRID'!D257,M280,E280)))</f>
        <v/>
      </c>
      <c r="L280" s="33" t="str">
        <f t="shared" si="9"/>
        <v/>
      </c>
    </row>
    <row r="281" spans="1:12" ht="15.75" x14ac:dyDescent="0.2">
      <c r="A281" s="28" t="str">
        <f>IF(ISBLANK('ICC GRID'!F258),"---",'ICC GRID'!F258)</f>
        <v>Fagus sylvatica f. purpurea</v>
      </c>
      <c r="B281" s="29"/>
      <c r="C281" s="30" t="str">
        <f>IF(ISBLANK('ICC GRID'!F258),"---",TRIM('ICC GRID'!A258))</f>
        <v>1-2' 2 YR TR HEDGE</v>
      </c>
      <c r="D281" s="31">
        <f>IF(ISBLANK('ICC GRID'!F258),"---",'ICC GRID'!E258)</f>
        <v>10</v>
      </c>
      <c r="E281" s="18">
        <f>IF(ISBLANK('ICC GRID'!F258),"---",IF('ICC GRID'!D258=0,"",'ICC GRID'!D258))</f>
        <v>6.5</v>
      </c>
      <c r="F281" s="19">
        <f>IF(ISBLANK('ICC GRID'!E258),"---",IF('ICC GRID'!E258=0,"",'ICC GRID'!E258))</f>
        <v>10</v>
      </c>
      <c r="G281" s="90">
        <f>IF(ISBLANK('ICC GRID'!F258),"---",IF('ICC GRID'!G258=0,"",'ICC GRID'!G258))</f>
        <v>470</v>
      </c>
      <c r="H281" s="47"/>
      <c r="I281" s="48"/>
      <c r="J281" s="32" t="str">
        <f t="shared" si="8"/>
        <v/>
      </c>
      <c r="K281" s="33" t="str">
        <f>IF(ISBLANK('ICC GRID'!D258),"---",IF(H281="","",IF(H281&lt;'ICC GRID'!D258,M281,E281)))</f>
        <v/>
      </c>
      <c r="L281" s="33" t="str">
        <f t="shared" si="9"/>
        <v/>
      </c>
    </row>
    <row r="282" spans="1:12" ht="15.75" x14ac:dyDescent="0.2">
      <c r="A282" s="28" t="str">
        <f>IF(ISBLANK('ICC GRID'!F259),"---",'ICC GRID'!F259)</f>
        <v>Fagus sylvatica f. purpurea</v>
      </c>
      <c r="B282" s="29"/>
      <c r="C282" s="30" t="str">
        <f>IF(ISBLANK('ICC GRID'!F259),"---",TRIM('ICC GRID'!A259))</f>
        <v>2-3' 2 YR TR HEDGE TRUCK PREF.</v>
      </c>
      <c r="D282" s="31">
        <f>IF(ISBLANK('ICC GRID'!F259),"---",'ICC GRID'!E259)</f>
        <v>10</v>
      </c>
      <c r="E282" s="18">
        <f>IF(ISBLANK('ICC GRID'!F259),"---",IF('ICC GRID'!D259=0,"",'ICC GRID'!D259))</f>
        <v>7.8</v>
      </c>
      <c r="F282" s="19">
        <f>IF(ISBLANK('ICC GRID'!E259),"---",IF('ICC GRID'!E259=0,"",'ICC GRID'!E259))</f>
        <v>10</v>
      </c>
      <c r="G282" s="90">
        <f>IF(ISBLANK('ICC GRID'!F259),"---",IF('ICC GRID'!G259=0,"",'ICC GRID'!G259))</f>
        <v>1750</v>
      </c>
      <c r="H282" s="47"/>
      <c r="I282" s="48"/>
      <c r="J282" s="32" t="str">
        <f t="shared" ref="J282:J345" si="10">IF(H282="","",IF(ROUNDUP(H282/D282,0)*D282&lt;&gt;H282,ROUNDUP(H282/D282,0)*D282,H282))</f>
        <v/>
      </c>
      <c r="K282" s="33" t="str">
        <f>IF(ISBLANK('ICC GRID'!D259),"---",IF(H282="","",IF(H282&lt;'ICC GRID'!D259,M282,E282)))</f>
        <v/>
      </c>
      <c r="L282" s="33" t="str">
        <f t="shared" ref="L282:L345" si="11">IF(ISBLANK(H282),"",J282*K282)</f>
        <v/>
      </c>
    </row>
    <row r="283" spans="1:12" ht="15.75" x14ac:dyDescent="0.2">
      <c r="A283" s="28" t="str">
        <f>IF(ISBLANK('ICC GRID'!F260),"---",'ICC GRID'!F260)</f>
        <v>Fagus sylvatica f. purpurea</v>
      </c>
      <c r="B283" s="29"/>
      <c r="C283" s="30" t="str">
        <f>IF(ISBLANK('ICC GRID'!F260),"---",TRIM('ICC GRID'!A260))</f>
        <v>3-4' 2 YR TR HEDGE TRUCK PREF.</v>
      </c>
      <c r="D283" s="31">
        <f>IF(ISBLANK('ICC GRID'!F260),"---",'ICC GRID'!E260)</f>
        <v>10</v>
      </c>
      <c r="E283" s="18">
        <f>IF(ISBLANK('ICC GRID'!F260),"---",IF('ICC GRID'!D260=0,"",'ICC GRID'!D260))</f>
        <v>10.6</v>
      </c>
      <c r="F283" s="19">
        <f>IF(ISBLANK('ICC GRID'!E260),"---",IF('ICC GRID'!E260=0,"",'ICC GRID'!E260))</f>
        <v>10</v>
      </c>
      <c r="G283" s="90">
        <f>IF(ISBLANK('ICC GRID'!F260),"---",IF('ICC GRID'!G260=0,"",'ICC GRID'!G260))</f>
        <v>1980</v>
      </c>
      <c r="H283" s="47"/>
      <c r="I283" s="48"/>
      <c r="J283" s="32" t="str">
        <f t="shared" si="10"/>
        <v/>
      </c>
      <c r="K283" s="33" t="str">
        <f>IF(ISBLANK('ICC GRID'!D260),"---",IF(H283="","",IF(H283&lt;'ICC GRID'!D260,M283,E283)))</f>
        <v/>
      </c>
      <c r="L283" s="33" t="str">
        <f t="shared" si="11"/>
        <v/>
      </c>
    </row>
    <row r="284" spans="1:12" ht="15.75" x14ac:dyDescent="0.2">
      <c r="A284" s="28" t="str">
        <f>IF(ISBLANK('ICC GRID'!F261),"---",'ICC GRID'!F261)</f>
        <v>Fagus sylvatica f. purpurea</v>
      </c>
      <c r="B284" s="29"/>
      <c r="C284" s="30" t="str">
        <f>IF(ISBLANK('ICC GRID'!F261),"---",TRIM('ICC GRID'!A261))</f>
        <v>4-5' 2 YR TR HEDGE TRUCK ONLY</v>
      </c>
      <c r="D284" s="31">
        <f>IF(ISBLANK('ICC GRID'!F261),"---",'ICC GRID'!E261)</f>
        <v>10</v>
      </c>
      <c r="E284" s="18">
        <f>IF(ISBLANK('ICC GRID'!F261),"---",IF('ICC GRID'!D261=0,"",'ICC GRID'!D261))</f>
        <v>12.75</v>
      </c>
      <c r="F284" s="19">
        <f>IF(ISBLANK('ICC GRID'!E261),"---",IF('ICC GRID'!E261=0,"",'ICC GRID'!E261))</f>
        <v>10</v>
      </c>
      <c r="G284" s="90">
        <f>IF(ISBLANK('ICC GRID'!F261),"---",IF('ICC GRID'!G261=0,"",'ICC GRID'!G261))</f>
        <v>130</v>
      </c>
      <c r="H284" s="47"/>
      <c r="I284" s="48"/>
      <c r="J284" s="32" t="str">
        <f t="shared" si="10"/>
        <v/>
      </c>
      <c r="K284" s="33" t="str">
        <f>IF(ISBLANK('ICC GRID'!D261),"---",IF(H284="","",IF(H284&lt;'ICC GRID'!D261,M284,E284)))</f>
        <v/>
      </c>
      <c r="L284" s="33" t="str">
        <f t="shared" si="11"/>
        <v/>
      </c>
    </row>
    <row r="285" spans="1:12" ht="15.75" x14ac:dyDescent="0.2">
      <c r="A285" s="28" t="str">
        <f>IF(ISBLANK('ICC GRID'!F262),"---",'ICC GRID'!F262)</f>
        <v>Fothergilla x intermedia 'Mt. Airy'</v>
      </c>
      <c r="B285" s="29"/>
      <c r="C285" s="30" t="str">
        <f>IF(ISBLANK('ICC GRID'!F262),"---",TRIM('ICC GRID'!A262))</f>
        <v>MP</v>
      </c>
      <c r="D285" s="31">
        <f>IF(ISBLANK('ICC GRID'!F262),"---",'ICC GRID'!E262)</f>
        <v>50</v>
      </c>
      <c r="E285" s="18">
        <f>IF(ISBLANK('ICC GRID'!F262),"---",IF('ICC GRID'!D262=0,"",'ICC GRID'!D262))</f>
        <v>3.5</v>
      </c>
      <c r="F285" s="19">
        <f>IF(ISBLANK('ICC GRID'!E262),"---",IF('ICC GRID'!E262=0,"",'ICC GRID'!E262))</f>
        <v>50</v>
      </c>
      <c r="G285" s="90">
        <f>IF(ISBLANK('ICC GRID'!F262),"---",IF('ICC GRID'!G262=0,"",'ICC GRID'!G262))</f>
        <v>1450</v>
      </c>
      <c r="H285" s="47"/>
      <c r="I285" s="48"/>
      <c r="J285" s="32" t="str">
        <f t="shared" si="10"/>
        <v/>
      </c>
      <c r="K285" s="33" t="str">
        <f>IF(ISBLANK('ICC GRID'!D262),"---",IF(H285="","",IF(H285&lt;'ICC GRID'!D262,M285,E285)))</f>
        <v/>
      </c>
      <c r="L285" s="33" t="str">
        <f t="shared" si="11"/>
        <v/>
      </c>
    </row>
    <row r="286" spans="1:12" ht="15.75" x14ac:dyDescent="0.2">
      <c r="A286" s="28" t="str">
        <f>IF(ISBLANK('ICC GRID'!F263),"---",'ICC GRID'!F263)</f>
        <v>Fothergilla x intermedia 'Mt. Airy'</v>
      </c>
      <c r="B286" s="29"/>
      <c r="C286" s="30" t="str">
        <f>IF(ISBLANK('ICC GRID'!F263),"---",TRIM('ICC GRID'!A263))</f>
        <v>LP40ci</v>
      </c>
      <c r="D286" s="31">
        <f>IF(ISBLANK('ICC GRID'!F263),"---",'ICC GRID'!E263)</f>
        <v>10</v>
      </c>
      <c r="E286" s="18">
        <f>IF(ISBLANK('ICC GRID'!F263),"---",IF('ICC GRID'!D263=0,"",'ICC GRID'!D263))</f>
        <v>6.9</v>
      </c>
      <c r="F286" s="19">
        <f>IF(ISBLANK('ICC GRID'!E263),"---",IF('ICC GRID'!E263=0,"",'ICC GRID'!E263))</f>
        <v>10</v>
      </c>
      <c r="G286" s="90">
        <f>IF(ISBLANK('ICC GRID'!F263),"---",IF('ICC GRID'!G263=0,"",'ICC GRID'!G263))</f>
        <v>2840</v>
      </c>
      <c r="H286" s="47"/>
      <c r="I286" s="48"/>
      <c r="J286" s="32" t="str">
        <f t="shared" si="10"/>
        <v/>
      </c>
      <c r="K286" s="33" t="str">
        <f>IF(ISBLANK('ICC GRID'!D263),"---",IF(H286="","",IF(H286&lt;'ICC GRID'!D263,M286,E286)))</f>
        <v/>
      </c>
      <c r="L286" s="33" t="str">
        <f t="shared" si="11"/>
        <v/>
      </c>
    </row>
    <row r="287" spans="1:12" ht="15.75" x14ac:dyDescent="0.2">
      <c r="A287" s="28" t="str">
        <f>IF(ISBLANK('ICC GRID'!F264),"---",'ICC GRID'!F264)</f>
        <v>Franklinia alatamaha</v>
      </c>
      <c r="B287" s="29"/>
      <c r="C287" s="30" t="str">
        <f>IF(ISBLANK('ICC GRID'!F264),"---",TRIM('ICC GRID'!A264))</f>
        <v>MP</v>
      </c>
      <c r="D287" s="31">
        <f>IF(ISBLANK('ICC GRID'!F264),"---",'ICC GRID'!E264)</f>
        <v>50</v>
      </c>
      <c r="E287" s="18">
        <f>IF(ISBLANK('ICC GRID'!F264),"---",IF('ICC GRID'!D264=0,"",'ICC GRID'!D264))</f>
        <v>5.25</v>
      </c>
      <c r="F287" s="19">
        <f>IF(ISBLANK('ICC GRID'!E264),"---",IF('ICC GRID'!E264=0,"",'ICC GRID'!E264))</f>
        <v>50</v>
      </c>
      <c r="G287" s="90">
        <f>IF(ISBLANK('ICC GRID'!F264),"---",IF('ICC GRID'!G264=0,"",'ICC GRID'!G264))</f>
        <v>2000</v>
      </c>
      <c r="H287" s="47"/>
      <c r="I287" s="48"/>
      <c r="J287" s="32" t="str">
        <f t="shared" si="10"/>
        <v/>
      </c>
      <c r="K287" s="33" t="str">
        <f>IF(ISBLANK('ICC GRID'!D264),"---",IF(H287="","",IF(H287&lt;'ICC GRID'!D264,M287,E287)))</f>
        <v/>
      </c>
      <c r="L287" s="33" t="str">
        <f t="shared" si="11"/>
        <v/>
      </c>
    </row>
    <row r="288" spans="1:12" ht="15.75" x14ac:dyDescent="0.2">
      <c r="A288" s="28" t="str">
        <f>IF(ISBLANK('ICC GRID'!F265),"---",'ICC GRID'!F265)</f>
        <v>Franklinia alatamaha</v>
      </c>
      <c r="B288" s="29"/>
      <c r="C288" s="30" t="str">
        <f>IF(ISBLANK('ICC GRID'!F265),"---",TRIM('ICC GRID'!A265))</f>
        <v>LP40ci</v>
      </c>
      <c r="D288" s="31">
        <f>IF(ISBLANK('ICC GRID'!F265),"---",'ICC GRID'!E265)</f>
        <v>10</v>
      </c>
      <c r="E288" s="18">
        <f>IF(ISBLANK('ICC GRID'!F265),"---",IF('ICC GRID'!D265=0,"",'ICC GRID'!D265))</f>
        <v>6.9</v>
      </c>
      <c r="F288" s="19">
        <f>IF(ISBLANK('ICC GRID'!E265),"---",IF('ICC GRID'!E265=0,"",'ICC GRID'!E265))</f>
        <v>10</v>
      </c>
      <c r="G288" s="90">
        <f>IF(ISBLANK('ICC GRID'!F265),"---",IF('ICC GRID'!G265=0,"",'ICC GRID'!G265))</f>
        <v>180</v>
      </c>
      <c r="H288" s="47"/>
      <c r="I288" s="48"/>
      <c r="J288" s="32" t="str">
        <f t="shared" si="10"/>
        <v/>
      </c>
      <c r="K288" s="33" t="str">
        <f>IF(ISBLANK('ICC GRID'!D265),"---",IF(H288="","",IF(H288&lt;'ICC GRID'!D265,M288,E288)))</f>
        <v/>
      </c>
      <c r="L288" s="33" t="str">
        <f t="shared" si="11"/>
        <v/>
      </c>
    </row>
    <row r="289" spans="1:12" ht="15.75" x14ac:dyDescent="0.2">
      <c r="A289" s="28" t="str">
        <f>IF(ISBLANK('ICC GRID'!F266),"---",'ICC GRID'!F266)</f>
        <v>Ginkgo biloba</v>
      </c>
      <c r="B289" s="29"/>
      <c r="C289" s="30" t="str">
        <f>IF(ISBLANK('ICC GRID'!F266),"---",TRIM('ICC GRID'!A266))</f>
        <v>1/8"</v>
      </c>
      <c r="D289" s="31">
        <f>IF(ISBLANK('ICC GRID'!F266),"---",'ICC GRID'!E266)</f>
        <v>50</v>
      </c>
      <c r="E289" s="18">
        <f>IF(ISBLANK('ICC GRID'!F266),"---",IF('ICC GRID'!D266=0,"",'ICC GRID'!D266))</f>
        <v>0.9</v>
      </c>
      <c r="F289" s="19">
        <f>IF(ISBLANK('ICC GRID'!E266),"---",IF('ICC GRID'!E266=0,"",'ICC GRID'!E266))</f>
        <v>50</v>
      </c>
      <c r="G289" s="90" t="str">
        <f>IF(ISBLANK('ICC GRID'!F266),"---",IF('ICC GRID'!G266=0,"",'ICC GRID'!G266))</f>
        <v>25K+</v>
      </c>
      <c r="H289" s="47"/>
      <c r="I289" s="48"/>
      <c r="J289" s="32" t="str">
        <f t="shared" si="10"/>
        <v/>
      </c>
      <c r="K289" s="33" t="str">
        <f>IF(ISBLANK('ICC GRID'!D266),"---",IF(H289="","",IF(H289&lt;'ICC GRID'!D266,M289,E289)))</f>
        <v/>
      </c>
      <c r="L289" s="33" t="str">
        <f t="shared" si="11"/>
        <v/>
      </c>
    </row>
    <row r="290" spans="1:12" ht="15.75" x14ac:dyDescent="0.2">
      <c r="A290" s="28" t="str">
        <f>IF(ISBLANK('ICC GRID'!F267),"---",'ICC GRID'!F267)</f>
        <v>Ginkgo biloba</v>
      </c>
      <c r="B290" s="29"/>
      <c r="C290" s="30" t="str">
        <f>IF(ISBLANK('ICC GRID'!F267),"---",TRIM('ICC GRID'!A267))</f>
        <v>3/16"</v>
      </c>
      <c r="D290" s="31">
        <f>IF(ISBLANK('ICC GRID'!F267),"---",'ICC GRID'!E267)</f>
        <v>50</v>
      </c>
      <c r="E290" s="18">
        <f>IF(ISBLANK('ICC GRID'!F267),"---",IF('ICC GRID'!D267=0,"",'ICC GRID'!D267))</f>
        <v>1.3</v>
      </c>
      <c r="F290" s="19">
        <f>IF(ISBLANK('ICC GRID'!E267),"---",IF('ICC GRID'!E267=0,"",'ICC GRID'!E267))</f>
        <v>50</v>
      </c>
      <c r="G290" s="90" t="str">
        <f>IF(ISBLANK('ICC GRID'!F267),"---",IF('ICC GRID'!G267=0,"",'ICC GRID'!G267))</f>
        <v>10K+</v>
      </c>
      <c r="H290" s="47"/>
      <c r="I290" s="48"/>
      <c r="J290" s="32" t="str">
        <f t="shared" si="10"/>
        <v/>
      </c>
      <c r="K290" s="33" t="str">
        <f>IF(ISBLANK('ICC GRID'!D267),"---",IF(H290="","",IF(H290&lt;'ICC GRID'!D267,M290,E290)))</f>
        <v/>
      </c>
      <c r="L290" s="33" t="str">
        <f t="shared" si="11"/>
        <v/>
      </c>
    </row>
    <row r="291" spans="1:12" ht="15.75" x14ac:dyDescent="0.2">
      <c r="A291" s="28" t="str">
        <f>IF(ISBLANK('ICC GRID'!F268),"---",'ICC GRID'!F268)</f>
        <v>Ginkgo biloba</v>
      </c>
      <c r="B291" s="29"/>
      <c r="C291" s="30" t="str">
        <f>IF(ISBLANK('ICC GRID'!F268),"---",TRIM('ICC GRID'!A268))</f>
        <v>1/4"</v>
      </c>
      <c r="D291" s="31">
        <f>IF(ISBLANK('ICC GRID'!F268),"---",'ICC GRID'!E268)</f>
        <v>50</v>
      </c>
      <c r="E291" s="18">
        <f>IF(ISBLANK('ICC GRID'!F268),"---",IF('ICC GRID'!D268=0,"",'ICC GRID'!D268))</f>
        <v>1.5</v>
      </c>
      <c r="F291" s="19">
        <f>IF(ISBLANK('ICC GRID'!E268),"---",IF('ICC GRID'!E268=0,"",'ICC GRID'!E268))</f>
        <v>50</v>
      </c>
      <c r="G291" s="90">
        <f>IF(ISBLANK('ICC GRID'!F268),"---",IF('ICC GRID'!G268=0,"",'ICC GRID'!G268))</f>
        <v>8050</v>
      </c>
      <c r="H291" s="47"/>
      <c r="I291" s="48"/>
      <c r="J291" s="32" t="str">
        <f t="shared" si="10"/>
        <v/>
      </c>
      <c r="K291" s="33" t="str">
        <f>IF(ISBLANK('ICC GRID'!D268),"---",IF(H291="","",IF(H291&lt;'ICC GRID'!D268,M291,E291)))</f>
        <v/>
      </c>
      <c r="L291" s="33" t="str">
        <f t="shared" si="11"/>
        <v/>
      </c>
    </row>
    <row r="292" spans="1:12" ht="15.75" x14ac:dyDescent="0.2">
      <c r="A292" s="28" t="str">
        <f>IF(ISBLANK('ICC GRID'!F269),"---",'ICC GRID'!F269)</f>
        <v>Ginkgo biloba</v>
      </c>
      <c r="B292" s="29"/>
      <c r="C292" s="30" t="str">
        <f>IF(ISBLANK('ICC GRID'!F269),"---",TRIM('ICC GRID'!A269))</f>
        <v>3/8"</v>
      </c>
      <c r="D292" s="31">
        <f>IF(ISBLANK('ICC GRID'!F269),"---",'ICC GRID'!E269)</f>
        <v>25</v>
      </c>
      <c r="E292" s="18">
        <f>IF(ISBLANK('ICC GRID'!F269),"---",IF('ICC GRID'!D269=0,"",'ICC GRID'!D269))</f>
        <v>1.75</v>
      </c>
      <c r="F292" s="19">
        <f>IF(ISBLANK('ICC GRID'!E269),"---",IF('ICC GRID'!E269=0,"",'ICC GRID'!E269))</f>
        <v>25</v>
      </c>
      <c r="G292" s="90">
        <f>IF(ISBLANK('ICC GRID'!F269),"---",IF('ICC GRID'!G269=0,"",'ICC GRID'!G269))</f>
        <v>175</v>
      </c>
      <c r="H292" s="47"/>
      <c r="I292" s="48"/>
      <c r="J292" s="32" t="str">
        <f t="shared" si="10"/>
        <v/>
      </c>
      <c r="K292" s="33" t="str">
        <f>IF(ISBLANK('ICC GRID'!D269),"---",IF(H292="","",IF(H292&lt;'ICC GRID'!D269,M292,E292)))</f>
        <v/>
      </c>
      <c r="L292" s="33" t="str">
        <f t="shared" si="11"/>
        <v/>
      </c>
    </row>
    <row r="293" spans="1:12" ht="15.75" x14ac:dyDescent="0.2">
      <c r="A293" s="28" t="str">
        <f>IF(ISBLANK('ICC GRID'!F270),"---",'ICC GRID'!F270)</f>
        <v>Ginkgo biloba</v>
      </c>
      <c r="B293" s="29"/>
      <c r="C293" s="30" t="str">
        <f>IF(ISBLANK('ICC GRID'!F270),"---",TRIM('ICC GRID'!A270))</f>
        <v>1/2"</v>
      </c>
      <c r="D293" s="31">
        <f>IF(ISBLANK('ICC GRID'!F270),"---",'ICC GRID'!E270)</f>
        <v>10</v>
      </c>
      <c r="E293" s="18">
        <f>IF(ISBLANK('ICC GRID'!F270),"---",IF('ICC GRID'!D270=0,"",'ICC GRID'!D270))</f>
        <v>2.1</v>
      </c>
      <c r="F293" s="19">
        <f>IF(ISBLANK('ICC GRID'!E270),"---",IF('ICC GRID'!E270=0,"",'ICC GRID'!E270))</f>
        <v>10</v>
      </c>
      <c r="G293" s="90">
        <f>IF(ISBLANK('ICC GRID'!F270),"---",IF('ICC GRID'!G270=0,"",'ICC GRID'!G270))</f>
        <v>140</v>
      </c>
      <c r="H293" s="47"/>
      <c r="I293" s="48"/>
      <c r="J293" s="32" t="str">
        <f t="shared" si="10"/>
        <v/>
      </c>
      <c r="K293" s="33" t="str">
        <f>IF(ISBLANK('ICC GRID'!D270),"---",IF(H293="","",IF(H293&lt;'ICC GRID'!D270,M293,E293)))</f>
        <v/>
      </c>
      <c r="L293" s="33" t="str">
        <f t="shared" si="11"/>
        <v/>
      </c>
    </row>
    <row r="294" spans="1:12" ht="15.75" x14ac:dyDescent="0.2">
      <c r="A294" s="28" t="str">
        <f>IF(ISBLANK('ICC GRID'!F271),"---",'ICC GRID'!F271)</f>
        <v>Ginkgo biloba 'Autumn Gold'</v>
      </c>
      <c r="B294" s="29"/>
      <c r="C294" s="30" t="str">
        <f>IF(ISBLANK('ICC GRID'!F271),"---",TRIM('ICC GRID'!A271))</f>
        <v>#1 1-2'</v>
      </c>
      <c r="D294" s="31">
        <f>IF(ISBLANK('ICC GRID'!F271),"---",'ICC GRID'!E271)</f>
        <v>10</v>
      </c>
      <c r="E294" s="18">
        <f>IF(ISBLANK('ICC GRID'!F271),"---",IF('ICC GRID'!D271=0,"",'ICC GRID'!D271))</f>
        <v>14.85</v>
      </c>
      <c r="F294" s="19">
        <f>IF(ISBLANK('ICC GRID'!E271),"---",IF('ICC GRID'!E271=0,"",'ICC GRID'!E271))</f>
        <v>10</v>
      </c>
      <c r="G294" s="90">
        <f>IF(ISBLANK('ICC GRID'!F271),"---",IF('ICC GRID'!G271=0,"",'ICC GRID'!G271))</f>
        <v>1070</v>
      </c>
      <c r="H294" s="47"/>
      <c r="I294" s="48"/>
      <c r="J294" s="32" t="str">
        <f t="shared" si="10"/>
        <v/>
      </c>
      <c r="K294" s="33" t="str">
        <f>IF(ISBLANK('ICC GRID'!D271),"---",IF(H294="","",IF(H294&lt;'ICC GRID'!D271,M294,E294)))</f>
        <v/>
      </c>
      <c r="L294" s="33" t="str">
        <f t="shared" si="11"/>
        <v/>
      </c>
    </row>
    <row r="295" spans="1:12" ht="15.75" x14ac:dyDescent="0.2">
      <c r="A295" s="28" t="str">
        <f>IF(ISBLANK('ICC GRID'!F272),"---",'ICC GRID'!F272)</f>
        <v>Ginkgo biloba 'Autumn Gold'</v>
      </c>
      <c r="B295" s="29"/>
      <c r="C295" s="30" t="str">
        <f>IF(ISBLANK('ICC GRID'!F272),"---",TRIM('ICC GRID'!A272))</f>
        <v>#1 3-4'</v>
      </c>
      <c r="D295" s="31">
        <f>IF(ISBLANK('ICC GRID'!F272),"---",'ICC GRID'!E272)</f>
        <v>10</v>
      </c>
      <c r="E295" s="18">
        <f>IF(ISBLANK('ICC GRID'!F272),"---",IF('ICC GRID'!D272=0,"",'ICC GRID'!D272))</f>
        <v>21.3</v>
      </c>
      <c r="F295" s="19">
        <f>IF(ISBLANK('ICC GRID'!E272),"---",IF('ICC GRID'!E272=0,"",'ICC GRID'!E272))</f>
        <v>10</v>
      </c>
      <c r="G295" s="90">
        <f>IF(ISBLANK('ICC GRID'!F272),"---",IF('ICC GRID'!G272=0,"",'ICC GRID'!G272))</f>
        <v>510</v>
      </c>
      <c r="H295" s="47"/>
      <c r="I295" s="48"/>
      <c r="J295" s="32" t="str">
        <f t="shared" si="10"/>
        <v/>
      </c>
      <c r="K295" s="33" t="str">
        <f>IF(ISBLANK('ICC GRID'!D272),"---",IF(H295="","",IF(H295&lt;'ICC GRID'!D272,M295,E295)))</f>
        <v/>
      </c>
      <c r="L295" s="33" t="str">
        <f t="shared" si="11"/>
        <v/>
      </c>
    </row>
    <row r="296" spans="1:12" ht="15.75" x14ac:dyDescent="0.2">
      <c r="A296" s="28" t="str">
        <f>IF(ISBLANK('ICC GRID'!F273),"---",'ICC GRID'!F273)</f>
        <v>Ginkgo biloba 'Autumn Gold'</v>
      </c>
      <c r="B296" s="29"/>
      <c r="C296" s="30" t="str">
        <f>IF(ISBLANK('ICC GRID'!F273),"---",TRIM('ICC GRID'!A273))</f>
        <v>#3 3-4' TRUCK ONLY</v>
      </c>
      <c r="D296" s="31">
        <f>IF(ISBLANK('ICC GRID'!F273),"---",'ICC GRID'!E273)</f>
        <v>5</v>
      </c>
      <c r="E296" s="18">
        <f>IF(ISBLANK('ICC GRID'!F273),"---",IF('ICC GRID'!D273=0,"",'ICC GRID'!D273))</f>
        <v>26.4</v>
      </c>
      <c r="F296" s="19">
        <f>IF(ISBLANK('ICC GRID'!E273),"---",IF('ICC GRID'!E273=0,"",'ICC GRID'!E273))</f>
        <v>5</v>
      </c>
      <c r="G296" s="90">
        <f>IF(ISBLANK('ICC GRID'!F273),"---",IF('ICC GRID'!G273=0,"",'ICC GRID'!G273))</f>
        <v>135</v>
      </c>
      <c r="H296" s="47"/>
      <c r="I296" s="48"/>
      <c r="J296" s="32" t="str">
        <f t="shared" si="10"/>
        <v/>
      </c>
      <c r="K296" s="33" t="str">
        <f>IF(ISBLANK('ICC GRID'!D273),"---",IF(H296="","",IF(H296&lt;'ICC GRID'!D273,M296,E296)))</f>
        <v/>
      </c>
      <c r="L296" s="33" t="str">
        <f t="shared" si="11"/>
        <v/>
      </c>
    </row>
    <row r="297" spans="1:12" ht="15.75" x14ac:dyDescent="0.2">
      <c r="A297" s="28" t="str">
        <f>IF(ISBLANK('ICC GRID'!F274),"---",'ICC GRID'!F274)</f>
        <v>Ginkgo biloba 'Blaggon' Gold Spire</v>
      </c>
      <c r="B297" s="29"/>
      <c r="C297" s="30" t="str">
        <f>IF(ISBLANK('ICC GRID'!F274),"---",TRIM('ICC GRID'!A274))</f>
        <v>#1 2-3'</v>
      </c>
      <c r="D297" s="31">
        <f>IF(ISBLANK('ICC GRID'!F274),"---",'ICC GRID'!E274)</f>
        <v>10</v>
      </c>
      <c r="E297" s="18">
        <f>IF(ISBLANK('ICC GRID'!F274),"---",IF('ICC GRID'!D274=0,"",'ICC GRID'!D274))</f>
        <v>18.850000000000001</v>
      </c>
      <c r="F297" s="19">
        <f>IF(ISBLANK('ICC GRID'!E274),"---",IF('ICC GRID'!E274=0,"",'ICC GRID'!E274))</f>
        <v>10</v>
      </c>
      <c r="G297" s="90">
        <f>IF(ISBLANK('ICC GRID'!F274),"---",IF('ICC GRID'!G274=0,"",'ICC GRID'!G274))</f>
        <v>160</v>
      </c>
      <c r="H297" s="47"/>
      <c r="I297" s="48"/>
      <c r="J297" s="32" t="str">
        <f t="shared" si="10"/>
        <v/>
      </c>
      <c r="K297" s="33" t="str">
        <f>IF(ISBLANK('ICC GRID'!D274),"---",IF(H297="","",IF(H297&lt;'ICC GRID'!D274,M297,E297)))</f>
        <v/>
      </c>
      <c r="L297" s="33" t="str">
        <f t="shared" si="11"/>
        <v/>
      </c>
    </row>
    <row r="298" spans="1:12" ht="15.75" x14ac:dyDescent="0.2">
      <c r="A298" s="28" t="str">
        <f>IF(ISBLANK('ICC GRID'!F275),"---",'ICC GRID'!F275)</f>
        <v>Ginkgo biloba 'Blaggon' Gold Spire</v>
      </c>
      <c r="B298" s="29"/>
      <c r="C298" s="30" t="str">
        <f>IF(ISBLANK('ICC GRID'!F275),"---",TRIM('ICC GRID'!A275))</f>
        <v>#1 3-4'</v>
      </c>
      <c r="D298" s="31">
        <f>IF(ISBLANK('ICC GRID'!F275),"---",'ICC GRID'!E275)</f>
        <v>10</v>
      </c>
      <c r="E298" s="18">
        <f>IF(ISBLANK('ICC GRID'!F275),"---",IF('ICC GRID'!D275=0,"",'ICC GRID'!D275))</f>
        <v>21.3</v>
      </c>
      <c r="F298" s="19">
        <f>IF(ISBLANK('ICC GRID'!E275),"---",IF('ICC GRID'!E275=0,"",'ICC GRID'!E275))</f>
        <v>10</v>
      </c>
      <c r="G298" s="90">
        <f>IF(ISBLANK('ICC GRID'!F275),"---",IF('ICC GRID'!G275=0,"",'ICC GRID'!G275))</f>
        <v>150</v>
      </c>
      <c r="H298" s="47"/>
      <c r="I298" s="48"/>
      <c r="J298" s="32" t="str">
        <f t="shared" si="10"/>
        <v/>
      </c>
      <c r="K298" s="33" t="str">
        <f>IF(ISBLANK('ICC GRID'!D275),"---",IF(H298="","",IF(H298&lt;'ICC GRID'!D275,M298,E298)))</f>
        <v/>
      </c>
      <c r="L298" s="33" t="str">
        <f t="shared" si="11"/>
        <v/>
      </c>
    </row>
    <row r="299" spans="1:12" ht="15.75" x14ac:dyDescent="0.2">
      <c r="A299" s="28" t="str">
        <f>IF(ISBLANK('ICC GRID'!F276),"---",'ICC GRID'!F276)</f>
        <v>Ginkgo biloba 'Magyar'</v>
      </c>
      <c r="B299" s="29"/>
      <c r="C299" s="30" t="str">
        <f>IF(ISBLANK('ICC GRID'!F276),"---",TRIM('ICC GRID'!A276))</f>
        <v>#1 1-2'</v>
      </c>
      <c r="D299" s="31">
        <f>IF(ISBLANK('ICC GRID'!F276),"---",'ICC GRID'!E276)</f>
        <v>10</v>
      </c>
      <c r="E299" s="18">
        <f>IF(ISBLANK('ICC GRID'!F276),"---",IF('ICC GRID'!D276=0,"",'ICC GRID'!D276))</f>
        <v>14.85</v>
      </c>
      <c r="F299" s="19">
        <f>IF(ISBLANK('ICC GRID'!E276),"---",IF('ICC GRID'!E276=0,"",'ICC GRID'!E276))</f>
        <v>10</v>
      </c>
      <c r="G299" s="90">
        <f>IF(ISBLANK('ICC GRID'!F276),"---",IF('ICC GRID'!G276=0,"",'ICC GRID'!G276))</f>
        <v>240</v>
      </c>
      <c r="H299" s="47"/>
      <c r="I299" s="48"/>
      <c r="J299" s="32" t="str">
        <f t="shared" si="10"/>
        <v/>
      </c>
      <c r="K299" s="33" t="str">
        <f>IF(ISBLANK('ICC GRID'!D276),"---",IF(H299="","",IF(H299&lt;'ICC GRID'!D276,M299,E299)))</f>
        <v/>
      </c>
      <c r="L299" s="33" t="str">
        <f t="shared" si="11"/>
        <v/>
      </c>
    </row>
    <row r="300" spans="1:12" ht="15.75" x14ac:dyDescent="0.2">
      <c r="A300" s="28" t="str">
        <f>IF(ISBLANK('ICC GRID'!F277),"---",'ICC GRID'!F277)</f>
        <v>Ginkgo biloba 'Magyar'</v>
      </c>
      <c r="B300" s="29"/>
      <c r="C300" s="30" t="str">
        <f>IF(ISBLANK('ICC GRID'!F277),"---",TRIM('ICC GRID'!A277))</f>
        <v>#1 2-3'</v>
      </c>
      <c r="D300" s="31">
        <f>IF(ISBLANK('ICC GRID'!F277),"---",'ICC GRID'!E277)</f>
        <v>10</v>
      </c>
      <c r="E300" s="18">
        <f>IF(ISBLANK('ICC GRID'!F277),"---",IF('ICC GRID'!D277=0,"",'ICC GRID'!D277))</f>
        <v>18.850000000000001</v>
      </c>
      <c r="F300" s="19">
        <f>IF(ISBLANK('ICC GRID'!E277),"---",IF('ICC GRID'!E277=0,"",'ICC GRID'!E277))</f>
        <v>10</v>
      </c>
      <c r="G300" s="90">
        <f>IF(ISBLANK('ICC GRID'!F277),"---",IF('ICC GRID'!G277=0,"",'ICC GRID'!G277))</f>
        <v>260</v>
      </c>
      <c r="H300" s="47"/>
      <c r="I300" s="48"/>
      <c r="J300" s="32" t="str">
        <f t="shared" si="10"/>
        <v/>
      </c>
      <c r="K300" s="33" t="str">
        <f>IF(ISBLANK('ICC GRID'!D277),"---",IF(H300="","",IF(H300&lt;'ICC GRID'!D277,M300,E300)))</f>
        <v/>
      </c>
      <c r="L300" s="33" t="str">
        <f t="shared" si="11"/>
        <v/>
      </c>
    </row>
    <row r="301" spans="1:12" ht="15.75" x14ac:dyDescent="0.2">
      <c r="A301" s="28" t="str">
        <f>IF(ISBLANK('ICC GRID'!F278),"---",'ICC GRID'!F278)</f>
        <v>Ginkgo biloba 'Mariken'</v>
      </c>
      <c r="B301" s="29"/>
      <c r="C301" s="30" t="str">
        <f>IF(ISBLANK('ICC GRID'!F278),"---",TRIM('ICC GRID'!A278))</f>
        <v>#1 6-12" LOW GRAFT WHIP</v>
      </c>
      <c r="D301" s="31">
        <f>IF(ISBLANK('ICC GRID'!F278),"---",'ICC GRID'!E278)</f>
        <v>10</v>
      </c>
      <c r="E301" s="18">
        <f>IF(ISBLANK('ICC GRID'!F278),"---",IF('ICC GRID'!D278=0,"",'ICC GRID'!D278))</f>
        <v>14</v>
      </c>
      <c r="F301" s="19">
        <f>IF(ISBLANK('ICC GRID'!E278),"---",IF('ICC GRID'!E278=0,"",'ICC GRID'!E278))</f>
        <v>10</v>
      </c>
      <c r="G301" s="90">
        <f>IF(ISBLANK('ICC GRID'!F278),"---",IF('ICC GRID'!G278=0,"",'ICC GRID'!G278))</f>
        <v>920</v>
      </c>
      <c r="H301" s="47"/>
      <c r="I301" s="48"/>
      <c r="J301" s="32" t="str">
        <f t="shared" si="10"/>
        <v/>
      </c>
      <c r="K301" s="33" t="str">
        <f>IF(ISBLANK('ICC GRID'!D278),"---",IF(H301="","",IF(H301&lt;'ICC GRID'!D278,M301,E301)))</f>
        <v/>
      </c>
      <c r="L301" s="33" t="str">
        <f t="shared" si="11"/>
        <v/>
      </c>
    </row>
    <row r="302" spans="1:12" ht="15.75" x14ac:dyDescent="0.2">
      <c r="A302" s="28" t="str">
        <f>IF(ISBLANK('ICC GRID'!F279),"---",'ICC GRID'!F279)</f>
        <v>Ginkgo biloba 'Mariken'</v>
      </c>
      <c r="B302" s="29"/>
      <c r="C302" s="30" t="str">
        <f>IF(ISBLANK('ICC GRID'!F279),"---",TRIM('ICC GRID'!A279))</f>
        <v>#1 1-2' LOW GRAFT WHIP</v>
      </c>
      <c r="D302" s="31">
        <f>IF(ISBLANK('ICC GRID'!F279),"---",'ICC GRID'!E279)</f>
        <v>10</v>
      </c>
      <c r="E302" s="18">
        <f>IF(ISBLANK('ICC GRID'!F279),"---",IF('ICC GRID'!D279=0,"",'ICC GRID'!D279))</f>
        <v>15.85</v>
      </c>
      <c r="F302" s="19">
        <f>IF(ISBLANK('ICC GRID'!E279),"---",IF('ICC GRID'!E279=0,"",'ICC GRID'!E279))</f>
        <v>10</v>
      </c>
      <c r="G302" s="90">
        <f>IF(ISBLANK('ICC GRID'!F279),"---",IF('ICC GRID'!G279=0,"",'ICC GRID'!G279))</f>
        <v>230</v>
      </c>
      <c r="H302" s="47"/>
      <c r="I302" s="48"/>
      <c r="J302" s="32" t="str">
        <f t="shared" si="10"/>
        <v/>
      </c>
      <c r="K302" s="33" t="str">
        <f>IF(ISBLANK('ICC GRID'!D279),"---",IF(H302="","",IF(H302&lt;'ICC GRID'!D279,M302,E302)))</f>
        <v/>
      </c>
      <c r="L302" s="33" t="str">
        <f t="shared" si="11"/>
        <v/>
      </c>
    </row>
    <row r="303" spans="1:12" ht="15.75" x14ac:dyDescent="0.2">
      <c r="A303" s="28" t="str">
        <f>IF(ISBLANK('ICC GRID'!F280),"---",'ICC GRID'!F280)</f>
        <v>Ginkgo biloba 'Mariken'</v>
      </c>
      <c r="B303" s="29"/>
      <c r="C303" s="30" t="str">
        <f>IF(ISBLANK('ICC GRID'!F280),"---",TRIM('ICC GRID'!A280))</f>
        <v>1-2' LOW GRAFT WHIP</v>
      </c>
      <c r="D303" s="31">
        <f>IF(ISBLANK('ICC GRID'!F280),"---",'ICC GRID'!E280)</f>
        <v>10</v>
      </c>
      <c r="E303" s="18">
        <f>IF(ISBLANK('ICC GRID'!F280),"---",IF('ICC GRID'!D280=0,"",'ICC GRID'!D280))</f>
        <v>15.55</v>
      </c>
      <c r="F303" s="19">
        <f>IF(ISBLANK('ICC GRID'!E280),"---",IF('ICC GRID'!E280=0,"",'ICC GRID'!E280))</f>
        <v>10</v>
      </c>
      <c r="G303" s="90">
        <f>IF(ISBLANK('ICC GRID'!F280),"---",IF('ICC GRID'!G280=0,"",'ICC GRID'!G280))</f>
        <v>170</v>
      </c>
      <c r="H303" s="47"/>
      <c r="I303" s="48"/>
      <c r="J303" s="32" t="str">
        <f t="shared" si="10"/>
        <v/>
      </c>
      <c r="K303" s="33" t="str">
        <f>IF(ISBLANK('ICC GRID'!D280),"---",IF(H303="","",IF(H303&lt;'ICC GRID'!D280,M303,E303)))</f>
        <v/>
      </c>
      <c r="L303" s="33" t="str">
        <f t="shared" si="11"/>
        <v/>
      </c>
    </row>
    <row r="304" spans="1:12" ht="15.75" x14ac:dyDescent="0.2">
      <c r="A304" s="28" t="str">
        <f>IF(ISBLANK('ICC GRID'!F281),"---",'ICC GRID'!F281)</f>
        <v>Ginkgo biloba 'Mariken'</v>
      </c>
      <c r="B304" s="29"/>
      <c r="C304" s="30" t="str">
        <f>IF(ISBLANK('ICC GRID'!F281),"---",TRIM('ICC GRID'!A281))</f>
        <v>1-2' HG BRCH</v>
      </c>
      <c r="D304" s="31">
        <f>IF(ISBLANK('ICC GRID'!F281),"---",'ICC GRID'!E281)</f>
        <v>10</v>
      </c>
      <c r="E304" s="18">
        <f>IF(ISBLANK('ICC GRID'!F281),"---",IF('ICC GRID'!D281=0,"",'ICC GRID'!D281))</f>
        <v>21.6</v>
      </c>
      <c r="F304" s="19">
        <f>IF(ISBLANK('ICC GRID'!E281),"---",IF('ICC GRID'!E281=0,"",'ICC GRID'!E281))</f>
        <v>10</v>
      </c>
      <c r="G304" s="90">
        <f>IF(ISBLANK('ICC GRID'!F281),"---",IF('ICC GRID'!G281=0,"",'ICC GRID'!G281))</f>
        <v>1630</v>
      </c>
      <c r="H304" s="47"/>
      <c r="I304" s="48"/>
      <c r="J304" s="32" t="str">
        <f t="shared" si="10"/>
        <v/>
      </c>
      <c r="K304" s="33" t="str">
        <f>IF(ISBLANK('ICC GRID'!D281),"---",IF(H304="","",IF(H304&lt;'ICC GRID'!D281,M304,E304)))</f>
        <v/>
      </c>
      <c r="L304" s="33" t="str">
        <f t="shared" si="11"/>
        <v/>
      </c>
    </row>
    <row r="305" spans="1:12" ht="15.75" x14ac:dyDescent="0.2">
      <c r="A305" s="28" t="str">
        <f>IF(ISBLANK('ICC GRID'!F282),"---",'ICC GRID'!F282)</f>
        <v>Ginkgo biloba 'Mariken'</v>
      </c>
      <c r="B305" s="29"/>
      <c r="C305" s="30" t="str">
        <f>IF(ISBLANK('ICC GRID'!F282),"---",TRIM('ICC GRID'!A282))</f>
        <v>2-3' LOW GRAFT WHIP</v>
      </c>
      <c r="D305" s="31">
        <f>IF(ISBLANK('ICC GRID'!F282),"---",'ICC GRID'!E282)</f>
        <v>10</v>
      </c>
      <c r="E305" s="18">
        <f>IF(ISBLANK('ICC GRID'!F282),"---",IF('ICC GRID'!D282=0,"",'ICC GRID'!D282))</f>
        <v>18.149999999999999</v>
      </c>
      <c r="F305" s="19">
        <f>IF(ISBLANK('ICC GRID'!E282),"---",IF('ICC GRID'!E282=0,"",'ICC GRID'!E282))</f>
        <v>10</v>
      </c>
      <c r="G305" s="90">
        <f>IF(ISBLANK('ICC GRID'!F282),"---",IF('ICC GRID'!G282=0,"",'ICC GRID'!G282))</f>
        <v>310</v>
      </c>
      <c r="H305" s="47"/>
      <c r="I305" s="48"/>
      <c r="J305" s="32" t="str">
        <f t="shared" si="10"/>
        <v/>
      </c>
      <c r="K305" s="33" t="str">
        <f>IF(ISBLANK('ICC GRID'!D282),"---",IF(H305="","",IF(H305&lt;'ICC GRID'!D282,M305,E305)))</f>
        <v/>
      </c>
      <c r="L305" s="33" t="str">
        <f t="shared" si="11"/>
        <v/>
      </c>
    </row>
    <row r="306" spans="1:12" ht="15.75" x14ac:dyDescent="0.2">
      <c r="A306" s="28" t="str">
        <f>IF(ISBLANK('ICC GRID'!F283),"---",'ICC GRID'!F283)</f>
        <v>Ginkgo biloba 'Princeton Sentry'®</v>
      </c>
      <c r="B306" s="29"/>
      <c r="C306" s="30" t="str">
        <f>IF(ISBLANK('ICC GRID'!F283),"---",TRIM('ICC GRID'!A283))</f>
        <v>#1 1-2'</v>
      </c>
      <c r="D306" s="31">
        <f>IF(ISBLANK('ICC GRID'!F283),"---",'ICC GRID'!E283)</f>
        <v>10</v>
      </c>
      <c r="E306" s="18">
        <f>IF(ISBLANK('ICC GRID'!F283),"---",IF('ICC GRID'!D283=0,"",'ICC GRID'!D283))</f>
        <v>15.5</v>
      </c>
      <c r="F306" s="19">
        <f>IF(ISBLANK('ICC GRID'!E283),"---",IF('ICC GRID'!E283=0,"",'ICC GRID'!E283))</f>
        <v>10</v>
      </c>
      <c r="G306" s="90">
        <f>IF(ISBLANK('ICC GRID'!F283),"---",IF('ICC GRID'!G283=0,"",'ICC GRID'!G283))</f>
        <v>1440</v>
      </c>
      <c r="H306" s="47"/>
      <c r="I306" s="48"/>
      <c r="J306" s="32" t="str">
        <f t="shared" si="10"/>
        <v/>
      </c>
      <c r="K306" s="33" t="str">
        <f>IF(ISBLANK('ICC GRID'!D283),"---",IF(H306="","",IF(H306&lt;'ICC GRID'!D283,M306,E306)))</f>
        <v/>
      </c>
      <c r="L306" s="33" t="str">
        <f t="shared" si="11"/>
        <v/>
      </c>
    </row>
    <row r="307" spans="1:12" ht="15.75" x14ac:dyDescent="0.2">
      <c r="A307" s="28" t="str">
        <f>IF(ISBLANK('ICC GRID'!F284),"---",'ICC GRID'!F284)</f>
        <v>Ginkgo biloba 'Princeton Sentry'®</v>
      </c>
      <c r="B307" s="29"/>
      <c r="C307" s="30" t="str">
        <f>IF(ISBLANK('ICC GRID'!F284),"---",TRIM('ICC GRID'!A284))</f>
        <v>#1 2-3'</v>
      </c>
      <c r="D307" s="31">
        <f>IF(ISBLANK('ICC GRID'!F284),"---",'ICC GRID'!E284)</f>
        <v>10</v>
      </c>
      <c r="E307" s="18">
        <f>IF(ISBLANK('ICC GRID'!F284),"---",IF('ICC GRID'!D284=0,"",'ICC GRID'!D284))</f>
        <v>19.5</v>
      </c>
      <c r="F307" s="19">
        <f>IF(ISBLANK('ICC GRID'!E284),"---",IF('ICC GRID'!E284=0,"",'ICC GRID'!E284))</f>
        <v>10</v>
      </c>
      <c r="G307" s="90">
        <f>IF(ISBLANK('ICC GRID'!F284),"---",IF('ICC GRID'!G284=0,"",'ICC GRID'!G284))</f>
        <v>3640</v>
      </c>
      <c r="H307" s="47"/>
      <c r="I307" s="48"/>
      <c r="J307" s="32" t="str">
        <f t="shared" si="10"/>
        <v/>
      </c>
      <c r="K307" s="33" t="str">
        <f>IF(ISBLANK('ICC GRID'!D284),"---",IF(H307="","",IF(H307&lt;'ICC GRID'!D284,M307,E307)))</f>
        <v/>
      </c>
      <c r="L307" s="33" t="str">
        <f t="shared" si="11"/>
        <v/>
      </c>
    </row>
    <row r="308" spans="1:12" ht="15.75" x14ac:dyDescent="0.2">
      <c r="A308" s="28" t="str">
        <f>IF(ISBLANK('ICC GRID'!F285),"---",'ICC GRID'!F285)</f>
        <v>Ginkgo biloba 'Princeton Sentry'®</v>
      </c>
      <c r="B308" s="29"/>
      <c r="C308" s="30" t="str">
        <f>IF(ISBLANK('ICC GRID'!F285),"---",TRIM('ICC GRID'!A285))</f>
        <v>#3 3-4' TRUCK ONLY</v>
      </c>
      <c r="D308" s="31">
        <f>IF(ISBLANK('ICC GRID'!F285),"---",'ICC GRID'!E285)</f>
        <v>5</v>
      </c>
      <c r="E308" s="18">
        <f>IF(ISBLANK('ICC GRID'!F285),"---",IF('ICC GRID'!D285=0,"",'ICC GRID'!D285))</f>
        <v>27</v>
      </c>
      <c r="F308" s="19">
        <f>IF(ISBLANK('ICC GRID'!E285),"---",IF('ICC GRID'!E285=0,"",'ICC GRID'!E285))</f>
        <v>5</v>
      </c>
      <c r="G308" s="90">
        <f>IF(ISBLANK('ICC GRID'!F285),"---",IF('ICC GRID'!G285=0,"",'ICC GRID'!G285))</f>
        <v>30</v>
      </c>
      <c r="H308" s="47"/>
      <c r="I308" s="48"/>
      <c r="J308" s="32" t="str">
        <f t="shared" si="10"/>
        <v/>
      </c>
      <c r="K308" s="33" t="str">
        <f>IF(ISBLANK('ICC GRID'!D285),"---",IF(H308="","",IF(H308&lt;'ICC GRID'!D285,M308,E308)))</f>
        <v/>
      </c>
      <c r="L308" s="33" t="str">
        <f t="shared" si="11"/>
        <v/>
      </c>
    </row>
    <row r="309" spans="1:12" ht="15.75" x14ac:dyDescent="0.2">
      <c r="A309" s="28" t="str">
        <f>IF(ISBLANK('ICC GRID'!F286),"---",'ICC GRID'!F286)</f>
        <v>Ginkgo biloba 'Saratoga'</v>
      </c>
      <c r="B309" s="29"/>
      <c r="C309" s="30" t="str">
        <f>IF(ISBLANK('ICC GRID'!F286),"---",TRIM('ICC GRID'!A286))</f>
        <v>#1 1-2'</v>
      </c>
      <c r="D309" s="31">
        <f>IF(ISBLANK('ICC GRID'!F286),"---",'ICC GRID'!E286)</f>
        <v>10</v>
      </c>
      <c r="E309" s="18">
        <f>IF(ISBLANK('ICC GRID'!F286),"---",IF('ICC GRID'!D286=0,"",'ICC GRID'!D286))</f>
        <v>14.85</v>
      </c>
      <c r="F309" s="19">
        <f>IF(ISBLANK('ICC GRID'!E286),"---",IF('ICC GRID'!E286=0,"",'ICC GRID'!E286))</f>
        <v>10</v>
      </c>
      <c r="G309" s="90">
        <f>IF(ISBLANK('ICC GRID'!F286),"---",IF('ICC GRID'!G286=0,"",'ICC GRID'!G286))</f>
        <v>740</v>
      </c>
      <c r="H309" s="47"/>
      <c r="I309" s="48"/>
      <c r="J309" s="32" t="str">
        <f t="shared" si="10"/>
        <v/>
      </c>
      <c r="K309" s="33" t="str">
        <f>IF(ISBLANK('ICC GRID'!D286),"---",IF(H309="","",IF(H309&lt;'ICC GRID'!D286,M309,E309)))</f>
        <v/>
      </c>
      <c r="L309" s="33" t="str">
        <f t="shared" si="11"/>
        <v/>
      </c>
    </row>
    <row r="310" spans="1:12" ht="15.75" x14ac:dyDescent="0.2">
      <c r="A310" s="28" t="str">
        <f>IF(ISBLANK('ICC GRID'!F287),"---",'ICC GRID'!F287)</f>
        <v>Ginkgo biloba 'Saratoga'</v>
      </c>
      <c r="B310" s="29"/>
      <c r="C310" s="30" t="str">
        <f>IF(ISBLANK('ICC GRID'!F287),"---",TRIM('ICC GRID'!A287))</f>
        <v>#1 2-3'</v>
      </c>
      <c r="D310" s="31">
        <f>IF(ISBLANK('ICC GRID'!F287),"---",'ICC GRID'!E287)</f>
        <v>10</v>
      </c>
      <c r="E310" s="18">
        <f>IF(ISBLANK('ICC GRID'!F287),"---",IF('ICC GRID'!D287=0,"",'ICC GRID'!D287))</f>
        <v>18.850000000000001</v>
      </c>
      <c r="F310" s="19">
        <f>IF(ISBLANK('ICC GRID'!E287),"---",IF('ICC GRID'!E287=0,"",'ICC GRID'!E287))</f>
        <v>10</v>
      </c>
      <c r="G310" s="90">
        <f>IF(ISBLANK('ICC GRID'!F287),"---",IF('ICC GRID'!G287=0,"",'ICC GRID'!G287))</f>
        <v>350</v>
      </c>
      <c r="H310" s="47"/>
      <c r="I310" s="48"/>
      <c r="J310" s="32" t="str">
        <f t="shared" si="10"/>
        <v/>
      </c>
      <c r="K310" s="33" t="str">
        <f>IF(ISBLANK('ICC GRID'!D287),"---",IF(H310="","",IF(H310&lt;'ICC GRID'!D287,M310,E310)))</f>
        <v/>
      </c>
      <c r="L310" s="33" t="str">
        <f t="shared" si="11"/>
        <v/>
      </c>
    </row>
    <row r="311" spans="1:12" ht="15.75" x14ac:dyDescent="0.2">
      <c r="A311" s="28" t="str">
        <f>IF(ISBLANK('ICC GRID'!F288),"---",'ICC GRID'!F288)</f>
        <v>Ginkgo biloba 'Spring Grove'</v>
      </c>
      <c r="B311" s="29"/>
      <c r="C311" s="30" t="str">
        <f>IF(ISBLANK('ICC GRID'!F288),"---",TRIM('ICC GRID'!A288))</f>
        <v>#1 6-12"</v>
      </c>
      <c r="D311" s="31">
        <f>IF(ISBLANK('ICC GRID'!F288),"---",'ICC GRID'!E288)</f>
        <v>10</v>
      </c>
      <c r="E311" s="18">
        <f>IF(ISBLANK('ICC GRID'!F288),"---",IF('ICC GRID'!D288=0,"",'ICC GRID'!D288))</f>
        <v>14.7</v>
      </c>
      <c r="F311" s="19">
        <f>IF(ISBLANK('ICC GRID'!E288),"---",IF('ICC GRID'!E288=0,"",'ICC GRID'!E288))</f>
        <v>10</v>
      </c>
      <c r="G311" s="90">
        <f>IF(ISBLANK('ICC GRID'!F288),"---",IF('ICC GRID'!G288=0,"",'ICC GRID'!G288))</f>
        <v>60</v>
      </c>
      <c r="H311" s="47"/>
      <c r="I311" s="48"/>
      <c r="J311" s="32" t="str">
        <f t="shared" si="10"/>
        <v/>
      </c>
      <c r="K311" s="33" t="str">
        <f>IF(ISBLANK('ICC GRID'!D288),"---",IF(H311="","",IF(H311&lt;'ICC GRID'!D288,M311,E311)))</f>
        <v/>
      </c>
      <c r="L311" s="33" t="str">
        <f t="shared" si="11"/>
        <v/>
      </c>
    </row>
    <row r="312" spans="1:12" ht="15.75" x14ac:dyDescent="0.2">
      <c r="A312" s="28" t="str">
        <f>IF(ISBLANK('ICC GRID'!F289),"---",'ICC GRID'!F289)</f>
        <v>Ginkgo biloba 'Spring Grove'</v>
      </c>
      <c r="B312" s="29"/>
      <c r="C312" s="30" t="str">
        <f>IF(ISBLANK('ICC GRID'!F289),"---",TRIM('ICC GRID'!A289))</f>
        <v>#1 1-2'</v>
      </c>
      <c r="D312" s="31">
        <f>IF(ISBLANK('ICC GRID'!F289),"---",'ICC GRID'!E289)</f>
        <v>10</v>
      </c>
      <c r="E312" s="18">
        <f>IF(ISBLANK('ICC GRID'!F289),"---",IF('ICC GRID'!D289=0,"",'ICC GRID'!D289))</f>
        <v>16.649999999999999</v>
      </c>
      <c r="F312" s="19">
        <f>IF(ISBLANK('ICC GRID'!E289),"---",IF('ICC GRID'!E289=0,"",'ICC GRID'!E289))</f>
        <v>10</v>
      </c>
      <c r="G312" s="90">
        <f>IF(ISBLANK('ICC GRID'!F289),"---",IF('ICC GRID'!G289=0,"",'ICC GRID'!G289))</f>
        <v>370</v>
      </c>
      <c r="H312" s="47"/>
      <c r="I312" s="48"/>
      <c r="J312" s="32" t="str">
        <f t="shared" si="10"/>
        <v/>
      </c>
      <c r="K312" s="33" t="str">
        <f>IF(ISBLANK('ICC GRID'!D289),"---",IF(H312="","",IF(H312&lt;'ICC GRID'!D289,M312,E312)))</f>
        <v/>
      </c>
      <c r="L312" s="33" t="str">
        <f t="shared" si="11"/>
        <v/>
      </c>
    </row>
    <row r="313" spans="1:12" ht="15.75" x14ac:dyDescent="0.2">
      <c r="A313" s="28" t="str">
        <f>IF(ISBLANK('ICC GRID'!F290),"---",'ICC GRID'!F290)</f>
        <v>Ginkgo biloba Sky Tower™</v>
      </c>
      <c r="B313" s="29"/>
      <c r="C313" s="30" t="str">
        <f>IF(ISBLANK('ICC GRID'!F290),"---",TRIM('ICC GRID'!A290))</f>
        <v>#1 1-2'</v>
      </c>
      <c r="D313" s="31">
        <f>IF(ISBLANK('ICC GRID'!F290),"---",'ICC GRID'!E290)</f>
        <v>10</v>
      </c>
      <c r="E313" s="18">
        <f>IF(ISBLANK('ICC GRID'!F290),"---",IF('ICC GRID'!D290=0,"",'ICC GRID'!D290))</f>
        <v>16.100000000000001</v>
      </c>
      <c r="F313" s="19">
        <f>IF(ISBLANK('ICC GRID'!E290),"---",IF('ICC GRID'!E290=0,"",'ICC GRID'!E290))</f>
        <v>10</v>
      </c>
      <c r="G313" s="90">
        <f>IF(ISBLANK('ICC GRID'!F290),"---",IF('ICC GRID'!G290=0,"",'ICC GRID'!G290))</f>
        <v>310</v>
      </c>
      <c r="H313" s="47"/>
      <c r="I313" s="48"/>
      <c r="J313" s="32" t="str">
        <f t="shared" si="10"/>
        <v/>
      </c>
      <c r="K313" s="33" t="str">
        <f>IF(ISBLANK('ICC GRID'!D290),"---",IF(H313="","",IF(H313&lt;'ICC GRID'!D290,M313,E313)))</f>
        <v/>
      </c>
      <c r="L313" s="33" t="str">
        <f t="shared" si="11"/>
        <v/>
      </c>
    </row>
    <row r="314" spans="1:12" ht="15.75" x14ac:dyDescent="0.2">
      <c r="A314" s="28" t="str">
        <f>IF(ISBLANK('ICC GRID'!F291),"---",'ICC GRID'!F291)</f>
        <v>Halesia tetraptera</v>
      </c>
      <c r="B314" s="29"/>
      <c r="C314" s="30" t="str">
        <f>IF(ISBLANK('ICC GRID'!F291),"---",TRIM('ICC GRID'!A291))</f>
        <v>LP21ci 1/8"</v>
      </c>
      <c r="D314" s="31">
        <f>IF(ISBLANK('ICC GRID'!F291),"---",'ICC GRID'!E291)</f>
        <v>25</v>
      </c>
      <c r="E314" s="18">
        <f>IF(ISBLANK('ICC GRID'!F291),"---",IF('ICC GRID'!D291=0,"",'ICC GRID'!D291))</f>
        <v>2.8</v>
      </c>
      <c r="F314" s="19">
        <f>IF(ISBLANK('ICC GRID'!E291),"---",IF('ICC GRID'!E291=0,"",'ICC GRID'!E291))</f>
        <v>25</v>
      </c>
      <c r="G314" s="90">
        <f>IF(ISBLANK('ICC GRID'!F291),"---",IF('ICC GRID'!G291=0,"",'ICC GRID'!G291))</f>
        <v>125</v>
      </c>
      <c r="H314" s="47"/>
      <c r="I314" s="48"/>
      <c r="J314" s="32" t="str">
        <f t="shared" si="10"/>
        <v/>
      </c>
      <c r="K314" s="33" t="str">
        <f>IF(ISBLANK('ICC GRID'!D291),"---",IF(H314="","",IF(H314&lt;'ICC GRID'!D291,M314,E314)))</f>
        <v/>
      </c>
      <c r="L314" s="33" t="str">
        <f t="shared" si="11"/>
        <v/>
      </c>
    </row>
    <row r="315" spans="1:12" ht="15.75" x14ac:dyDescent="0.2">
      <c r="A315" s="28" t="str">
        <f>IF(ISBLANK('ICC GRID'!F292),"---",'ICC GRID'!F292)</f>
        <v>Halesia tetraptera</v>
      </c>
      <c r="B315" s="29"/>
      <c r="C315" s="30" t="str">
        <f>IF(ISBLANK('ICC GRID'!F292),"---",TRIM('ICC GRID'!A292))</f>
        <v>LP21ci 1/4"</v>
      </c>
      <c r="D315" s="31">
        <f>IF(ISBLANK('ICC GRID'!F292),"---",'ICC GRID'!E292)</f>
        <v>25</v>
      </c>
      <c r="E315" s="18">
        <f>IF(ISBLANK('ICC GRID'!F292),"---",IF('ICC GRID'!D292=0,"",'ICC GRID'!D292))</f>
        <v>3.6</v>
      </c>
      <c r="F315" s="19">
        <f>IF(ISBLANK('ICC GRID'!E292),"---",IF('ICC GRID'!E292=0,"",'ICC GRID'!E292))</f>
        <v>25</v>
      </c>
      <c r="G315" s="90">
        <f>IF(ISBLANK('ICC GRID'!F292),"---",IF('ICC GRID'!G292=0,"",'ICC GRID'!G292))</f>
        <v>125</v>
      </c>
      <c r="H315" s="47"/>
      <c r="I315" s="48"/>
      <c r="J315" s="32" t="str">
        <f t="shared" si="10"/>
        <v/>
      </c>
      <c r="K315" s="33" t="str">
        <f>IF(ISBLANK('ICC GRID'!D292),"---",IF(H315="","",IF(H315&lt;'ICC GRID'!D292,M315,E315)))</f>
        <v/>
      </c>
      <c r="L315" s="33" t="str">
        <f t="shared" si="11"/>
        <v/>
      </c>
    </row>
    <row r="316" spans="1:12" ht="15.75" x14ac:dyDescent="0.2">
      <c r="A316" s="28" t="str">
        <f>IF(ISBLANK('ICC GRID'!F293),"---",'ICC GRID'!F293)</f>
        <v>Halesia tetraptera</v>
      </c>
      <c r="B316" s="29"/>
      <c r="C316" s="30" t="str">
        <f>IF(ISBLANK('ICC GRID'!F293),"---",TRIM('ICC GRID'!A293))</f>
        <v>3/16"</v>
      </c>
      <c r="D316" s="31">
        <f>IF(ISBLANK('ICC GRID'!F293),"---",'ICC GRID'!E293)</f>
        <v>50</v>
      </c>
      <c r="E316" s="18">
        <f>IF(ISBLANK('ICC GRID'!F293),"---",IF('ICC GRID'!D293=0,"",'ICC GRID'!D293))</f>
        <v>2.5499999999999998</v>
      </c>
      <c r="F316" s="19">
        <f>IF(ISBLANK('ICC GRID'!E293),"---",IF('ICC GRID'!E293=0,"",'ICC GRID'!E293))</f>
        <v>50</v>
      </c>
      <c r="G316" s="90">
        <f>IF(ISBLANK('ICC GRID'!F293),"---",IF('ICC GRID'!G293=0,"",'ICC GRID'!G293))</f>
        <v>500</v>
      </c>
      <c r="H316" s="47"/>
      <c r="I316" s="48"/>
      <c r="J316" s="32" t="str">
        <f t="shared" si="10"/>
        <v/>
      </c>
      <c r="K316" s="33" t="str">
        <f>IF(ISBLANK('ICC GRID'!D293),"---",IF(H316="","",IF(H316&lt;'ICC GRID'!D293,M316,E316)))</f>
        <v/>
      </c>
      <c r="L316" s="33" t="str">
        <f t="shared" si="11"/>
        <v/>
      </c>
    </row>
    <row r="317" spans="1:12" ht="15.75" x14ac:dyDescent="0.2">
      <c r="A317" s="28" t="str">
        <f>IF(ISBLANK('ICC GRID'!F294),"---",'ICC GRID'!F294)</f>
        <v>Halesia tetraptera</v>
      </c>
      <c r="B317" s="29"/>
      <c r="C317" s="30" t="str">
        <f>IF(ISBLANK('ICC GRID'!F294),"---",TRIM('ICC GRID'!A294))</f>
        <v>1/4"</v>
      </c>
      <c r="D317" s="31">
        <f>IF(ISBLANK('ICC GRID'!F294),"---",'ICC GRID'!E294)</f>
        <v>50</v>
      </c>
      <c r="E317" s="18">
        <f>IF(ISBLANK('ICC GRID'!F294),"---",IF('ICC GRID'!D294=0,"",'ICC GRID'!D294))</f>
        <v>3.25</v>
      </c>
      <c r="F317" s="19">
        <f>IF(ISBLANK('ICC GRID'!E294),"---",IF('ICC GRID'!E294=0,"",'ICC GRID'!E294))</f>
        <v>50</v>
      </c>
      <c r="G317" s="90">
        <f>IF(ISBLANK('ICC GRID'!F294),"---",IF('ICC GRID'!G294=0,"",'ICC GRID'!G294))</f>
        <v>1450</v>
      </c>
      <c r="H317" s="47"/>
      <c r="I317" s="48"/>
      <c r="J317" s="32" t="str">
        <f t="shared" si="10"/>
        <v/>
      </c>
      <c r="K317" s="33" t="str">
        <f>IF(ISBLANK('ICC GRID'!D294),"---",IF(H317="","",IF(H317&lt;'ICC GRID'!D294,M317,E317)))</f>
        <v/>
      </c>
      <c r="L317" s="33" t="str">
        <f t="shared" si="11"/>
        <v/>
      </c>
    </row>
    <row r="318" spans="1:12" ht="15.75" x14ac:dyDescent="0.2">
      <c r="A318" s="28" t="str">
        <f>IF(ISBLANK('ICC GRID'!F295),"---",'ICC GRID'!F295)</f>
        <v>Halesia tetraptera</v>
      </c>
      <c r="B318" s="29"/>
      <c r="C318" s="30" t="str">
        <f>IF(ISBLANK('ICC GRID'!F295),"---",TRIM('ICC GRID'!A295))</f>
        <v>3/8"</v>
      </c>
      <c r="D318" s="31">
        <f>IF(ISBLANK('ICC GRID'!F295),"---",'ICC GRID'!E295)</f>
        <v>25</v>
      </c>
      <c r="E318" s="18">
        <f>IF(ISBLANK('ICC GRID'!F295),"---",IF('ICC GRID'!D295=0,"",'ICC GRID'!D295))</f>
        <v>3.95</v>
      </c>
      <c r="F318" s="19">
        <f>IF(ISBLANK('ICC GRID'!E295),"---",IF('ICC GRID'!E295=0,"",'ICC GRID'!E295))</f>
        <v>25</v>
      </c>
      <c r="G318" s="90">
        <f>IF(ISBLANK('ICC GRID'!F295),"---",IF('ICC GRID'!G295=0,"",'ICC GRID'!G295))</f>
        <v>2175</v>
      </c>
      <c r="H318" s="47"/>
      <c r="I318" s="48"/>
      <c r="J318" s="32" t="str">
        <f t="shared" si="10"/>
        <v/>
      </c>
      <c r="K318" s="33" t="str">
        <f>IF(ISBLANK('ICC GRID'!D295),"---",IF(H318="","",IF(H318&lt;'ICC GRID'!D295,M318,E318)))</f>
        <v/>
      </c>
      <c r="L318" s="33" t="str">
        <f t="shared" si="11"/>
        <v/>
      </c>
    </row>
    <row r="319" spans="1:12" ht="15.75" x14ac:dyDescent="0.2">
      <c r="A319" s="28" t="str">
        <f>IF(ISBLANK('ICC GRID'!F296),"---",'ICC GRID'!F296)</f>
        <v>Hamamelis virginiana</v>
      </c>
      <c r="B319" s="29"/>
      <c r="C319" s="30" t="str">
        <f>IF(ISBLANK('ICC GRID'!F296),"---",TRIM('ICC GRID'!A296))</f>
        <v>LP21ci 1/4"</v>
      </c>
      <c r="D319" s="31">
        <f>IF(ISBLANK('ICC GRID'!F296),"---",'ICC GRID'!E296)</f>
        <v>25</v>
      </c>
      <c r="E319" s="18">
        <f>IF(ISBLANK('ICC GRID'!F296),"---",IF('ICC GRID'!D296=0,"",'ICC GRID'!D296))</f>
        <v>2.15</v>
      </c>
      <c r="F319" s="19">
        <f>IF(ISBLANK('ICC GRID'!E296),"---",IF('ICC GRID'!E296=0,"",'ICC GRID'!E296))</f>
        <v>25</v>
      </c>
      <c r="G319" s="90">
        <f>IF(ISBLANK('ICC GRID'!F296),"---",IF('ICC GRID'!G296=0,"",'ICC GRID'!G296))</f>
        <v>100</v>
      </c>
      <c r="H319" s="47"/>
      <c r="I319" s="48"/>
      <c r="J319" s="32" t="str">
        <f t="shared" si="10"/>
        <v/>
      </c>
      <c r="K319" s="33" t="str">
        <f>IF(ISBLANK('ICC GRID'!D296),"---",IF(H319="","",IF(H319&lt;'ICC GRID'!D296,M319,E319)))</f>
        <v/>
      </c>
      <c r="L319" s="33" t="str">
        <f t="shared" si="11"/>
        <v/>
      </c>
    </row>
    <row r="320" spans="1:12" ht="15.75" x14ac:dyDescent="0.2">
      <c r="A320" s="28" t="str">
        <f>IF(ISBLANK('ICC GRID'!F297),"---",'ICC GRID'!F297)</f>
        <v>Hamamelis virginiana</v>
      </c>
      <c r="B320" s="29"/>
      <c r="C320" s="30" t="str">
        <f>IF(ISBLANK('ICC GRID'!F297),"---",TRIM('ICC GRID'!A297))</f>
        <v>1/8"</v>
      </c>
      <c r="D320" s="31">
        <f>IF(ISBLANK('ICC GRID'!F297),"---",'ICC GRID'!E297)</f>
        <v>50</v>
      </c>
      <c r="E320" s="18">
        <f>IF(ISBLANK('ICC GRID'!F297),"---",IF('ICC GRID'!D297=0,"",'ICC GRID'!D297))</f>
        <v>1.05</v>
      </c>
      <c r="F320" s="19">
        <f>IF(ISBLANK('ICC GRID'!E297),"---",IF('ICC GRID'!E297=0,"",'ICC GRID'!E297))</f>
        <v>50</v>
      </c>
      <c r="G320" s="90">
        <f>IF(ISBLANK('ICC GRID'!F297),"---",IF('ICC GRID'!G297=0,"",'ICC GRID'!G297))</f>
        <v>500</v>
      </c>
      <c r="H320" s="47"/>
      <c r="I320" s="48"/>
      <c r="J320" s="32" t="str">
        <f t="shared" si="10"/>
        <v/>
      </c>
      <c r="K320" s="33" t="str">
        <f>IF(ISBLANK('ICC GRID'!D297),"---",IF(H320="","",IF(H320&lt;'ICC GRID'!D297,M320,E320)))</f>
        <v/>
      </c>
      <c r="L320" s="33" t="str">
        <f t="shared" si="11"/>
        <v/>
      </c>
    </row>
    <row r="321" spans="1:12" ht="15.75" x14ac:dyDescent="0.2">
      <c r="A321" s="28" t="str">
        <f>IF(ISBLANK('ICC GRID'!F298),"---",'ICC GRID'!F298)</f>
        <v>Hamamelis virginiana</v>
      </c>
      <c r="B321" s="29"/>
      <c r="C321" s="30" t="str">
        <f>IF(ISBLANK('ICC GRID'!F298),"---",TRIM('ICC GRID'!A298))</f>
        <v>3/16"</v>
      </c>
      <c r="D321" s="31">
        <f>IF(ISBLANK('ICC GRID'!F298),"---",'ICC GRID'!E298)</f>
        <v>50</v>
      </c>
      <c r="E321" s="18">
        <f>IF(ISBLANK('ICC GRID'!F298),"---",IF('ICC GRID'!D298=0,"",'ICC GRID'!D298))</f>
        <v>1.35</v>
      </c>
      <c r="F321" s="19">
        <f>IF(ISBLANK('ICC GRID'!E298),"---",IF('ICC GRID'!E298=0,"",'ICC GRID'!E298))</f>
        <v>50</v>
      </c>
      <c r="G321" s="90">
        <f>IF(ISBLANK('ICC GRID'!F298),"---",IF('ICC GRID'!G298=0,"",'ICC GRID'!G298))</f>
        <v>3800</v>
      </c>
      <c r="H321" s="47"/>
      <c r="I321" s="48"/>
      <c r="J321" s="32" t="str">
        <f t="shared" si="10"/>
        <v/>
      </c>
      <c r="K321" s="33" t="str">
        <f>IF(ISBLANK('ICC GRID'!D298),"---",IF(H321="","",IF(H321&lt;'ICC GRID'!D298,M321,E321)))</f>
        <v/>
      </c>
      <c r="L321" s="33" t="str">
        <f t="shared" si="11"/>
        <v/>
      </c>
    </row>
    <row r="322" spans="1:12" ht="15.75" x14ac:dyDescent="0.2">
      <c r="A322" s="28" t="str">
        <f>IF(ISBLANK('ICC GRID'!F299),"---",'ICC GRID'!F299)</f>
        <v>Hamamelis virginiana</v>
      </c>
      <c r="B322" s="29"/>
      <c r="C322" s="30" t="str">
        <f>IF(ISBLANK('ICC GRID'!F299),"---",TRIM('ICC GRID'!A299))</f>
        <v>3/8"</v>
      </c>
      <c r="D322" s="31">
        <f>IF(ISBLANK('ICC GRID'!F299),"---",'ICC GRID'!E299)</f>
        <v>25</v>
      </c>
      <c r="E322" s="18">
        <f>IF(ISBLANK('ICC GRID'!F299),"---",IF('ICC GRID'!D299=0,"",'ICC GRID'!D299))</f>
        <v>1.75</v>
      </c>
      <c r="F322" s="19">
        <f>IF(ISBLANK('ICC GRID'!E299),"---",IF('ICC GRID'!E299=0,"",'ICC GRID'!E299))</f>
        <v>25</v>
      </c>
      <c r="G322" s="90">
        <f>IF(ISBLANK('ICC GRID'!F299),"---",IF('ICC GRID'!G299=0,"",'ICC GRID'!G299))</f>
        <v>225</v>
      </c>
      <c r="H322" s="47"/>
      <c r="I322" s="48"/>
      <c r="J322" s="32" t="str">
        <f t="shared" si="10"/>
        <v/>
      </c>
      <c r="K322" s="33" t="str">
        <f>IF(ISBLANK('ICC GRID'!D299),"---",IF(H322="","",IF(H322&lt;'ICC GRID'!D299,M322,E322)))</f>
        <v/>
      </c>
      <c r="L322" s="33" t="str">
        <f t="shared" si="11"/>
        <v/>
      </c>
    </row>
    <row r="323" spans="1:12" ht="15.75" x14ac:dyDescent="0.2">
      <c r="A323" s="28" t="str">
        <f>IF(ISBLANK('ICC GRID'!F300),"---",'ICC GRID'!F300)</f>
        <v>Hamamelis x intermedia 'Arnold's Promise'</v>
      </c>
      <c r="B323" s="29"/>
      <c r="C323" s="30" t="str">
        <f>IF(ISBLANK('ICC GRID'!F300),"---",TRIM('ICC GRID'!A300))</f>
        <v>LP21ci</v>
      </c>
      <c r="D323" s="31">
        <f>IF(ISBLANK('ICC GRID'!F300),"---",'ICC GRID'!E300)</f>
        <v>10</v>
      </c>
      <c r="E323" s="18">
        <f>IF(ISBLANK('ICC GRID'!F300),"---",IF('ICC GRID'!D300=0,"",'ICC GRID'!D300))</f>
        <v>9.6</v>
      </c>
      <c r="F323" s="19">
        <f>IF(ISBLANK('ICC GRID'!E300),"---",IF('ICC GRID'!E300=0,"",'ICC GRID'!E300))</f>
        <v>10</v>
      </c>
      <c r="G323" s="90">
        <f>IF(ISBLANK('ICC GRID'!F300),"---",IF('ICC GRID'!G300=0,"",'ICC GRID'!G300))</f>
        <v>310</v>
      </c>
      <c r="H323" s="47"/>
      <c r="I323" s="48"/>
      <c r="J323" s="32" t="str">
        <f t="shared" si="10"/>
        <v/>
      </c>
      <c r="K323" s="33" t="str">
        <f>IF(ISBLANK('ICC GRID'!D300),"---",IF(H323="","",IF(H323&lt;'ICC GRID'!D300,M323,E323)))</f>
        <v/>
      </c>
      <c r="L323" s="33" t="str">
        <f t="shared" si="11"/>
        <v/>
      </c>
    </row>
    <row r="324" spans="1:12" ht="15.75" x14ac:dyDescent="0.2">
      <c r="A324" s="28" t="str">
        <f>IF(ISBLANK('ICC GRID'!F301),"---",'ICC GRID'!F301)</f>
        <v>Hamamelis x intermedia 'Diane'</v>
      </c>
      <c r="B324" s="29"/>
      <c r="C324" s="30" t="str">
        <f>IF(ISBLANK('ICC GRID'!F301),"---",TRIM('ICC GRID'!A301))</f>
        <v>LP21ci</v>
      </c>
      <c r="D324" s="31">
        <f>IF(ISBLANK('ICC GRID'!F301),"---",'ICC GRID'!E301)</f>
        <v>10</v>
      </c>
      <c r="E324" s="18">
        <f>IF(ISBLANK('ICC GRID'!F301),"---",IF('ICC GRID'!D301=0,"",'ICC GRID'!D301))</f>
        <v>9.6</v>
      </c>
      <c r="F324" s="19">
        <f>IF(ISBLANK('ICC GRID'!E301),"---",IF('ICC GRID'!E301=0,"",'ICC GRID'!E301))</f>
        <v>10</v>
      </c>
      <c r="G324" s="90">
        <f>IF(ISBLANK('ICC GRID'!F301),"---",IF('ICC GRID'!G301=0,"",'ICC GRID'!G301))</f>
        <v>360</v>
      </c>
      <c r="H324" s="47"/>
      <c r="I324" s="48"/>
      <c r="J324" s="32" t="str">
        <f t="shared" si="10"/>
        <v/>
      </c>
      <c r="K324" s="33" t="str">
        <f>IF(ISBLANK('ICC GRID'!D301),"---",IF(H324="","",IF(H324&lt;'ICC GRID'!D301,M324,E324)))</f>
        <v/>
      </c>
      <c r="L324" s="33" t="str">
        <f t="shared" si="11"/>
        <v/>
      </c>
    </row>
    <row r="325" spans="1:12" ht="15.75" x14ac:dyDescent="0.2">
      <c r="A325" s="28" t="str">
        <f>IF(ISBLANK('ICC GRID'!F302),"---",'ICC GRID'!F302)</f>
        <v>Hamamelis x intermedia 'Jelena'</v>
      </c>
      <c r="B325" s="29"/>
      <c r="C325" s="30" t="str">
        <f>IF(ISBLANK('ICC GRID'!F302),"---",TRIM('ICC GRID'!A302))</f>
        <v>LP21ci</v>
      </c>
      <c r="D325" s="31">
        <f>IF(ISBLANK('ICC GRID'!F302),"---",'ICC GRID'!E302)</f>
        <v>10</v>
      </c>
      <c r="E325" s="18">
        <f>IF(ISBLANK('ICC GRID'!F302),"---",IF('ICC GRID'!D302=0,"",'ICC GRID'!D302))</f>
        <v>10.1</v>
      </c>
      <c r="F325" s="19">
        <f>IF(ISBLANK('ICC GRID'!E302),"---",IF('ICC GRID'!E302=0,"",'ICC GRID'!E302))</f>
        <v>10</v>
      </c>
      <c r="G325" s="90">
        <f>IF(ISBLANK('ICC GRID'!F302),"---",IF('ICC GRID'!G302=0,"",'ICC GRID'!G302))</f>
        <v>410</v>
      </c>
      <c r="H325" s="47"/>
      <c r="I325" s="48"/>
      <c r="J325" s="32" t="str">
        <f t="shared" si="10"/>
        <v/>
      </c>
      <c r="K325" s="33" t="str">
        <f>IF(ISBLANK('ICC GRID'!D302),"---",IF(H325="","",IF(H325&lt;'ICC GRID'!D302,M325,E325)))</f>
        <v/>
      </c>
      <c r="L325" s="33" t="str">
        <f t="shared" si="11"/>
        <v/>
      </c>
    </row>
    <row r="326" spans="1:12" ht="15.75" x14ac:dyDescent="0.2">
      <c r="A326" s="28" t="str">
        <f>IF(ISBLANK('ICC GRID'!F303),"---",'ICC GRID'!F303)</f>
        <v>Heptacodium miconioides</v>
      </c>
      <c r="B326" s="29"/>
      <c r="C326" s="30" t="str">
        <f>IF(ISBLANK('ICC GRID'!F303),"---",TRIM('ICC GRID'!A303))</f>
        <v>MP</v>
      </c>
      <c r="D326" s="31">
        <f>IF(ISBLANK('ICC GRID'!F303),"---",'ICC GRID'!E303)</f>
        <v>50</v>
      </c>
      <c r="E326" s="18">
        <f>IF(ISBLANK('ICC GRID'!F303),"---",IF('ICC GRID'!D303=0,"",'ICC GRID'!D303))</f>
        <v>3.1</v>
      </c>
      <c r="F326" s="19">
        <f>IF(ISBLANK('ICC GRID'!E303),"---",IF('ICC GRID'!E303=0,"",'ICC GRID'!E303))</f>
        <v>50</v>
      </c>
      <c r="G326" s="90">
        <f>IF(ISBLANK('ICC GRID'!F303),"---",IF('ICC GRID'!G303=0,"",'ICC GRID'!G303))</f>
        <v>4800</v>
      </c>
      <c r="H326" s="47"/>
      <c r="I326" s="48"/>
      <c r="J326" s="32" t="str">
        <f t="shared" si="10"/>
        <v/>
      </c>
      <c r="K326" s="33" t="str">
        <f>IF(ISBLANK('ICC GRID'!D303),"---",IF(H326="","",IF(H326&lt;'ICC GRID'!D303,M326,E326)))</f>
        <v/>
      </c>
      <c r="L326" s="33" t="str">
        <f t="shared" si="11"/>
        <v/>
      </c>
    </row>
    <row r="327" spans="1:12" ht="15.75" x14ac:dyDescent="0.2">
      <c r="A327" s="28" t="str">
        <f>IF(ISBLANK('ICC GRID'!F304),"---",'ICC GRID'!F304)</f>
        <v>Heptacodium miconioides</v>
      </c>
      <c r="B327" s="29"/>
      <c r="C327" s="30" t="str">
        <f>IF(ISBLANK('ICC GRID'!F304),"---",TRIM('ICC GRID'!A304))</f>
        <v>XP</v>
      </c>
      <c r="D327" s="31">
        <f>IF(ISBLANK('ICC GRID'!F304),"---",'ICC GRID'!E304)</f>
        <v>10</v>
      </c>
      <c r="E327" s="18">
        <f>IF(ISBLANK('ICC GRID'!F304),"---",IF('ICC GRID'!D304=0,"",'ICC GRID'!D304))</f>
        <v>7.65</v>
      </c>
      <c r="F327" s="19">
        <f>IF(ISBLANK('ICC GRID'!E304),"---",IF('ICC GRID'!E304=0,"",'ICC GRID'!E304))</f>
        <v>10</v>
      </c>
      <c r="G327" s="90">
        <f>IF(ISBLANK('ICC GRID'!F304),"---",IF('ICC GRID'!G304=0,"",'ICC GRID'!G304))</f>
        <v>370</v>
      </c>
      <c r="H327" s="47"/>
      <c r="I327" s="48"/>
      <c r="J327" s="32" t="str">
        <f t="shared" si="10"/>
        <v/>
      </c>
      <c r="K327" s="33" t="str">
        <f>IF(ISBLANK('ICC GRID'!D304),"---",IF(H327="","",IF(H327&lt;'ICC GRID'!D304,M327,E327)))</f>
        <v/>
      </c>
      <c r="L327" s="33" t="str">
        <f t="shared" si="11"/>
        <v/>
      </c>
    </row>
    <row r="328" spans="1:12" ht="15.75" x14ac:dyDescent="0.2">
      <c r="A328" s="28" t="str">
        <f>IF(ISBLANK('ICC GRID'!F305),"---",'ICC GRID'!F305)</f>
        <v>Hydrangea quercifolia 'Pee Wee'</v>
      </c>
      <c r="B328" s="29"/>
      <c r="C328" s="30" t="str">
        <f>IF(ISBLANK('ICC GRID'!F305),"---",TRIM('ICC GRID'!A305))</f>
        <v>MP</v>
      </c>
      <c r="D328" s="31">
        <f>IF(ISBLANK('ICC GRID'!F305),"---",'ICC GRID'!E305)</f>
        <v>50</v>
      </c>
      <c r="E328" s="18">
        <f>IF(ISBLANK('ICC GRID'!F305),"---",IF('ICC GRID'!D305=0,"",'ICC GRID'!D305))</f>
        <v>2.9</v>
      </c>
      <c r="F328" s="19">
        <f>IF(ISBLANK('ICC GRID'!E305),"---",IF('ICC GRID'!E305=0,"",'ICC GRID'!E305))</f>
        <v>50</v>
      </c>
      <c r="G328" s="90">
        <f>IF(ISBLANK('ICC GRID'!F305),"---",IF('ICC GRID'!G305=0,"",'ICC GRID'!G305))</f>
        <v>500</v>
      </c>
      <c r="H328" s="47"/>
      <c r="I328" s="48"/>
      <c r="J328" s="32" t="str">
        <f t="shared" si="10"/>
        <v/>
      </c>
      <c r="K328" s="33" t="str">
        <f>IF(ISBLANK('ICC GRID'!D305),"---",IF(H328="","",IF(H328&lt;'ICC GRID'!D305,M328,E328)))</f>
        <v/>
      </c>
      <c r="L328" s="33" t="str">
        <f t="shared" si="11"/>
        <v/>
      </c>
    </row>
    <row r="329" spans="1:12" ht="15.75" x14ac:dyDescent="0.2">
      <c r="A329" s="28" t="str">
        <f>IF(ISBLANK('ICC GRID'!F306),"---",'ICC GRID'!F306)</f>
        <v>Hydrangea quercifolia 'Pee Wee'</v>
      </c>
      <c r="B329" s="29"/>
      <c r="C329" s="30" t="str">
        <f>IF(ISBLANK('ICC GRID'!F306),"---",TRIM('ICC GRID'!A306))</f>
        <v>XP</v>
      </c>
      <c r="D329" s="31">
        <f>IF(ISBLANK('ICC GRID'!F306),"---",'ICC GRID'!E306)</f>
        <v>10</v>
      </c>
      <c r="E329" s="18">
        <f>IF(ISBLANK('ICC GRID'!F306),"---",IF('ICC GRID'!D306=0,"",'ICC GRID'!D306))</f>
        <v>7.65</v>
      </c>
      <c r="F329" s="19">
        <f>IF(ISBLANK('ICC GRID'!E306),"---",IF('ICC GRID'!E306=0,"",'ICC GRID'!E306))</f>
        <v>10</v>
      </c>
      <c r="G329" s="90">
        <f>IF(ISBLANK('ICC GRID'!F306),"---",IF('ICC GRID'!G306=0,"",'ICC GRID'!G306))</f>
        <v>1010</v>
      </c>
      <c r="H329" s="47"/>
      <c r="I329" s="48"/>
      <c r="J329" s="32" t="str">
        <f t="shared" si="10"/>
        <v/>
      </c>
      <c r="K329" s="33" t="str">
        <f>IF(ISBLANK('ICC GRID'!D306),"---",IF(H329="","",IF(H329&lt;'ICC GRID'!D306,M329,E329)))</f>
        <v/>
      </c>
      <c r="L329" s="33" t="str">
        <f t="shared" si="11"/>
        <v/>
      </c>
    </row>
    <row r="330" spans="1:12" ht="15.75" x14ac:dyDescent="0.2">
      <c r="A330" s="28" t="str">
        <f>IF(ISBLANK('ICC GRID'!F307),"---",'ICC GRID'!F307)</f>
        <v>Hydrangea quercifolia 'Pee Wee'</v>
      </c>
      <c r="B330" s="29"/>
      <c r="C330" s="30" t="str">
        <f>IF(ISBLANK('ICC GRID'!F307),"---",TRIM('ICC GRID'!A307))</f>
        <v>2 YR TR</v>
      </c>
      <c r="D330" s="31">
        <f>IF(ISBLANK('ICC GRID'!F307),"---",'ICC GRID'!E307)</f>
        <v>10</v>
      </c>
      <c r="E330" s="18">
        <f>IF(ISBLANK('ICC GRID'!F307),"---",IF('ICC GRID'!D307=0,"",'ICC GRID'!D307))</f>
        <v>6.35</v>
      </c>
      <c r="F330" s="19">
        <f>IF(ISBLANK('ICC GRID'!E307),"---",IF('ICC GRID'!E307=0,"",'ICC GRID'!E307))</f>
        <v>10</v>
      </c>
      <c r="G330" s="90">
        <f>IF(ISBLANK('ICC GRID'!F307),"---",IF('ICC GRID'!G307=0,"",'ICC GRID'!G307))</f>
        <v>1580</v>
      </c>
      <c r="H330" s="47"/>
      <c r="I330" s="48"/>
      <c r="J330" s="32" t="str">
        <f t="shared" si="10"/>
        <v/>
      </c>
      <c r="K330" s="33" t="str">
        <f>IF(ISBLANK('ICC GRID'!D307),"---",IF(H330="","",IF(H330&lt;'ICC GRID'!D307,M330,E330)))</f>
        <v/>
      </c>
      <c r="L330" s="33" t="str">
        <f t="shared" si="11"/>
        <v/>
      </c>
    </row>
    <row r="331" spans="1:12" ht="15.75" x14ac:dyDescent="0.2">
      <c r="A331" s="28" t="str">
        <f>IF(ISBLANK('ICC GRID'!F308),"---",'ICC GRID'!F308)</f>
        <v>Hydrangea quercifolia 'Queen of Hearts'</v>
      </c>
      <c r="B331" s="29"/>
      <c r="C331" s="30" t="str">
        <f>IF(ISBLANK('ICC GRID'!F308),"---",TRIM('ICC GRID'!A308))</f>
        <v>MP</v>
      </c>
      <c r="D331" s="31">
        <f>IF(ISBLANK('ICC GRID'!F308),"---",'ICC GRID'!E308)</f>
        <v>50</v>
      </c>
      <c r="E331" s="18">
        <f>IF(ISBLANK('ICC GRID'!F308),"---",IF('ICC GRID'!D308=0,"",'ICC GRID'!D308))</f>
        <v>3.7</v>
      </c>
      <c r="F331" s="19">
        <f>IF(ISBLANK('ICC GRID'!E308),"---",IF('ICC GRID'!E308=0,"",'ICC GRID'!E308))</f>
        <v>50</v>
      </c>
      <c r="G331" s="90">
        <f>IF(ISBLANK('ICC GRID'!F308),"---",IF('ICC GRID'!G308=0,"",'ICC GRID'!G308))</f>
        <v>1050</v>
      </c>
      <c r="H331" s="47"/>
      <c r="I331" s="48"/>
      <c r="J331" s="32" t="str">
        <f t="shared" si="10"/>
        <v/>
      </c>
      <c r="K331" s="33" t="str">
        <f>IF(ISBLANK('ICC GRID'!D308),"---",IF(H331="","",IF(H331&lt;'ICC GRID'!D308,M331,E331)))</f>
        <v/>
      </c>
      <c r="L331" s="33" t="str">
        <f t="shared" si="11"/>
        <v/>
      </c>
    </row>
    <row r="332" spans="1:12" ht="15.75" x14ac:dyDescent="0.2">
      <c r="A332" s="28" t="str">
        <f>IF(ISBLANK('ICC GRID'!F309),"---",'ICC GRID'!F309)</f>
        <v>Hydrangea quercifolia 'Queen of Hearts'</v>
      </c>
      <c r="B332" s="29"/>
      <c r="C332" s="30" t="str">
        <f>IF(ISBLANK('ICC GRID'!F309),"---",TRIM('ICC GRID'!A309))</f>
        <v>XP</v>
      </c>
      <c r="D332" s="31">
        <f>IF(ISBLANK('ICC GRID'!F309),"---",'ICC GRID'!E309)</f>
        <v>10</v>
      </c>
      <c r="E332" s="18">
        <f>IF(ISBLANK('ICC GRID'!F309),"---",IF('ICC GRID'!D309=0,"",'ICC GRID'!D309))</f>
        <v>7.65</v>
      </c>
      <c r="F332" s="19">
        <f>IF(ISBLANK('ICC GRID'!E309),"---",IF('ICC GRID'!E309=0,"",'ICC GRID'!E309))</f>
        <v>10</v>
      </c>
      <c r="G332" s="90">
        <f>IF(ISBLANK('ICC GRID'!F309),"---",IF('ICC GRID'!G309=0,"",'ICC GRID'!G309))</f>
        <v>1870</v>
      </c>
      <c r="H332" s="47"/>
      <c r="I332" s="48"/>
      <c r="J332" s="32" t="str">
        <f t="shared" si="10"/>
        <v/>
      </c>
      <c r="K332" s="33" t="str">
        <f>IF(ISBLANK('ICC GRID'!D309),"---",IF(H332="","",IF(H332&lt;'ICC GRID'!D309,M332,E332)))</f>
        <v/>
      </c>
      <c r="L332" s="33" t="str">
        <f t="shared" si="11"/>
        <v/>
      </c>
    </row>
    <row r="333" spans="1:12" ht="15.75" x14ac:dyDescent="0.2">
      <c r="A333" s="28" t="str">
        <f>IF(ISBLANK('ICC GRID'!F310),"---",'ICC GRID'!F310)</f>
        <v>Hydrangea quercifolia 'Queen of Hearts'</v>
      </c>
      <c r="B333" s="29"/>
      <c r="C333" s="30" t="str">
        <f>IF(ISBLANK('ICC GRID'!F310),"---",TRIM('ICC GRID'!A310))</f>
        <v>2 YR TR</v>
      </c>
      <c r="D333" s="31">
        <f>IF(ISBLANK('ICC GRID'!F310),"---",'ICC GRID'!E310)</f>
        <v>10</v>
      </c>
      <c r="E333" s="18">
        <f>IF(ISBLANK('ICC GRID'!F310),"---",IF('ICC GRID'!D310=0,"",'ICC GRID'!D310))</f>
        <v>6.05</v>
      </c>
      <c r="F333" s="19">
        <f>IF(ISBLANK('ICC GRID'!E310),"---",IF('ICC GRID'!E310=0,"",'ICC GRID'!E310))</f>
        <v>10</v>
      </c>
      <c r="G333" s="90">
        <f>IF(ISBLANK('ICC GRID'!F310),"---",IF('ICC GRID'!G310=0,"",'ICC GRID'!G310))</f>
        <v>690</v>
      </c>
      <c r="H333" s="47"/>
      <c r="I333" s="48"/>
      <c r="J333" s="32" t="str">
        <f t="shared" si="10"/>
        <v/>
      </c>
      <c r="K333" s="33" t="str">
        <f>IF(ISBLANK('ICC GRID'!D310),"---",IF(H333="","",IF(H333&lt;'ICC GRID'!D310,M333,E333)))</f>
        <v/>
      </c>
      <c r="L333" s="33" t="str">
        <f t="shared" si="11"/>
        <v/>
      </c>
    </row>
    <row r="334" spans="1:12" ht="15.75" x14ac:dyDescent="0.2">
      <c r="A334" s="28" t="str">
        <f>IF(ISBLANK('ICC GRID'!F311),"---",'ICC GRID'!F311)</f>
        <v>Hydrangea quercifolia 'Ruby Slippers'</v>
      </c>
      <c r="B334" s="29"/>
      <c r="C334" s="30" t="str">
        <f>IF(ISBLANK('ICC GRID'!F311),"---",TRIM('ICC GRID'!A311))</f>
        <v>MP</v>
      </c>
      <c r="D334" s="31">
        <f>IF(ISBLANK('ICC GRID'!F311),"---",'ICC GRID'!E311)</f>
        <v>50</v>
      </c>
      <c r="E334" s="18">
        <f>IF(ISBLANK('ICC GRID'!F311),"---",IF('ICC GRID'!D311=0,"",'ICC GRID'!D311))</f>
        <v>3.2</v>
      </c>
      <c r="F334" s="19">
        <f>IF(ISBLANK('ICC GRID'!E311),"---",IF('ICC GRID'!E311=0,"",'ICC GRID'!E311))</f>
        <v>50</v>
      </c>
      <c r="G334" s="90">
        <f>IF(ISBLANK('ICC GRID'!F311),"---",IF('ICC GRID'!G311=0,"",'ICC GRID'!G311))</f>
        <v>650</v>
      </c>
      <c r="H334" s="47"/>
      <c r="I334" s="48"/>
      <c r="J334" s="32" t="str">
        <f t="shared" si="10"/>
        <v/>
      </c>
      <c r="K334" s="33" t="str">
        <f>IF(ISBLANK('ICC GRID'!D311),"---",IF(H334="","",IF(H334&lt;'ICC GRID'!D311,M334,E334)))</f>
        <v/>
      </c>
      <c r="L334" s="33" t="str">
        <f t="shared" si="11"/>
        <v/>
      </c>
    </row>
    <row r="335" spans="1:12" ht="15.75" x14ac:dyDescent="0.2">
      <c r="A335" s="28" t="str">
        <f>IF(ISBLANK('ICC GRID'!F312),"---",'ICC GRID'!F312)</f>
        <v>Hydrangea quercifolia 'Ruby Slippers'</v>
      </c>
      <c r="B335" s="29"/>
      <c r="C335" s="30" t="str">
        <f>IF(ISBLANK('ICC GRID'!F312),"---",TRIM('ICC GRID'!A312))</f>
        <v>XP</v>
      </c>
      <c r="D335" s="31">
        <f>IF(ISBLANK('ICC GRID'!F312),"---",'ICC GRID'!E312)</f>
        <v>10</v>
      </c>
      <c r="E335" s="18">
        <f>IF(ISBLANK('ICC GRID'!F312),"---",IF('ICC GRID'!D312=0,"",'ICC GRID'!D312))</f>
        <v>7.65</v>
      </c>
      <c r="F335" s="19">
        <f>IF(ISBLANK('ICC GRID'!E312),"---",IF('ICC GRID'!E312=0,"",'ICC GRID'!E312))</f>
        <v>10</v>
      </c>
      <c r="G335" s="90">
        <f>IF(ISBLANK('ICC GRID'!F312),"---",IF('ICC GRID'!G312=0,"",'ICC GRID'!G312))</f>
        <v>840</v>
      </c>
      <c r="H335" s="47"/>
      <c r="I335" s="48"/>
      <c r="J335" s="32" t="str">
        <f t="shared" si="10"/>
        <v/>
      </c>
      <c r="K335" s="33" t="str">
        <f>IF(ISBLANK('ICC GRID'!D312),"---",IF(H335="","",IF(H335&lt;'ICC GRID'!D312,M335,E335)))</f>
        <v/>
      </c>
      <c r="L335" s="33" t="str">
        <f t="shared" si="11"/>
        <v/>
      </c>
    </row>
    <row r="336" spans="1:12" ht="15.75" x14ac:dyDescent="0.2">
      <c r="A336" s="28" t="str">
        <f>IF(ISBLANK('ICC GRID'!F313),"---",'ICC GRID'!F313)</f>
        <v>Hydrangea quercifolia 'Sike's Dwarf'</v>
      </c>
      <c r="B336" s="29"/>
      <c r="C336" s="30" t="str">
        <f>IF(ISBLANK('ICC GRID'!F313),"---",TRIM('ICC GRID'!A313))</f>
        <v>MP</v>
      </c>
      <c r="D336" s="31">
        <f>IF(ISBLANK('ICC GRID'!F313),"---",'ICC GRID'!E313)</f>
        <v>50</v>
      </c>
      <c r="E336" s="18">
        <f>IF(ISBLANK('ICC GRID'!F313),"---",IF('ICC GRID'!D313=0,"",'ICC GRID'!D313))</f>
        <v>2.9</v>
      </c>
      <c r="F336" s="19">
        <f>IF(ISBLANK('ICC GRID'!E313),"---",IF('ICC GRID'!E313=0,"",'ICC GRID'!E313))</f>
        <v>50</v>
      </c>
      <c r="G336" s="90">
        <f>IF(ISBLANK('ICC GRID'!F313),"---",IF('ICC GRID'!G313=0,"",'ICC GRID'!G313))</f>
        <v>750</v>
      </c>
      <c r="H336" s="47"/>
      <c r="I336" s="48"/>
      <c r="J336" s="32" t="str">
        <f t="shared" si="10"/>
        <v/>
      </c>
      <c r="K336" s="33" t="str">
        <f>IF(ISBLANK('ICC GRID'!D313),"---",IF(H336="","",IF(H336&lt;'ICC GRID'!D313,M336,E336)))</f>
        <v/>
      </c>
      <c r="L336" s="33" t="str">
        <f t="shared" si="11"/>
        <v/>
      </c>
    </row>
    <row r="337" spans="1:12" ht="15.75" x14ac:dyDescent="0.2">
      <c r="A337" s="28" t="str">
        <f>IF(ISBLANK('ICC GRID'!F314),"---",'ICC GRID'!F314)</f>
        <v>Hydrangea quercifolia 'Sike's Dwarf'</v>
      </c>
      <c r="B337" s="29"/>
      <c r="C337" s="30" t="str">
        <f>IF(ISBLANK('ICC GRID'!F314),"---",TRIM('ICC GRID'!A314))</f>
        <v>XP</v>
      </c>
      <c r="D337" s="31">
        <f>IF(ISBLANK('ICC GRID'!F314),"---",'ICC GRID'!E314)</f>
        <v>10</v>
      </c>
      <c r="E337" s="18">
        <f>IF(ISBLANK('ICC GRID'!F314),"---",IF('ICC GRID'!D314=0,"",'ICC GRID'!D314))</f>
        <v>7.65</v>
      </c>
      <c r="F337" s="19">
        <f>IF(ISBLANK('ICC GRID'!E314),"---",IF('ICC GRID'!E314=0,"",'ICC GRID'!E314))</f>
        <v>10</v>
      </c>
      <c r="G337" s="90">
        <f>IF(ISBLANK('ICC GRID'!F314),"---",IF('ICC GRID'!G314=0,"",'ICC GRID'!G314))</f>
        <v>1170</v>
      </c>
      <c r="H337" s="47"/>
      <c r="I337" s="48"/>
      <c r="J337" s="32" t="str">
        <f t="shared" si="10"/>
        <v/>
      </c>
      <c r="K337" s="33" t="str">
        <f>IF(ISBLANK('ICC GRID'!D314),"---",IF(H337="","",IF(H337&lt;'ICC GRID'!D314,M337,E337)))</f>
        <v/>
      </c>
      <c r="L337" s="33" t="str">
        <f t="shared" si="11"/>
        <v/>
      </c>
    </row>
    <row r="338" spans="1:12" ht="15.75" x14ac:dyDescent="0.2">
      <c r="A338" s="28" t="str">
        <f>IF(ISBLANK('ICC GRID'!F315),"---",'ICC GRID'!F315)</f>
        <v>Hydrangea quercifolia 'Sike's Dwarf'</v>
      </c>
      <c r="B338" s="29"/>
      <c r="C338" s="30" t="str">
        <f>IF(ISBLANK('ICC GRID'!F315),"---",TRIM('ICC GRID'!A315))</f>
        <v>2 YR TR</v>
      </c>
      <c r="D338" s="31">
        <f>IF(ISBLANK('ICC GRID'!F315),"---",'ICC GRID'!E315)</f>
        <v>10</v>
      </c>
      <c r="E338" s="18">
        <f>IF(ISBLANK('ICC GRID'!F315),"---",IF('ICC GRID'!D315=0,"",'ICC GRID'!D315))</f>
        <v>6.35</v>
      </c>
      <c r="F338" s="19">
        <f>IF(ISBLANK('ICC GRID'!E315),"---",IF('ICC GRID'!E315=0,"",'ICC GRID'!E315))</f>
        <v>10</v>
      </c>
      <c r="G338" s="90">
        <f>IF(ISBLANK('ICC GRID'!F315),"---",IF('ICC GRID'!G315=0,"",'ICC GRID'!G315))</f>
        <v>1040</v>
      </c>
      <c r="H338" s="47"/>
      <c r="I338" s="48"/>
      <c r="J338" s="32" t="str">
        <f t="shared" si="10"/>
        <v/>
      </c>
      <c r="K338" s="33" t="str">
        <f>IF(ISBLANK('ICC GRID'!D315),"---",IF(H338="","",IF(H338&lt;'ICC GRID'!D315,M338,E338)))</f>
        <v/>
      </c>
      <c r="L338" s="33" t="str">
        <f t="shared" si="11"/>
        <v/>
      </c>
    </row>
    <row r="339" spans="1:12" ht="15.75" x14ac:dyDescent="0.2">
      <c r="A339" s="28" t="str">
        <f>IF(ISBLANK('ICC GRID'!F316),"---",'ICC GRID'!F316)</f>
        <v>Hydrangea quercifolia 'Snow Queen'</v>
      </c>
      <c r="B339" s="29"/>
      <c r="C339" s="30" t="str">
        <f>IF(ISBLANK('ICC GRID'!F316),"---",TRIM('ICC GRID'!A316))</f>
        <v>MP</v>
      </c>
      <c r="D339" s="31">
        <f>IF(ISBLANK('ICC GRID'!F316),"---",'ICC GRID'!E316)</f>
        <v>50</v>
      </c>
      <c r="E339" s="18">
        <f>IF(ISBLANK('ICC GRID'!F316),"---",IF('ICC GRID'!D316=0,"",'ICC GRID'!D316))</f>
        <v>3.2</v>
      </c>
      <c r="F339" s="19">
        <f>IF(ISBLANK('ICC GRID'!E316),"---",IF('ICC GRID'!E316=0,"",'ICC GRID'!E316))</f>
        <v>50</v>
      </c>
      <c r="G339" s="90">
        <f>IF(ISBLANK('ICC GRID'!F316),"---",IF('ICC GRID'!G316=0,"",'ICC GRID'!G316))</f>
        <v>1100</v>
      </c>
      <c r="H339" s="47"/>
      <c r="I339" s="48"/>
      <c r="J339" s="32" t="str">
        <f t="shared" si="10"/>
        <v/>
      </c>
      <c r="K339" s="33" t="str">
        <f>IF(ISBLANK('ICC GRID'!D316),"---",IF(H339="","",IF(H339&lt;'ICC GRID'!D316,M339,E339)))</f>
        <v/>
      </c>
      <c r="L339" s="33" t="str">
        <f t="shared" si="11"/>
        <v/>
      </c>
    </row>
    <row r="340" spans="1:12" ht="15.75" x14ac:dyDescent="0.2">
      <c r="A340" s="28" t="str">
        <f>IF(ISBLANK('ICC GRID'!F317),"---",'ICC GRID'!F317)</f>
        <v>Hydrangea quercifolia 'Snow Queen'</v>
      </c>
      <c r="B340" s="29"/>
      <c r="C340" s="30" t="str">
        <f>IF(ISBLANK('ICC GRID'!F317),"---",TRIM('ICC GRID'!A317))</f>
        <v>XP</v>
      </c>
      <c r="D340" s="31">
        <f>IF(ISBLANK('ICC GRID'!F317),"---",'ICC GRID'!E317)</f>
        <v>10</v>
      </c>
      <c r="E340" s="18">
        <f>IF(ISBLANK('ICC GRID'!F317),"---",IF('ICC GRID'!D317=0,"",'ICC GRID'!D317))</f>
        <v>7.65</v>
      </c>
      <c r="F340" s="19">
        <f>IF(ISBLANK('ICC GRID'!E317),"---",IF('ICC GRID'!E317=0,"",'ICC GRID'!E317))</f>
        <v>10</v>
      </c>
      <c r="G340" s="90">
        <f>IF(ISBLANK('ICC GRID'!F317),"---",IF('ICC GRID'!G317=0,"",'ICC GRID'!G317))</f>
        <v>1620</v>
      </c>
      <c r="H340" s="47"/>
      <c r="I340" s="48"/>
      <c r="J340" s="32" t="str">
        <f t="shared" si="10"/>
        <v/>
      </c>
      <c r="K340" s="33" t="str">
        <f>IF(ISBLANK('ICC GRID'!D317),"---",IF(H340="","",IF(H340&lt;'ICC GRID'!D317,M340,E340)))</f>
        <v/>
      </c>
      <c r="L340" s="33" t="str">
        <f t="shared" si="11"/>
        <v/>
      </c>
    </row>
    <row r="341" spans="1:12" ht="15.75" x14ac:dyDescent="0.2">
      <c r="A341" s="28" t="str">
        <f>IF(ISBLANK('ICC GRID'!F318),"---",'ICC GRID'!F318)</f>
        <v>Hydrangea quercifolia 'Snowflake'</v>
      </c>
      <c r="B341" s="29"/>
      <c r="C341" s="30" t="str">
        <f>IF(ISBLANK('ICC GRID'!F318),"---",TRIM('ICC GRID'!A318))</f>
        <v>MP</v>
      </c>
      <c r="D341" s="31">
        <f>IF(ISBLANK('ICC GRID'!F318),"---",'ICC GRID'!E318)</f>
        <v>50</v>
      </c>
      <c r="E341" s="18">
        <f>IF(ISBLANK('ICC GRID'!F318),"---",IF('ICC GRID'!D318=0,"",'ICC GRID'!D318))</f>
        <v>2.9</v>
      </c>
      <c r="F341" s="19">
        <f>IF(ISBLANK('ICC GRID'!E318),"---",IF('ICC GRID'!E318=0,"",'ICC GRID'!E318))</f>
        <v>50</v>
      </c>
      <c r="G341" s="90">
        <f>IF(ISBLANK('ICC GRID'!F318),"---",IF('ICC GRID'!G318=0,"",'ICC GRID'!G318))</f>
        <v>900</v>
      </c>
      <c r="H341" s="47"/>
      <c r="I341" s="48"/>
      <c r="J341" s="32" t="str">
        <f t="shared" si="10"/>
        <v/>
      </c>
      <c r="K341" s="33" t="str">
        <f>IF(ISBLANK('ICC GRID'!D318),"---",IF(H341="","",IF(H341&lt;'ICC GRID'!D318,M341,E341)))</f>
        <v/>
      </c>
      <c r="L341" s="33" t="str">
        <f t="shared" si="11"/>
        <v/>
      </c>
    </row>
    <row r="342" spans="1:12" ht="15.75" x14ac:dyDescent="0.2">
      <c r="A342" s="28" t="str">
        <f>IF(ISBLANK('ICC GRID'!F319),"---",'ICC GRID'!F319)</f>
        <v>Hydrangea quercifolia 'Snowflake'</v>
      </c>
      <c r="B342" s="29"/>
      <c r="C342" s="30" t="str">
        <f>IF(ISBLANK('ICC GRID'!F319),"---",TRIM('ICC GRID'!A319))</f>
        <v>XP</v>
      </c>
      <c r="D342" s="31">
        <f>IF(ISBLANK('ICC GRID'!F319),"---",'ICC GRID'!E319)</f>
        <v>10</v>
      </c>
      <c r="E342" s="18">
        <f>IF(ISBLANK('ICC GRID'!F319),"---",IF('ICC GRID'!D319=0,"",'ICC GRID'!D319))</f>
        <v>7.65</v>
      </c>
      <c r="F342" s="19">
        <f>IF(ISBLANK('ICC GRID'!E319),"---",IF('ICC GRID'!E319=0,"",'ICC GRID'!E319))</f>
        <v>10</v>
      </c>
      <c r="G342" s="90">
        <f>IF(ISBLANK('ICC GRID'!F319),"---",IF('ICC GRID'!G319=0,"",'ICC GRID'!G319))</f>
        <v>100</v>
      </c>
      <c r="H342" s="47"/>
      <c r="I342" s="48"/>
      <c r="J342" s="32" t="str">
        <f t="shared" si="10"/>
        <v/>
      </c>
      <c r="K342" s="33" t="str">
        <f>IF(ISBLANK('ICC GRID'!D319),"---",IF(H342="","",IF(H342&lt;'ICC GRID'!D319,M342,E342)))</f>
        <v/>
      </c>
      <c r="L342" s="33" t="str">
        <f t="shared" si="11"/>
        <v/>
      </c>
    </row>
    <row r="343" spans="1:12" ht="15.75" x14ac:dyDescent="0.2">
      <c r="A343" s="28" t="str">
        <f>IF(ISBLANK('ICC GRID'!F320),"---",'ICC GRID'!F320)</f>
        <v>Juglans nigra</v>
      </c>
      <c r="B343" s="29"/>
      <c r="C343" s="30" t="str">
        <f>IF(ISBLANK('ICC GRID'!F320),"---",TRIM('ICC GRID'!A320))</f>
        <v>1/4" Shipping restrictions apply</v>
      </c>
      <c r="D343" s="31">
        <f>IF(ISBLANK('ICC GRID'!F320),"---",'ICC GRID'!E320)</f>
        <v>50</v>
      </c>
      <c r="E343" s="18">
        <f>IF(ISBLANK('ICC GRID'!F320),"---",IF('ICC GRID'!D320=0,"",'ICC GRID'!D320))</f>
        <v>2.15</v>
      </c>
      <c r="F343" s="19">
        <f>IF(ISBLANK('ICC GRID'!E320),"---",IF('ICC GRID'!E320=0,"",'ICC GRID'!E320))</f>
        <v>50</v>
      </c>
      <c r="G343" s="90">
        <f>IF(ISBLANK('ICC GRID'!F320),"---",IF('ICC GRID'!G320=0,"",'ICC GRID'!G320))</f>
        <v>200</v>
      </c>
      <c r="H343" s="47"/>
      <c r="I343" s="48"/>
      <c r="J343" s="32" t="str">
        <f t="shared" si="10"/>
        <v/>
      </c>
      <c r="K343" s="33" t="str">
        <f>IF(ISBLANK('ICC GRID'!D320),"---",IF(H343="","",IF(H343&lt;'ICC GRID'!D320,M343,E343)))</f>
        <v/>
      </c>
      <c r="L343" s="33" t="str">
        <f t="shared" si="11"/>
        <v/>
      </c>
    </row>
    <row r="344" spans="1:12" ht="15.75" x14ac:dyDescent="0.2">
      <c r="A344" s="28" t="str">
        <f>IF(ISBLANK('ICC GRID'!F321),"---",'ICC GRID'!F321)</f>
        <v>Juglans nigra</v>
      </c>
      <c r="B344" s="29"/>
      <c r="C344" s="30" t="str">
        <f>IF(ISBLANK('ICC GRID'!F321),"---",TRIM('ICC GRID'!A321))</f>
        <v>3/8" Shipping restrictions apply</v>
      </c>
      <c r="D344" s="31">
        <f>IF(ISBLANK('ICC GRID'!F321),"---",'ICC GRID'!E321)</f>
        <v>25</v>
      </c>
      <c r="E344" s="18">
        <f>IF(ISBLANK('ICC GRID'!F321),"---",IF('ICC GRID'!D321=0,"",'ICC GRID'!D321))</f>
        <v>2.4</v>
      </c>
      <c r="F344" s="19">
        <f>IF(ISBLANK('ICC GRID'!E321),"---",IF('ICC GRID'!E321=0,"",'ICC GRID'!E321))</f>
        <v>25</v>
      </c>
      <c r="G344" s="90">
        <f>IF(ISBLANK('ICC GRID'!F321),"---",IF('ICC GRID'!G321=0,"",'ICC GRID'!G321))</f>
        <v>650</v>
      </c>
      <c r="H344" s="47"/>
      <c r="I344" s="48"/>
      <c r="J344" s="32" t="str">
        <f t="shared" si="10"/>
        <v/>
      </c>
      <c r="K344" s="33" t="str">
        <f>IF(ISBLANK('ICC GRID'!D321),"---",IF(H344="","",IF(H344&lt;'ICC GRID'!D321,M344,E344)))</f>
        <v/>
      </c>
      <c r="L344" s="33" t="str">
        <f t="shared" si="11"/>
        <v/>
      </c>
    </row>
    <row r="345" spans="1:12" ht="15.75" x14ac:dyDescent="0.2">
      <c r="A345" s="28" t="str">
        <f>IF(ISBLANK('ICC GRID'!F322),"---",'ICC GRID'!F322)</f>
        <v>Juglans nigra</v>
      </c>
      <c r="B345" s="29"/>
      <c r="C345" s="30" t="str">
        <f>IF(ISBLANK('ICC GRID'!F322),"---",TRIM('ICC GRID'!A322))</f>
        <v>1/2" Shipping restrictions apply</v>
      </c>
      <c r="D345" s="31">
        <f>IF(ISBLANK('ICC GRID'!F322),"---",'ICC GRID'!E322)</f>
        <v>10</v>
      </c>
      <c r="E345" s="18">
        <f>IF(ISBLANK('ICC GRID'!F322),"---",IF('ICC GRID'!D322=0,"",'ICC GRID'!D322))</f>
        <v>2.75</v>
      </c>
      <c r="F345" s="19">
        <f>IF(ISBLANK('ICC GRID'!E322),"---",IF('ICC GRID'!E322=0,"",'ICC GRID'!E322))</f>
        <v>10</v>
      </c>
      <c r="G345" s="90">
        <f>IF(ISBLANK('ICC GRID'!F322),"---",IF('ICC GRID'!G322=0,"",'ICC GRID'!G322))</f>
        <v>430</v>
      </c>
      <c r="H345" s="47"/>
      <c r="I345" s="48"/>
      <c r="J345" s="32" t="str">
        <f t="shared" si="10"/>
        <v/>
      </c>
      <c r="K345" s="33" t="str">
        <f>IF(ISBLANK('ICC GRID'!D322),"---",IF(H345="","",IF(H345&lt;'ICC GRID'!D322,M345,E345)))</f>
        <v/>
      </c>
      <c r="L345" s="33" t="str">
        <f t="shared" si="11"/>
        <v/>
      </c>
    </row>
    <row r="346" spans="1:12" ht="15.75" x14ac:dyDescent="0.2">
      <c r="A346" s="28" t="str">
        <f>IF(ISBLANK('ICC GRID'!F323),"---",'ICC GRID'!F323)</f>
        <v>Juglans regia (Carpathian)</v>
      </c>
      <c r="B346" s="29"/>
      <c r="C346" s="30" t="str">
        <f>IF(ISBLANK('ICC GRID'!F323),"---",TRIM('ICC GRID'!A323))</f>
        <v>2-3' Shipping restrictions apply</v>
      </c>
      <c r="D346" s="31">
        <f>IF(ISBLANK('ICC GRID'!F323),"---",'ICC GRID'!E323)</f>
        <v>50</v>
      </c>
      <c r="E346" s="18">
        <f>IF(ISBLANK('ICC GRID'!F323),"---",IF('ICC GRID'!D323=0,"",'ICC GRID'!D323))</f>
        <v>3.95</v>
      </c>
      <c r="F346" s="19">
        <f>IF(ISBLANK('ICC GRID'!E323),"---",IF('ICC GRID'!E323=0,"",'ICC GRID'!E323))</f>
        <v>50</v>
      </c>
      <c r="G346" s="90">
        <f>IF(ISBLANK('ICC GRID'!F323),"---",IF('ICC GRID'!G323=0,"",'ICC GRID'!G323))</f>
        <v>300</v>
      </c>
      <c r="H346" s="47"/>
      <c r="I346" s="48"/>
      <c r="J346" s="32" t="str">
        <f t="shared" ref="J346:J409" si="12">IF(H346="","",IF(ROUNDUP(H346/D346,0)*D346&lt;&gt;H346,ROUNDUP(H346/D346,0)*D346,H346))</f>
        <v/>
      </c>
      <c r="K346" s="33" t="str">
        <f>IF(ISBLANK('ICC GRID'!D323),"---",IF(H346="","",IF(H346&lt;'ICC GRID'!D323,M346,E346)))</f>
        <v/>
      </c>
      <c r="L346" s="33" t="str">
        <f t="shared" ref="L346:L409" si="13">IF(ISBLANK(H346),"",J346*K346)</f>
        <v/>
      </c>
    </row>
    <row r="347" spans="1:12" ht="15.75" x14ac:dyDescent="0.2">
      <c r="A347" s="28" t="str">
        <f>IF(ISBLANK('ICC GRID'!F324),"---",'ICC GRID'!F324)</f>
        <v>Koelreuteria paniculata</v>
      </c>
      <c r="B347" s="29"/>
      <c r="C347" s="30" t="str">
        <f>IF(ISBLANK('ICC GRID'!F324),"---",TRIM('ICC GRID'!A324))</f>
        <v>MP</v>
      </c>
      <c r="D347" s="31">
        <f>IF(ISBLANK('ICC GRID'!F324),"---",'ICC GRID'!E324)</f>
        <v>50</v>
      </c>
      <c r="E347" s="18">
        <f>IF(ISBLANK('ICC GRID'!F324),"---",IF('ICC GRID'!D324=0,"",'ICC GRID'!D324))</f>
        <v>1.6</v>
      </c>
      <c r="F347" s="19">
        <f>IF(ISBLANK('ICC GRID'!E324),"---",IF('ICC GRID'!E324=0,"",'ICC GRID'!E324))</f>
        <v>50</v>
      </c>
      <c r="G347" s="90">
        <f>IF(ISBLANK('ICC GRID'!F324),"---",IF('ICC GRID'!G324=0,"",'ICC GRID'!G324))</f>
        <v>1750</v>
      </c>
      <c r="H347" s="47"/>
      <c r="I347" s="48"/>
      <c r="J347" s="32" t="str">
        <f t="shared" si="12"/>
        <v/>
      </c>
      <c r="K347" s="33" t="str">
        <f>IF(ISBLANK('ICC GRID'!D324),"---",IF(H347="","",IF(H347&lt;'ICC GRID'!D324,M347,E347)))</f>
        <v/>
      </c>
      <c r="L347" s="33" t="str">
        <f t="shared" si="13"/>
        <v/>
      </c>
    </row>
    <row r="348" spans="1:12" ht="15.75" x14ac:dyDescent="0.2">
      <c r="A348" s="28" t="str">
        <f>IF(ISBLANK('ICC GRID'!F325),"---",'ICC GRID'!F325)</f>
        <v>Lindera benzoin</v>
      </c>
      <c r="B348" s="29"/>
      <c r="C348" s="30" t="str">
        <f>IF(ISBLANK('ICC GRID'!F325),"---",TRIM('ICC GRID'!A325))</f>
        <v>6-12"</v>
      </c>
      <c r="D348" s="31">
        <f>IF(ISBLANK('ICC GRID'!F325),"---",'ICC GRID'!E325)</f>
        <v>50</v>
      </c>
      <c r="E348" s="18">
        <f>IF(ISBLANK('ICC GRID'!F325),"---",IF('ICC GRID'!D325=0,"",'ICC GRID'!D325))</f>
        <v>2.0499999999999998</v>
      </c>
      <c r="F348" s="19">
        <f>IF(ISBLANK('ICC GRID'!E325),"---",IF('ICC GRID'!E325=0,"",'ICC GRID'!E325))</f>
        <v>50</v>
      </c>
      <c r="G348" s="90">
        <f>IF(ISBLANK('ICC GRID'!F325),"---",IF('ICC GRID'!G325=0,"",'ICC GRID'!G325))</f>
        <v>2650</v>
      </c>
      <c r="H348" s="47"/>
      <c r="I348" s="48"/>
      <c r="J348" s="32" t="str">
        <f t="shared" si="12"/>
        <v/>
      </c>
      <c r="K348" s="33" t="str">
        <f>IF(ISBLANK('ICC GRID'!D325),"---",IF(H348="","",IF(H348&lt;'ICC GRID'!D325,M348,E348)))</f>
        <v/>
      </c>
      <c r="L348" s="33" t="str">
        <f t="shared" si="13"/>
        <v/>
      </c>
    </row>
    <row r="349" spans="1:12" ht="15.75" x14ac:dyDescent="0.2">
      <c r="A349" s="28" t="str">
        <f>IF(ISBLANK('ICC GRID'!F326),"---",'ICC GRID'!F326)</f>
        <v>Liquidambar styraciflua</v>
      </c>
      <c r="B349" s="29"/>
      <c r="C349" s="30" t="str">
        <f>IF(ISBLANK('ICC GRID'!F326),"---",TRIM('ICC GRID'!A326))</f>
        <v>MP</v>
      </c>
      <c r="D349" s="31">
        <f>IF(ISBLANK('ICC GRID'!F326),"---",'ICC GRID'!E326)</f>
        <v>50</v>
      </c>
      <c r="E349" s="18">
        <f>IF(ISBLANK('ICC GRID'!F326),"---",IF('ICC GRID'!D326=0,"",'ICC GRID'!D326))</f>
        <v>1.75</v>
      </c>
      <c r="F349" s="19">
        <f>IF(ISBLANK('ICC GRID'!E326),"---",IF('ICC GRID'!E326=0,"",'ICC GRID'!E326))</f>
        <v>50</v>
      </c>
      <c r="G349" s="90">
        <f>IF(ISBLANK('ICC GRID'!F326),"---",IF('ICC GRID'!G326=0,"",'ICC GRID'!G326))</f>
        <v>9100</v>
      </c>
      <c r="H349" s="47"/>
      <c r="I349" s="48"/>
      <c r="J349" s="32" t="str">
        <f t="shared" si="12"/>
        <v/>
      </c>
      <c r="K349" s="33" t="str">
        <f>IF(ISBLANK('ICC GRID'!D326),"---",IF(H349="","",IF(H349&lt;'ICC GRID'!D326,M349,E349)))</f>
        <v/>
      </c>
      <c r="L349" s="33" t="str">
        <f t="shared" si="13"/>
        <v/>
      </c>
    </row>
    <row r="350" spans="1:12" ht="15.75" x14ac:dyDescent="0.2">
      <c r="A350" s="28" t="str">
        <f>IF(ISBLANK('ICC GRID'!F327),"---",'ICC GRID'!F327)</f>
        <v>Liquidambar styraciflua 'Slender Silhouette'</v>
      </c>
      <c r="B350" s="29"/>
      <c r="C350" s="30" t="str">
        <f>IF(ISBLANK('ICC GRID'!F327),"---",TRIM('ICC GRID'!A327))</f>
        <v>#1 3-4'</v>
      </c>
      <c r="D350" s="31">
        <f>IF(ISBLANK('ICC GRID'!F327),"---",'ICC GRID'!E327)</f>
        <v>10</v>
      </c>
      <c r="E350" s="18">
        <f>IF(ISBLANK('ICC GRID'!F327),"---",IF('ICC GRID'!D327=0,"",'ICC GRID'!D327))</f>
        <v>17.100000000000001</v>
      </c>
      <c r="F350" s="19">
        <f>IF(ISBLANK('ICC GRID'!E327),"---",IF('ICC GRID'!E327=0,"",'ICC GRID'!E327))</f>
        <v>10</v>
      </c>
      <c r="G350" s="90">
        <f>IF(ISBLANK('ICC GRID'!F327),"---",IF('ICC GRID'!G327=0,"",'ICC GRID'!G327))</f>
        <v>30</v>
      </c>
      <c r="H350" s="47"/>
      <c r="I350" s="48"/>
      <c r="J350" s="32" t="str">
        <f t="shared" si="12"/>
        <v/>
      </c>
      <c r="K350" s="33" t="str">
        <f>IF(ISBLANK('ICC GRID'!D327),"---",IF(H350="","",IF(H350&lt;'ICC GRID'!D327,M350,E350)))</f>
        <v/>
      </c>
      <c r="L350" s="33" t="str">
        <f t="shared" si="13"/>
        <v/>
      </c>
    </row>
    <row r="351" spans="1:12" ht="15.75" x14ac:dyDescent="0.2">
      <c r="A351" s="28" t="str">
        <f>IF(ISBLANK('ICC GRID'!F328),"---",'ICC GRID'!F328)</f>
        <v>Liriodendron tulipifera</v>
      </c>
      <c r="B351" s="29"/>
      <c r="C351" s="30" t="str">
        <f>IF(ISBLANK('ICC GRID'!F328),"---",TRIM('ICC GRID'!A328))</f>
        <v>LP21ci 6-12"</v>
      </c>
      <c r="D351" s="31">
        <f>IF(ISBLANK('ICC GRID'!F328),"---",'ICC GRID'!E328)</f>
        <v>50</v>
      </c>
      <c r="E351" s="18">
        <f>IF(ISBLANK('ICC GRID'!F328),"---",IF('ICC GRID'!D328=0,"",'ICC GRID'!D328))</f>
        <v>2.2999999999999998</v>
      </c>
      <c r="F351" s="19">
        <f>IF(ISBLANK('ICC GRID'!E328),"---",IF('ICC GRID'!E328=0,"",'ICC GRID'!E328))</f>
        <v>50</v>
      </c>
      <c r="G351" s="90">
        <f>IF(ISBLANK('ICC GRID'!F328),"---",IF('ICC GRID'!G328=0,"",'ICC GRID'!G328))</f>
        <v>400</v>
      </c>
      <c r="H351" s="47"/>
      <c r="I351" s="48"/>
      <c r="J351" s="32" t="str">
        <f t="shared" si="12"/>
        <v/>
      </c>
      <c r="K351" s="33" t="str">
        <f>IF(ISBLANK('ICC GRID'!D328),"---",IF(H351="","",IF(H351&lt;'ICC GRID'!D328,M351,E351)))</f>
        <v/>
      </c>
      <c r="L351" s="33" t="str">
        <f t="shared" si="13"/>
        <v/>
      </c>
    </row>
    <row r="352" spans="1:12" ht="15.75" x14ac:dyDescent="0.2">
      <c r="A352" s="28" t="str">
        <f>IF(ISBLANK('ICC GRID'!F329),"---",'ICC GRID'!F329)</f>
        <v>Liriodendron tulipifera</v>
      </c>
      <c r="B352" s="29"/>
      <c r="C352" s="30" t="str">
        <f>IF(ISBLANK('ICC GRID'!F329),"---",TRIM('ICC GRID'!A329))</f>
        <v>LP21ci 1-2'</v>
      </c>
      <c r="D352" s="31">
        <f>IF(ISBLANK('ICC GRID'!F329),"---",'ICC GRID'!E329)</f>
        <v>50</v>
      </c>
      <c r="E352" s="18">
        <f>IF(ISBLANK('ICC GRID'!F329),"---",IF('ICC GRID'!D329=0,"",'ICC GRID'!D329))</f>
        <v>2.35</v>
      </c>
      <c r="F352" s="19">
        <f>IF(ISBLANK('ICC GRID'!E329),"---",IF('ICC GRID'!E329=0,"",'ICC GRID'!E329))</f>
        <v>50</v>
      </c>
      <c r="G352" s="90">
        <f>IF(ISBLANK('ICC GRID'!F329),"---",IF('ICC GRID'!G329=0,"",'ICC GRID'!G329))</f>
        <v>950</v>
      </c>
      <c r="H352" s="47"/>
      <c r="I352" s="48"/>
      <c r="J352" s="32" t="str">
        <f t="shared" si="12"/>
        <v/>
      </c>
      <c r="K352" s="33" t="str">
        <f>IF(ISBLANK('ICC GRID'!D329),"---",IF(H352="","",IF(H352&lt;'ICC GRID'!D329,M352,E352)))</f>
        <v/>
      </c>
      <c r="L352" s="33" t="str">
        <f t="shared" si="13"/>
        <v/>
      </c>
    </row>
    <row r="353" spans="1:12" ht="15.75" x14ac:dyDescent="0.2">
      <c r="A353" s="28" t="str">
        <f>IF(ISBLANK('ICC GRID'!F330),"---",'ICC GRID'!F330)</f>
        <v>Liriodendron tulipifera</v>
      </c>
      <c r="B353" s="29"/>
      <c r="C353" s="30" t="str">
        <f>IF(ISBLANK('ICC GRID'!F330),"---",TRIM('ICC GRID'!A330))</f>
        <v>LP21ci 2-3'</v>
      </c>
      <c r="D353" s="31">
        <f>IF(ISBLANK('ICC GRID'!F330),"---",'ICC GRID'!E330)</f>
        <v>50</v>
      </c>
      <c r="E353" s="18">
        <f>IF(ISBLANK('ICC GRID'!F330),"---",IF('ICC GRID'!D330=0,"",'ICC GRID'!D330))</f>
        <v>2.9</v>
      </c>
      <c r="F353" s="19">
        <f>IF(ISBLANK('ICC GRID'!E330),"---",IF('ICC GRID'!E330=0,"",'ICC GRID'!E330))</f>
        <v>50</v>
      </c>
      <c r="G353" s="90">
        <f>IF(ISBLANK('ICC GRID'!F330),"---",IF('ICC GRID'!G330=0,"",'ICC GRID'!G330))</f>
        <v>600</v>
      </c>
      <c r="H353" s="47"/>
      <c r="I353" s="48"/>
      <c r="J353" s="32" t="str">
        <f t="shared" si="12"/>
        <v/>
      </c>
      <c r="K353" s="33" t="str">
        <f>IF(ISBLANK('ICC GRID'!D330),"---",IF(H353="","",IF(H353&lt;'ICC GRID'!D330,M353,E353)))</f>
        <v/>
      </c>
      <c r="L353" s="33" t="str">
        <f t="shared" si="13"/>
        <v/>
      </c>
    </row>
    <row r="354" spans="1:12" ht="15.75" x14ac:dyDescent="0.2">
      <c r="A354" s="28" t="str">
        <f>IF(ISBLANK('ICC GRID'!F331),"---",'ICC GRID'!F331)</f>
        <v>Liriodendron tulipifera</v>
      </c>
      <c r="B354" s="29"/>
      <c r="C354" s="30" t="str">
        <f>IF(ISBLANK('ICC GRID'!F331),"---",TRIM('ICC GRID'!A331))</f>
        <v>LP21ci 3-4'</v>
      </c>
      <c r="D354" s="31">
        <f>IF(ISBLANK('ICC GRID'!F331),"---",'ICC GRID'!E331)</f>
        <v>50</v>
      </c>
      <c r="E354" s="18">
        <f>IF(ISBLANK('ICC GRID'!F331),"---",IF('ICC GRID'!D331=0,"",'ICC GRID'!D331))</f>
        <v>3.8</v>
      </c>
      <c r="F354" s="19">
        <f>IF(ISBLANK('ICC GRID'!E331),"---",IF('ICC GRID'!E331=0,"",'ICC GRID'!E331))</f>
        <v>50</v>
      </c>
      <c r="G354" s="90">
        <f>IF(ISBLANK('ICC GRID'!F331),"---",IF('ICC GRID'!G331=0,"",'ICC GRID'!G331))</f>
        <v>1200</v>
      </c>
      <c r="H354" s="47"/>
      <c r="I354" s="48"/>
      <c r="J354" s="32" t="str">
        <f t="shared" si="12"/>
        <v/>
      </c>
      <c r="K354" s="33" t="str">
        <f>IF(ISBLANK('ICC GRID'!D331),"---",IF(H354="","",IF(H354&lt;'ICC GRID'!D331,M354,E354)))</f>
        <v/>
      </c>
      <c r="L354" s="33" t="str">
        <f t="shared" si="13"/>
        <v/>
      </c>
    </row>
    <row r="355" spans="1:12" ht="15.75" x14ac:dyDescent="0.2">
      <c r="A355" s="28" t="str">
        <f>IF(ISBLANK('ICC GRID'!F332),"---",'ICC GRID'!F332)</f>
        <v>Liriodendron tulipifera</v>
      </c>
      <c r="B355" s="29"/>
      <c r="C355" s="30" t="str">
        <f>IF(ISBLANK('ICC GRID'!F332),"---",TRIM('ICC GRID'!A332))</f>
        <v>3-4' TR</v>
      </c>
      <c r="D355" s="31">
        <f>IF(ISBLANK('ICC GRID'!F332),"---",'ICC GRID'!E332)</f>
        <v>10</v>
      </c>
      <c r="E355" s="18">
        <f>IF(ISBLANK('ICC GRID'!F332),"---",IF('ICC GRID'!D332=0,"",'ICC GRID'!D332))</f>
        <v>7.25</v>
      </c>
      <c r="F355" s="19">
        <f>IF(ISBLANK('ICC GRID'!E332),"---",IF('ICC GRID'!E332=0,"",'ICC GRID'!E332))</f>
        <v>10</v>
      </c>
      <c r="G355" s="90">
        <f>IF(ISBLANK('ICC GRID'!F332),"---",IF('ICC GRID'!G332=0,"",'ICC GRID'!G332))</f>
        <v>1740</v>
      </c>
      <c r="H355" s="47"/>
      <c r="I355" s="48"/>
      <c r="J355" s="32" t="str">
        <f t="shared" si="12"/>
        <v/>
      </c>
      <c r="K355" s="33" t="str">
        <f>IF(ISBLANK('ICC GRID'!D332),"---",IF(H355="","",IF(H355&lt;'ICC GRID'!D332,M355,E355)))</f>
        <v/>
      </c>
      <c r="L355" s="33" t="str">
        <f t="shared" si="13"/>
        <v/>
      </c>
    </row>
    <row r="356" spans="1:12" ht="15.75" x14ac:dyDescent="0.2">
      <c r="A356" s="28" t="str">
        <f>IF(ISBLANK('ICC GRID'!F333),"---",'ICC GRID'!F333)</f>
        <v>Liriodendron tulipifera</v>
      </c>
      <c r="B356" s="29"/>
      <c r="C356" s="30" t="str">
        <f>IF(ISBLANK('ICC GRID'!F333),"---",TRIM('ICC GRID'!A333))</f>
        <v>4-5' TR</v>
      </c>
      <c r="D356" s="31">
        <f>IF(ISBLANK('ICC GRID'!F333),"---",'ICC GRID'!E333)</f>
        <v>10</v>
      </c>
      <c r="E356" s="18">
        <f>IF(ISBLANK('ICC GRID'!F333),"---",IF('ICC GRID'!D333=0,"",'ICC GRID'!D333))</f>
        <v>8.65</v>
      </c>
      <c r="F356" s="19">
        <f>IF(ISBLANK('ICC GRID'!E333),"---",IF('ICC GRID'!E333=0,"",'ICC GRID'!E333))</f>
        <v>10</v>
      </c>
      <c r="G356" s="90">
        <f>IF(ISBLANK('ICC GRID'!F333),"---",IF('ICC GRID'!G333=0,"",'ICC GRID'!G333))</f>
        <v>2360</v>
      </c>
      <c r="H356" s="47"/>
      <c r="I356" s="48"/>
      <c r="J356" s="32" t="str">
        <f t="shared" si="12"/>
        <v/>
      </c>
      <c r="K356" s="33" t="str">
        <f>IF(ISBLANK('ICC GRID'!D333),"---",IF(H356="","",IF(H356&lt;'ICC GRID'!D333,M356,E356)))</f>
        <v/>
      </c>
      <c r="L356" s="33" t="str">
        <f t="shared" si="13"/>
        <v/>
      </c>
    </row>
    <row r="357" spans="1:12" ht="15.75" x14ac:dyDescent="0.2">
      <c r="A357" s="28" t="str">
        <f>IF(ISBLANK('ICC GRID'!F334),"---",'ICC GRID'!F334)</f>
        <v>Liriodendron tulipifera</v>
      </c>
      <c r="B357" s="29"/>
      <c r="C357" s="30" t="str">
        <f>IF(ISBLANK('ICC GRID'!F334),"---",TRIM('ICC GRID'!A334))</f>
        <v>5-6' TR TRUCK ONLY</v>
      </c>
      <c r="D357" s="31">
        <f>IF(ISBLANK('ICC GRID'!F334),"---",'ICC GRID'!E334)</f>
        <v>10</v>
      </c>
      <c r="E357" s="18">
        <f>IF(ISBLANK('ICC GRID'!F334),"---",IF('ICC GRID'!D334=0,"",'ICC GRID'!D334))</f>
        <v>9.9</v>
      </c>
      <c r="F357" s="19">
        <f>IF(ISBLANK('ICC GRID'!E334),"---",IF('ICC GRID'!E334=0,"",'ICC GRID'!E334))</f>
        <v>10</v>
      </c>
      <c r="G357" s="90">
        <f>IF(ISBLANK('ICC GRID'!F334),"---",IF('ICC GRID'!G334=0,"",'ICC GRID'!G334))</f>
        <v>150</v>
      </c>
      <c r="H357" s="47"/>
      <c r="I357" s="48"/>
      <c r="J357" s="32" t="str">
        <f t="shared" si="12"/>
        <v/>
      </c>
      <c r="K357" s="33" t="str">
        <f>IF(ISBLANK('ICC GRID'!D334),"---",IF(H357="","",IF(H357&lt;'ICC GRID'!D334,M357,E357)))</f>
        <v/>
      </c>
      <c r="L357" s="33" t="str">
        <f t="shared" si="13"/>
        <v/>
      </c>
    </row>
    <row r="358" spans="1:12" ht="15.75" x14ac:dyDescent="0.2">
      <c r="A358" s="28" t="str">
        <f>IF(ISBLANK('ICC GRID'!F335),"---",'ICC GRID'!F335)</f>
        <v>Magnolia 'Butterflies'</v>
      </c>
      <c r="B358" s="29"/>
      <c r="C358" s="30" t="str">
        <f>IF(ISBLANK('ICC GRID'!F335),"---",TRIM('ICC GRID'!A335))</f>
        <v>#1 1-2'</v>
      </c>
      <c r="D358" s="31">
        <f>IF(ISBLANK('ICC GRID'!F335),"---",'ICC GRID'!E335)</f>
        <v>10</v>
      </c>
      <c r="E358" s="18">
        <f>IF(ISBLANK('ICC GRID'!F335),"---",IF('ICC GRID'!D335=0,"",'ICC GRID'!D335))</f>
        <v>12.35</v>
      </c>
      <c r="F358" s="19">
        <f>IF(ISBLANK('ICC GRID'!E335),"---",IF('ICC GRID'!E335=0,"",'ICC GRID'!E335))</f>
        <v>10</v>
      </c>
      <c r="G358" s="90">
        <f>IF(ISBLANK('ICC GRID'!F335),"---",IF('ICC GRID'!G335=0,"",'ICC GRID'!G335))</f>
        <v>1050</v>
      </c>
      <c r="H358" s="47"/>
      <c r="I358" s="48"/>
      <c r="J358" s="32" t="str">
        <f t="shared" si="12"/>
        <v/>
      </c>
      <c r="K358" s="33" t="str">
        <f>IF(ISBLANK('ICC GRID'!D335),"---",IF(H358="","",IF(H358&lt;'ICC GRID'!D335,M358,E358)))</f>
        <v/>
      </c>
      <c r="L358" s="33" t="str">
        <f t="shared" si="13"/>
        <v/>
      </c>
    </row>
    <row r="359" spans="1:12" ht="15.75" x14ac:dyDescent="0.2">
      <c r="A359" s="28" t="str">
        <f>IF(ISBLANK('ICC GRID'!F336),"---",'ICC GRID'!F336)</f>
        <v>Magnolia 'Butterflies'</v>
      </c>
      <c r="B359" s="29"/>
      <c r="C359" s="30" t="str">
        <f>IF(ISBLANK('ICC GRID'!F336),"---",TRIM('ICC GRID'!A336))</f>
        <v>#3 2-3' TRUCK PREF.</v>
      </c>
      <c r="D359" s="31">
        <f>IF(ISBLANK('ICC GRID'!F336),"---",'ICC GRID'!E336)</f>
        <v>5</v>
      </c>
      <c r="E359" s="18">
        <f>IF(ISBLANK('ICC GRID'!F336),"---",IF('ICC GRID'!D336=0,"",'ICC GRID'!D336))</f>
        <v>18.3</v>
      </c>
      <c r="F359" s="19">
        <f>IF(ISBLANK('ICC GRID'!E336),"---",IF('ICC GRID'!E336=0,"",'ICC GRID'!E336))</f>
        <v>5</v>
      </c>
      <c r="G359" s="90">
        <f>IF(ISBLANK('ICC GRID'!F336),"---",IF('ICC GRID'!G336=0,"",'ICC GRID'!G336))</f>
        <v>15</v>
      </c>
      <c r="H359" s="47"/>
      <c r="I359" s="48"/>
      <c r="J359" s="32" t="str">
        <f t="shared" si="12"/>
        <v/>
      </c>
      <c r="K359" s="33" t="str">
        <f>IF(ISBLANK('ICC GRID'!D336),"---",IF(H359="","",IF(H359&lt;'ICC GRID'!D336,M359,E359)))</f>
        <v/>
      </c>
      <c r="L359" s="33" t="str">
        <f t="shared" si="13"/>
        <v/>
      </c>
    </row>
    <row r="360" spans="1:12" ht="15.75" x14ac:dyDescent="0.2">
      <c r="A360" s="28" t="str">
        <f>IF(ISBLANK('ICC GRID'!F337),"---",'ICC GRID'!F337)</f>
        <v>Magnolia 'Butterflies'</v>
      </c>
      <c r="B360" s="29"/>
      <c r="C360" s="30" t="str">
        <f>IF(ISBLANK('ICC GRID'!F337),"---",TRIM('ICC GRID'!A337))</f>
        <v>#3 3-4' TRUCK ONLY</v>
      </c>
      <c r="D360" s="31">
        <f>IF(ISBLANK('ICC GRID'!F337),"---",'ICC GRID'!E337)</f>
        <v>5</v>
      </c>
      <c r="E360" s="18">
        <f>IF(ISBLANK('ICC GRID'!F337),"---",IF('ICC GRID'!D337=0,"",'ICC GRID'!D337))</f>
        <v>21.55</v>
      </c>
      <c r="F360" s="19">
        <f>IF(ISBLANK('ICC GRID'!E337),"---",IF('ICC GRID'!E337=0,"",'ICC GRID'!E337))</f>
        <v>5</v>
      </c>
      <c r="G360" s="90">
        <f>IF(ISBLANK('ICC GRID'!F337),"---",IF('ICC GRID'!G337=0,"",'ICC GRID'!G337))</f>
        <v>90</v>
      </c>
      <c r="H360" s="47"/>
      <c r="I360" s="48"/>
      <c r="J360" s="32" t="str">
        <f t="shared" si="12"/>
        <v/>
      </c>
      <c r="K360" s="33" t="str">
        <f>IF(ISBLANK('ICC GRID'!D337),"---",IF(H360="","",IF(H360&lt;'ICC GRID'!D337,M360,E360)))</f>
        <v/>
      </c>
      <c r="L360" s="33" t="str">
        <f t="shared" si="13"/>
        <v/>
      </c>
    </row>
    <row r="361" spans="1:12" ht="15.75" x14ac:dyDescent="0.2">
      <c r="A361" s="28" t="str">
        <f>IF(ISBLANK('ICC GRID'!F338),"---",'ICC GRID'!F338)</f>
        <v>Magnolia 'Cameo' PP 27,222 P3</v>
      </c>
      <c r="B361" s="29"/>
      <c r="C361" s="30" t="str">
        <f>IF(ISBLANK('ICC GRID'!F338),"---",TRIM('ICC GRID'!A338))</f>
        <v>#1 1-2'</v>
      </c>
      <c r="D361" s="31">
        <f>IF(ISBLANK('ICC GRID'!F338),"---",'ICC GRID'!E338)</f>
        <v>10</v>
      </c>
      <c r="E361" s="18">
        <f>IF(ISBLANK('ICC GRID'!F338),"---",IF('ICC GRID'!D338=0,"",'ICC GRID'!D338))</f>
        <v>15.35</v>
      </c>
      <c r="F361" s="19">
        <f>IF(ISBLANK('ICC GRID'!E338),"---",IF('ICC GRID'!E338=0,"",'ICC GRID'!E338))</f>
        <v>10</v>
      </c>
      <c r="G361" s="90">
        <f>IF(ISBLANK('ICC GRID'!F338),"---",IF('ICC GRID'!G338=0,"",'ICC GRID'!G338))</f>
        <v>650</v>
      </c>
      <c r="H361" s="47"/>
      <c r="I361" s="48"/>
      <c r="J361" s="32" t="str">
        <f t="shared" si="12"/>
        <v/>
      </c>
      <c r="K361" s="33" t="str">
        <f>IF(ISBLANK('ICC GRID'!D338),"---",IF(H361="","",IF(H361&lt;'ICC GRID'!D338,M361,E361)))</f>
        <v/>
      </c>
      <c r="L361" s="33" t="str">
        <f t="shared" si="13"/>
        <v/>
      </c>
    </row>
    <row r="362" spans="1:12" ht="15.75" x14ac:dyDescent="0.2">
      <c r="A362" s="28" t="str">
        <f>IF(ISBLANK('ICC GRID'!F339),"---",'ICC GRID'!F339)</f>
        <v>Magnolia 'Cameo' PP 27,222 P3</v>
      </c>
      <c r="B362" s="29"/>
      <c r="C362" s="30" t="str">
        <f>IF(ISBLANK('ICC GRID'!F339),"---",TRIM('ICC GRID'!A339))</f>
        <v>#1 2-3'</v>
      </c>
      <c r="D362" s="31">
        <f>IF(ISBLANK('ICC GRID'!F339),"---",'ICC GRID'!E339)</f>
        <v>10</v>
      </c>
      <c r="E362" s="18">
        <f>IF(ISBLANK('ICC GRID'!F339),"---",IF('ICC GRID'!D339=0,"",'ICC GRID'!D339))</f>
        <v>18.100000000000001</v>
      </c>
      <c r="F362" s="19">
        <f>IF(ISBLANK('ICC GRID'!E339),"---",IF('ICC GRID'!E339=0,"",'ICC GRID'!E339))</f>
        <v>10</v>
      </c>
      <c r="G362" s="90">
        <f>IF(ISBLANK('ICC GRID'!F339),"---",IF('ICC GRID'!G339=0,"",'ICC GRID'!G339))</f>
        <v>200</v>
      </c>
      <c r="H362" s="47"/>
      <c r="I362" s="48"/>
      <c r="J362" s="32" t="str">
        <f t="shared" si="12"/>
        <v/>
      </c>
      <c r="K362" s="33" t="str">
        <f>IF(ISBLANK('ICC GRID'!D339),"---",IF(H362="","",IF(H362&lt;'ICC GRID'!D339,M362,E362)))</f>
        <v/>
      </c>
      <c r="L362" s="33" t="str">
        <f t="shared" si="13"/>
        <v/>
      </c>
    </row>
    <row r="363" spans="1:12" ht="15.75" x14ac:dyDescent="0.2">
      <c r="A363" s="28" t="str">
        <f>IF(ISBLANK('ICC GRID'!F340),"---",'ICC GRID'!F340)</f>
        <v>Magnolia 'Elizabeth'</v>
      </c>
      <c r="B363" s="29"/>
      <c r="C363" s="30" t="str">
        <f>IF(ISBLANK('ICC GRID'!F340),"---",TRIM('ICC GRID'!A340))</f>
        <v>#1 1-2'</v>
      </c>
      <c r="D363" s="31">
        <f>IF(ISBLANK('ICC GRID'!F340),"---",'ICC GRID'!E340)</f>
        <v>10</v>
      </c>
      <c r="E363" s="18">
        <f>IF(ISBLANK('ICC GRID'!F340),"---",IF('ICC GRID'!D340=0,"",'ICC GRID'!D340))</f>
        <v>12.35</v>
      </c>
      <c r="F363" s="19">
        <f>IF(ISBLANK('ICC GRID'!E340),"---",IF('ICC GRID'!E340=0,"",'ICC GRID'!E340))</f>
        <v>10</v>
      </c>
      <c r="G363" s="90">
        <f>IF(ISBLANK('ICC GRID'!F340),"---",IF('ICC GRID'!G340=0,"",'ICC GRID'!G340))</f>
        <v>1020</v>
      </c>
      <c r="H363" s="47"/>
      <c r="I363" s="48"/>
      <c r="J363" s="32" t="str">
        <f t="shared" si="12"/>
        <v/>
      </c>
      <c r="K363" s="33" t="str">
        <f>IF(ISBLANK('ICC GRID'!D340),"---",IF(H363="","",IF(H363&lt;'ICC GRID'!D340,M363,E363)))</f>
        <v/>
      </c>
      <c r="L363" s="33" t="str">
        <f t="shared" si="13"/>
        <v/>
      </c>
    </row>
    <row r="364" spans="1:12" ht="15.75" x14ac:dyDescent="0.2">
      <c r="A364" s="28" t="str">
        <f>IF(ISBLANK('ICC GRID'!F341),"---",'ICC GRID'!F341)</f>
        <v>Magnolia 'Elizabeth'</v>
      </c>
      <c r="B364" s="29"/>
      <c r="C364" s="30" t="str">
        <f>IF(ISBLANK('ICC GRID'!F341),"---",TRIM('ICC GRID'!A341))</f>
        <v>#1 2-3'</v>
      </c>
      <c r="D364" s="31">
        <f>IF(ISBLANK('ICC GRID'!F341),"---",'ICC GRID'!E341)</f>
        <v>10</v>
      </c>
      <c r="E364" s="18">
        <f>IF(ISBLANK('ICC GRID'!F341),"---",IF('ICC GRID'!D341=0,"",'ICC GRID'!D341))</f>
        <v>14.95</v>
      </c>
      <c r="F364" s="19">
        <f>IF(ISBLANK('ICC GRID'!E341),"---",IF('ICC GRID'!E341=0,"",'ICC GRID'!E341))</f>
        <v>10</v>
      </c>
      <c r="G364" s="90">
        <f>IF(ISBLANK('ICC GRID'!F341),"---",IF('ICC GRID'!G341=0,"",'ICC GRID'!G341))</f>
        <v>130</v>
      </c>
      <c r="H364" s="47"/>
      <c r="I364" s="48"/>
      <c r="J364" s="32" t="str">
        <f t="shared" si="12"/>
        <v/>
      </c>
      <c r="K364" s="33" t="str">
        <f>IF(ISBLANK('ICC GRID'!D341),"---",IF(H364="","",IF(H364&lt;'ICC GRID'!D341,M364,E364)))</f>
        <v/>
      </c>
      <c r="L364" s="33" t="str">
        <f t="shared" si="13"/>
        <v/>
      </c>
    </row>
    <row r="365" spans="1:12" ht="15.75" x14ac:dyDescent="0.2">
      <c r="A365" s="28" t="str">
        <f>IF(ISBLANK('ICC GRID'!F342),"---",'ICC GRID'!F342)</f>
        <v>Magnolia 'Elizabeth'</v>
      </c>
      <c r="B365" s="29"/>
      <c r="C365" s="30" t="str">
        <f>IF(ISBLANK('ICC GRID'!F342),"---",TRIM('ICC GRID'!A342))</f>
        <v>#3 4-5' TRUCK ONLY</v>
      </c>
      <c r="D365" s="31">
        <f>IF(ISBLANK('ICC GRID'!F342),"---",'ICC GRID'!E342)</f>
        <v>5</v>
      </c>
      <c r="E365" s="18">
        <f>IF(ISBLANK('ICC GRID'!F342),"---",IF('ICC GRID'!D342=0,"",'ICC GRID'!D342))</f>
        <v>24.6</v>
      </c>
      <c r="F365" s="19">
        <f>IF(ISBLANK('ICC GRID'!E342),"---",IF('ICC GRID'!E342=0,"",'ICC GRID'!E342))</f>
        <v>5</v>
      </c>
      <c r="G365" s="90">
        <f>IF(ISBLANK('ICC GRID'!F342),"---",IF('ICC GRID'!G342=0,"",'ICC GRID'!G342))</f>
        <v>230</v>
      </c>
      <c r="H365" s="47"/>
      <c r="I365" s="48"/>
      <c r="J365" s="32" t="str">
        <f t="shared" si="12"/>
        <v/>
      </c>
      <c r="K365" s="33" t="str">
        <f>IF(ISBLANK('ICC GRID'!D342),"---",IF(H365="","",IF(H365&lt;'ICC GRID'!D342,M365,E365)))</f>
        <v/>
      </c>
      <c r="L365" s="33" t="str">
        <f t="shared" si="13"/>
        <v/>
      </c>
    </row>
    <row r="366" spans="1:12" ht="15.75" x14ac:dyDescent="0.2">
      <c r="A366" s="28" t="str">
        <f>IF(ISBLANK('ICC GRID'!F343),"---",'ICC GRID'!F343)</f>
        <v>Magnolia 'Galaxy'</v>
      </c>
      <c r="B366" s="29"/>
      <c r="C366" s="30" t="str">
        <f>IF(ISBLANK('ICC GRID'!F343),"---",TRIM('ICC GRID'!A343))</f>
        <v>#1 1-2'</v>
      </c>
      <c r="D366" s="31">
        <f>IF(ISBLANK('ICC GRID'!F343),"---",'ICC GRID'!E343)</f>
        <v>10</v>
      </c>
      <c r="E366" s="18">
        <f>IF(ISBLANK('ICC GRID'!F343),"---",IF('ICC GRID'!D343=0,"",'ICC GRID'!D343))</f>
        <v>12.35</v>
      </c>
      <c r="F366" s="19">
        <f>IF(ISBLANK('ICC GRID'!E343),"---",IF('ICC GRID'!E343=0,"",'ICC GRID'!E343))</f>
        <v>10</v>
      </c>
      <c r="G366" s="90">
        <f>IF(ISBLANK('ICC GRID'!F343),"---",IF('ICC GRID'!G343=0,"",'ICC GRID'!G343))</f>
        <v>550</v>
      </c>
      <c r="H366" s="47"/>
      <c r="I366" s="48"/>
      <c r="J366" s="32" t="str">
        <f t="shared" si="12"/>
        <v/>
      </c>
      <c r="K366" s="33" t="str">
        <f>IF(ISBLANK('ICC GRID'!D343),"---",IF(H366="","",IF(H366&lt;'ICC GRID'!D343,M366,E366)))</f>
        <v/>
      </c>
      <c r="L366" s="33" t="str">
        <f t="shared" si="13"/>
        <v/>
      </c>
    </row>
    <row r="367" spans="1:12" ht="15.75" x14ac:dyDescent="0.2">
      <c r="A367" s="28" t="str">
        <f>IF(ISBLANK('ICC GRID'!F344),"---",'ICC GRID'!F344)</f>
        <v>Magnolia 'Galaxy'</v>
      </c>
      <c r="B367" s="29"/>
      <c r="C367" s="30" t="str">
        <f>IF(ISBLANK('ICC GRID'!F344),"---",TRIM('ICC GRID'!A344))</f>
        <v>#1 3-4'</v>
      </c>
      <c r="D367" s="31">
        <f>IF(ISBLANK('ICC GRID'!F344),"---",'ICC GRID'!E344)</f>
        <v>10</v>
      </c>
      <c r="E367" s="18">
        <f>IF(ISBLANK('ICC GRID'!F344),"---",IF('ICC GRID'!D344=0,"",'ICC GRID'!D344))</f>
        <v>17.55</v>
      </c>
      <c r="F367" s="19">
        <f>IF(ISBLANK('ICC GRID'!E344),"---",IF('ICC GRID'!E344=0,"",'ICC GRID'!E344))</f>
        <v>10</v>
      </c>
      <c r="G367" s="90">
        <f>IF(ISBLANK('ICC GRID'!F344),"---",IF('ICC GRID'!G344=0,"",'ICC GRID'!G344))</f>
        <v>30</v>
      </c>
      <c r="H367" s="47"/>
      <c r="I367" s="48"/>
      <c r="J367" s="32" t="str">
        <f t="shared" si="12"/>
        <v/>
      </c>
      <c r="K367" s="33" t="str">
        <f>IF(ISBLANK('ICC GRID'!D344),"---",IF(H367="","",IF(H367&lt;'ICC GRID'!D344,M367,E367)))</f>
        <v/>
      </c>
      <c r="L367" s="33" t="str">
        <f t="shared" si="13"/>
        <v/>
      </c>
    </row>
    <row r="368" spans="1:12" ht="15.75" x14ac:dyDescent="0.2">
      <c r="A368" s="28" t="str">
        <f>IF(ISBLANK('ICC GRID'!F345),"---",'ICC GRID'!F345)</f>
        <v>Magnolia 'Galaxy'</v>
      </c>
      <c r="B368" s="29"/>
      <c r="C368" s="30" t="str">
        <f>IF(ISBLANK('ICC GRID'!F345),"---",TRIM('ICC GRID'!A345))</f>
        <v>#3 3-4' TRUCK ONLY</v>
      </c>
      <c r="D368" s="31">
        <f>IF(ISBLANK('ICC GRID'!F345),"---",'ICC GRID'!E345)</f>
        <v>5</v>
      </c>
      <c r="E368" s="18">
        <f>IF(ISBLANK('ICC GRID'!F345),"---",IF('ICC GRID'!D345=0,"",'ICC GRID'!D345))</f>
        <v>21.55</v>
      </c>
      <c r="F368" s="19">
        <f>IF(ISBLANK('ICC GRID'!E345),"---",IF('ICC GRID'!E345=0,"",'ICC GRID'!E345))</f>
        <v>5</v>
      </c>
      <c r="G368" s="90">
        <f>IF(ISBLANK('ICC GRID'!F345),"---",IF('ICC GRID'!G345=0,"",'ICC GRID'!G345))</f>
        <v>60</v>
      </c>
      <c r="H368" s="47"/>
      <c r="I368" s="48"/>
      <c r="J368" s="32" t="str">
        <f t="shared" si="12"/>
        <v/>
      </c>
      <c r="K368" s="33" t="str">
        <f>IF(ISBLANK('ICC GRID'!D345),"---",IF(H368="","",IF(H368&lt;'ICC GRID'!D345,M368,E368)))</f>
        <v/>
      </c>
      <c r="L368" s="33" t="str">
        <f t="shared" si="13"/>
        <v/>
      </c>
    </row>
    <row r="369" spans="1:12" ht="15.75" x14ac:dyDescent="0.2">
      <c r="A369" s="28" t="str">
        <f>IF(ISBLANK('ICC GRID'!F346),"---",'ICC GRID'!F346)</f>
        <v>Magnolia 'Galaxy'</v>
      </c>
      <c r="B369" s="29"/>
      <c r="C369" s="30" t="str">
        <f>IF(ISBLANK('ICC GRID'!F346),"---",TRIM('ICC GRID'!A346))</f>
        <v>#3 5-6' TRUCK ONLY</v>
      </c>
      <c r="D369" s="31">
        <f>IF(ISBLANK('ICC GRID'!F346),"---",'ICC GRID'!E346)</f>
        <v>5</v>
      </c>
      <c r="E369" s="18">
        <f>IF(ISBLANK('ICC GRID'!F346),"---",IF('ICC GRID'!D346=0,"",'ICC GRID'!D346))</f>
        <v>27.5</v>
      </c>
      <c r="F369" s="19">
        <f>IF(ISBLANK('ICC GRID'!E346),"---",IF('ICC GRID'!E346=0,"",'ICC GRID'!E346))</f>
        <v>5</v>
      </c>
      <c r="G369" s="90">
        <f>IF(ISBLANK('ICC GRID'!F346),"---",IF('ICC GRID'!G346=0,"",'ICC GRID'!G346))</f>
        <v>205</v>
      </c>
      <c r="H369" s="47"/>
      <c r="I369" s="48"/>
      <c r="J369" s="32" t="str">
        <f t="shared" si="12"/>
        <v/>
      </c>
      <c r="K369" s="33" t="str">
        <f>IF(ISBLANK('ICC GRID'!D346),"---",IF(H369="","",IF(H369&lt;'ICC GRID'!D346,M369,E369)))</f>
        <v/>
      </c>
      <c r="L369" s="33" t="str">
        <f t="shared" si="13"/>
        <v/>
      </c>
    </row>
    <row r="370" spans="1:12" ht="15.75" x14ac:dyDescent="0.2">
      <c r="A370" s="28" t="str">
        <f>IF(ISBLANK('ICC GRID'!F347),"---",'ICC GRID'!F347)</f>
        <v>Magnolia 'Genie' PP 20,748</v>
      </c>
      <c r="B370" s="29"/>
      <c r="C370" s="30" t="str">
        <f>IF(ISBLANK('ICC GRID'!F347),"---",TRIM('ICC GRID'!A347))</f>
        <v>#1 1-2'</v>
      </c>
      <c r="D370" s="31">
        <f>IF(ISBLANK('ICC GRID'!F347),"---",'ICC GRID'!E347)</f>
        <v>10</v>
      </c>
      <c r="E370" s="18">
        <f>IF(ISBLANK('ICC GRID'!F347),"---",IF('ICC GRID'!D347=0,"",'ICC GRID'!D347))</f>
        <v>14.15</v>
      </c>
      <c r="F370" s="19">
        <f>IF(ISBLANK('ICC GRID'!E347),"---",IF('ICC GRID'!E347=0,"",'ICC GRID'!E347))</f>
        <v>10</v>
      </c>
      <c r="G370" s="90">
        <f>IF(ISBLANK('ICC GRID'!F347),"---",IF('ICC GRID'!G347=0,"",'ICC GRID'!G347))</f>
        <v>940</v>
      </c>
      <c r="H370" s="47"/>
      <c r="I370" s="48"/>
      <c r="J370" s="32" t="str">
        <f t="shared" si="12"/>
        <v/>
      </c>
      <c r="K370" s="33" t="str">
        <f>IF(ISBLANK('ICC GRID'!D347),"---",IF(H370="","",IF(H370&lt;'ICC GRID'!D347,M370,E370)))</f>
        <v/>
      </c>
      <c r="L370" s="33" t="str">
        <f t="shared" si="13"/>
        <v/>
      </c>
    </row>
    <row r="371" spans="1:12" ht="15.75" x14ac:dyDescent="0.2">
      <c r="A371" s="28" t="str">
        <f>IF(ISBLANK('ICC GRID'!F348),"---",'ICC GRID'!F348)</f>
        <v>Magnolia 'Judy Zuk'</v>
      </c>
      <c r="B371" s="29"/>
      <c r="C371" s="30" t="str">
        <f>IF(ISBLANK('ICC GRID'!F348),"---",TRIM('ICC GRID'!A348))</f>
        <v>#1 1-2'</v>
      </c>
      <c r="D371" s="31">
        <f>IF(ISBLANK('ICC GRID'!F348),"---",'ICC GRID'!E348)</f>
        <v>10</v>
      </c>
      <c r="E371" s="18">
        <f>IF(ISBLANK('ICC GRID'!F348),"---",IF('ICC GRID'!D348=0,"",'ICC GRID'!D348))</f>
        <v>13.35</v>
      </c>
      <c r="F371" s="19">
        <f>IF(ISBLANK('ICC GRID'!E348),"---",IF('ICC GRID'!E348=0,"",'ICC GRID'!E348))</f>
        <v>10</v>
      </c>
      <c r="G371" s="90">
        <f>IF(ISBLANK('ICC GRID'!F348),"---",IF('ICC GRID'!G348=0,"",'ICC GRID'!G348))</f>
        <v>810</v>
      </c>
      <c r="H371" s="47"/>
      <c r="I371" s="48"/>
      <c r="J371" s="32" t="str">
        <f t="shared" si="12"/>
        <v/>
      </c>
      <c r="K371" s="33" t="str">
        <f>IF(ISBLANK('ICC GRID'!D348),"---",IF(H371="","",IF(H371&lt;'ICC GRID'!D348,M371,E371)))</f>
        <v/>
      </c>
      <c r="L371" s="33" t="str">
        <f t="shared" si="13"/>
        <v/>
      </c>
    </row>
    <row r="372" spans="1:12" ht="15.75" x14ac:dyDescent="0.2">
      <c r="A372" s="28" t="str">
        <f>IF(ISBLANK('ICC GRID'!F349),"---",'ICC GRID'!F349)</f>
        <v>Magnolia 'Judy Zuk'</v>
      </c>
      <c r="B372" s="29"/>
      <c r="C372" s="30" t="str">
        <f>IF(ISBLANK('ICC GRID'!F349),"---",TRIM('ICC GRID'!A349))</f>
        <v>#1 3-4'</v>
      </c>
      <c r="D372" s="31">
        <f>IF(ISBLANK('ICC GRID'!F349),"---",'ICC GRID'!E349)</f>
        <v>10</v>
      </c>
      <c r="E372" s="18">
        <f>IF(ISBLANK('ICC GRID'!F349),"---",IF('ICC GRID'!D349=0,"",'ICC GRID'!D349))</f>
        <v>18.899999999999999</v>
      </c>
      <c r="F372" s="19">
        <f>IF(ISBLANK('ICC GRID'!E349),"---",IF('ICC GRID'!E349=0,"",'ICC GRID'!E349))</f>
        <v>10</v>
      </c>
      <c r="G372" s="90">
        <f>IF(ISBLANK('ICC GRID'!F349),"---",IF('ICC GRID'!G349=0,"",'ICC GRID'!G349))</f>
        <v>190</v>
      </c>
      <c r="H372" s="47"/>
      <c r="I372" s="48"/>
      <c r="J372" s="32" t="str">
        <f t="shared" si="12"/>
        <v/>
      </c>
      <c r="K372" s="33" t="str">
        <f>IF(ISBLANK('ICC GRID'!D349),"---",IF(H372="","",IF(H372&lt;'ICC GRID'!D349,M372,E372)))</f>
        <v/>
      </c>
      <c r="L372" s="33" t="str">
        <f t="shared" si="13"/>
        <v/>
      </c>
    </row>
    <row r="373" spans="1:12" ht="15.75" x14ac:dyDescent="0.2">
      <c r="A373" s="28" t="str">
        <f>IF(ISBLANK('ICC GRID'!F350),"---",'ICC GRID'!F350)</f>
        <v>Magnolia 'Judy Zuk'</v>
      </c>
      <c r="B373" s="29"/>
      <c r="C373" s="30" t="str">
        <f>IF(ISBLANK('ICC GRID'!F350),"---",TRIM('ICC GRID'!A350))</f>
        <v>#1 4-5' TRUCK PREF.</v>
      </c>
      <c r="D373" s="31">
        <f>IF(ISBLANK('ICC GRID'!F350),"---",'ICC GRID'!E350)</f>
        <v>10</v>
      </c>
      <c r="E373" s="18">
        <f>IF(ISBLANK('ICC GRID'!F350),"---",IF('ICC GRID'!D350=0,"",'ICC GRID'!D350))</f>
        <v>21.65</v>
      </c>
      <c r="F373" s="19">
        <f>IF(ISBLANK('ICC GRID'!E350),"---",IF('ICC GRID'!E350=0,"",'ICC GRID'!E350))</f>
        <v>10</v>
      </c>
      <c r="G373" s="90">
        <f>IF(ISBLANK('ICC GRID'!F350),"---",IF('ICC GRID'!G350=0,"",'ICC GRID'!G350))</f>
        <v>60</v>
      </c>
      <c r="H373" s="47"/>
      <c r="I373" s="48"/>
      <c r="J373" s="32" t="str">
        <f t="shared" si="12"/>
        <v/>
      </c>
      <c r="K373" s="33" t="str">
        <f>IF(ISBLANK('ICC GRID'!D350),"---",IF(H373="","",IF(H373&lt;'ICC GRID'!D350,M373,E373)))</f>
        <v/>
      </c>
      <c r="L373" s="33" t="str">
        <f t="shared" si="13"/>
        <v/>
      </c>
    </row>
    <row r="374" spans="1:12" ht="15.75" x14ac:dyDescent="0.2">
      <c r="A374" s="28" t="str">
        <f>IF(ISBLANK('ICC GRID'!F351),"---",'ICC GRID'!F351)</f>
        <v>Magnolia 'Judy Zuk'</v>
      </c>
      <c r="B374" s="29"/>
      <c r="C374" s="30" t="str">
        <f>IF(ISBLANK('ICC GRID'!F351),"---",TRIM('ICC GRID'!A351))</f>
        <v>#3 1-2' TRUCK PREF.</v>
      </c>
      <c r="D374" s="31">
        <f>IF(ISBLANK('ICC GRID'!F351),"---",'ICC GRID'!E351)</f>
        <v>5</v>
      </c>
      <c r="E374" s="18">
        <f>IF(ISBLANK('ICC GRID'!F351),"---",IF('ICC GRID'!D351=0,"",'ICC GRID'!D351))</f>
        <v>17.649999999999999</v>
      </c>
      <c r="F374" s="19">
        <f>IF(ISBLANK('ICC GRID'!E351),"---",IF('ICC GRID'!E351=0,"",'ICC GRID'!E351))</f>
        <v>5</v>
      </c>
      <c r="G374" s="90">
        <f>IF(ISBLANK('ICC GRID'!F351),"---",IF('ICC GRID'!G351=0,"",'ICC GRID'!G351))</f>
        <v>20</v>
      </c>
      <c r="H374" s="47"/>
      <c r="I374" s="48"/>
      <c r="J374" s="32" t="str">
        <f t="shared" si="12"/>
        <v/>
      </c>
      <c r="K374" s="33" t="str">
        <f>IF(ISBLANK('ICC GRID'!D351),"---",IF(H374="","",IF(H374&lt;'ICC GRID'!D351,M374,E374)))</f>
        <v/>
      </c>
      <c r="L374" s="33" t="str">
        <f t="shared" si="13"/>
        <v/>
      </c>
    </row>
    <row r="375" spans="1:12" ht="15.75" x14ac:dyDescent="0.2">
      <c r="A375" s="28" t="str">
        <f>IF(ISBLANK('ICC GRID'!F352),"---",'ICC GRID'!F352)</f>
        <v>Magnolia 'Vulcan'</v>
      </c>
      <c r="B375" s="29"/>
      <c r="C375" s="30" t="str">
        <f>IF(ISBLANK('ICC GRID'!F352),"---",TRIM('ICC GRID'!A352))</f>
        <v>#1 1-2'</v>
      </c>
      <c r="D375" s="31">
        <f>IF(ISBLANK('ICC GRID'!F352),"---",'ICC GRID'!E352)</f>
        <v>10</v>
      </c>
      <c r="E375" s="18">
        <f>IF(ISBLANK('ICC GRID'!F352),"---",IF('ICC GRID'!D352=0,"",'ICC GRID'!D352))</f>
        <v>12.35</v>
      </c>
      <c r="F375" s="19">
        <f>IF(ISBLANK('ICC GRID'!E352),"---",IF('ICC GRID'!E352=0,"",'ICC GRID'!E352))</f>
        <v>10</v>
      </c>
      <c r="G375" s="90">
        <f>IF(ISBLANK('ICC GRID'!F352),"---",IF('ICC GRID'!G352=0,"",'ICC GRID'!G352))</f>
        <v>810</v>
      </c>
      <c r="H375" s="47"/>
      <c r="I375" s="48"/>
      <c r="J375" s="32" t="str">
        <f t="shared" si="12"/>
        <v/>
      </c>
      <c r="K375" s="33" t="str">
        <f>IF(ISBLANK('ICC GRID'!D352),"---",IF(H375="","",IF(H375&lt;'ICC GRID'!D352,M375,E375)))</f>
        <v/>
      </c>
      <c r="L375" s="33" t="str">
        <f t="shared" si="13"/>
        <v/>
      </c>
    </row>
    <row r="376" spans="1:12" ht="15.75" x14ac:dyDescent="0.2">
      <c r="A376" s="28" t="str">
        <f>IF(ISBLANK('ICC GRID'!F353),"---",'ICC GRID'!F353)</f>
        <v>Magnolia 'Yellow Bird'</v>
      </c>
      <c r="B376" s="29"/>
      <c r="C376" s="30" t="str">
        <f>IF(ISBLANK('ICC GRID'!F353),"---",TRIM('ICC GRID'!A353))</f>
        <v>#1 1-2'</v>
      </c>
      <c r="D376" s="31">
        <f>IF(ISBLANK('ICC GRID'!F353),"---",'ICC GRID'!E353)</f>
        <v>10</v>
      </c>
      <c r="E376" s="18">
        <f>IF(ISBLANK('ICC GRID'!F353),"---",IF('ICC GRID'!D353=0,"",'ICC GRID'!D353))</f>
        <v>12.35</v>
      </c>
      <c r="F376" s="19">
        <f>IF(ISBLANK('ICC GRID'!E353),"---",IF('ICC GRID'!E353=0,"",'ICC GRID'!E353))</f>
        <v>10</v>
      </c>
      <c r="G376" s="90">
        <f>IF(ISBLANK('ICC GRID'!F353),"---",IF('ICC GRID'!G353=0,"",'ICC GRID'!G353))</f>
        <v>580</v>
      </c>
      <c r="H376" s="47"/>
      <c r="I376" s="48"/>
      <c r="J376" s="32" t="str">
        <f t="shared" si="12"/>
        <v/>
      </c>
      <c r="K376" s="33" t="str">
        <f>IF(ISBLANK('ICC GRID'!D353),"---",IF(H376="","",IF(H376&lt;'ICC GRID'!D353,M376,E376)))</f>
        <v/>
      </c>
      <c r="L376" s="33" t="str">
        <f t="shared" si="13"/>
        <v/>
      </c>
    </row>
    <row r="377" spans="1:12" ht="15.75" x14ac:dyDescent="0.2">
      <c r="A377" s="28" t="str">
        <f>IF(ISBLANK('ICC GRID'!F354),"---",'ICC GRID'!F354)</f>
        <v>Magnolia Black Tulip® PP 10/335,952</v>
      </c>
      <c r="B377" s="29"/>
      <c r="C377" s="30" t="str">
        <f>IF(ISBLANK('ICC GRID'!F354),"---",TRIM('ICC GRID'!A354))</f>
        <v>#1 1-2'</v>
      </c>
      <c r="D377" s="31">
        <f>IF(ISBLANK('ICC GRID'!F354),"---",'ICC GRID'!E354)</f>
        <v>10</v>
      </c>
      <c r="E377" s="18">
        <f>IF(ISBLANK('ICC GRID'!F354),"---",IF('ICC GRID'!D354=0,"",'ICC GRID'!D354))</f>
        <v>15.35</v>
      </c>
      <c r="F377" s="19">
        <f>IF(ISBLANK('ICC GRID'!E354),"---",IF('ICC GRID'!E354=0,"",'ICC GRID'!E354))</f>
        <v>10</v>
      </c>
      <c r="G377" s="90">
        <f>IF(ISBLANK('ICC GRID'!F354),"---",IF('ICC GRID'!G354=0,"",'ICC GRID'!G354))</f>
        <v>1520</v>
      </c>
      <c r="H377" s="47"/>
      <c r="I377" s="48"/>
      <c r="J377" s="32" t="str">
        <f t="shared" si="12"/>
        <v/>
      </c>
      <c r="K377" s="33" t="str">
        <f>IF(ISBLANK('ICC GRID'!D354),"---",IF(H377="","",IF(H377&lt;'ICC GRID'!D354,M377,E377)))</f>
        <v/>
      </c>
      <c r="L377" s="33" t="str">
        <f t="shared" si="13"/>
        <v/>
      </c>
    </row>
    <row r="378" spans="1:12" ht="15.75" x14ac:dyDescent="0.2">
      <c r="A378" s="28" t="str">
        <f>IF(ISBLANK('ICC GRID'!F355),"---",'ICC GRID'!F355)</f>
        <v>Magnolia Black Tulip® PP 10/335,952</v>
      </c>
      <c r="B378" s="29"/>
      <c r="C378" s="30" t="str">
        <f>IF(ISBLANK('ICC GRID'!F355),"---",TRIM('ICC GRID'!A355))</f>
        <v>#1 4-5' TRUCK PREF.</v>
      </c>
      <c r="D378" s="31">
        <f>IF(ISBLANK('ICC GRID'!F355),"---",'ICC GRID'!E355)</f>
        <v>10</v>
      </c>
      <c r="E378" s="18">
        <f>IF(ISBLANK('ICC GRID'!F355),"---",IF('ICC GRID'!D355=0,"",'ICC GRID'!D355))</f>
        <v>23.25</v>
      </c>
      <c r="F378" s="19">
        <f>IF(ISBLANK('ICC GRID'!E355),"---",IF('ICC GRID'!E355=0,"",'ICC GRID'!E355))</f>
        <v>10</v>
      </c>
      <c r="G378" s="90">
        <f>IF(ISBLANK('ICC GRID'!F355),"---",IF('ICC GRID'!G355=0,"",'ICC GRID'!G355))</f>
        <v>460</v>
      </c>
      <c r="H378" s="47"/>
      <c r="I378" s="48"/>
      <c r="J378" s="32" t="str">
        <f t="shared" si="12"/>
        <v/>
      </c>
      <c r="K378" s="33" t="str">
        <f>IF(ISBLANK('ICC GRID'!D355),"---",IF(H378="","",IF(H378&lt;'ICC GRID'!D355,M378,E378)))</f>
        <v/>
      </c>
      <c r="L378" s="33" t="str">
        <f t="shared" si="13"/>
        <v/>
      </c>
    </row>
    <row r="379" spans="1:12" ht="15.75" x14ac:dyDescent="0.2">
      <c r="A379" s="28" t="str">
        <f>IF(ISBLANK('ICC GRID'!F356),"---",'ICC GRID'!F356)</f>
        <v>Magnolia Black Tulip® PP 10/335,952</v>
      </c>
      <c r="B379" s="29"/>
      <c r="C379" s="30" t="str">
        <f>IF(ISBLANK('ICC GRID'!F356),"---",TRIM('ICC GRID'!A356))</f>
        <v>#1 5-6' TRUCK ONLY</v>
      </c>
      <c r="D379" s="31">
        <f>IF(ISBLANK('ICC GRID'!F356),"---",'ICC GRID'!E356)</f>
        <v>10</v>
      </c>
      <c r="E379" s="18">
        <f>IF(ISBLANK('ICC GRID'!F356),"---",IF('ICC GRID'!D356=0,"",'ICC GRID'!D356))</f>
        <v>25.85</v>
      </c>
      <c r="F379" s="19">
        <f>IF(ISBLANK('ICC GRID'!E356),"---",IF('ICC GRID'!E356=0,"",'ICC GRID'!E356))</f>
        <v>10</v>
      </c>
      <c r="G379" s="90">
        <f>IF(ISBLANK('ICC GRID'!F356),"---",IF('ICC GRID'!G356=0,"",'ICC GRID'!G356))</f>
        <v>550</v>
      </c>
      <c r="H379" s="47"/>
      <c r="I379" s="48"/>
      <c r="J379" s="32" t="str">
        <f t="shared" si="12"/>
        <v/>
      </c>
      <c r="K379" s="33" t="str">
        <f>IF(ISBLANK('ICC GRID'!D356),"---",IF(H379="","",IF(H379&lt;'ICC GRID'!D356,M379,E379)))</f>
        <v/>
      </c>
      <c r="L379" s="33" t="str">
        <f t="shared" si="13"/>
        <v/>
      </c>
    </row>
    <row r="380" spans="1:12" ht="15.75" x14ac:dyDescent="0.2">
      <c r="A380" s="28" t="str">
        <f>IF(ISBLANK('ICC GRID'!F357),"---",'ICC GRID'!F357)</f>
        <v>Magnolia Black Tulip® PP 10/335,952</v>
      </c>
      <c r="B380" s="29"/>
      <c r="C380" s="30" t="str">
        <f>IF(ISBLANK('ICC GRID'!F357),"---",TRIM('ICC GRID'!A357))</f>
        <v>#3 3-4' TRUCK ONLY</v>
      </c>
      <c r="D380" s="31">
        <f>IF(ISBLANK('ICC GRID'!F357),"---",'ICC GRID'!E357)</f>
        <v>5</v>
      </c>
      <c r="E380" s="18">
        <f>IF(ISBLANK('ICC GRID'!F357),"---",IF('ICC GRID'!D357=0,"",'ICC GRID'!D357))</f>
        <v>24.55</v>
      </c>
      <c r="F380" s="19">
        <f>IF(ISBLANK('ICC GRID'!E357),"---",IF('ICC GRID'!E357=0,"",'ICC GRID'!E357))</f>
        <v>5</v>
      </c>
      <c r="G380" s="90">
        <f>IF(ISBLANK('ICC GRID'!F357),"---",IF('ICC GRID'!G357=0,"",'ICC GRID'!G357))</f>
        <v>40</v>
      </c>
      <c r="H380" s="47"/>
      <c r="I380" s="48"/>
      <c r="J380" s="32" t="str">
        <f t="shared" si="12"/>
        <v/>
      </c>
      <c r="K380" s="33" t="str">
        <f>IF(ISBLANK('ICC GRID'!D357),"---",IF(H380="","",IF(H380&lt;'ICC GRID'!D357,M380,E380)))</f>
        <v/>
      </c>
      <c r="L380" s="33" t="str">
        <f t="shared" si="13"/>
        <v/>
      </c>
    </row>
    <row r="381" spans="1:12" ht="15.75" x14ac:dyDescent="0.2">
      <c r="A381" s="28" t="str">
        <f>IF(ISBLANK('ICC GRID'!F358),"---",'ICC GRID'!F358)</f>
        <v>Magnolia Black Tulip® PP 10/335,952</v>
      </c>
      <c r="B381" s="29"/>
      <c r="C381" s="30" t="str">
        <f>IF(ISBLANK('ICC GRID'!F358),"---",TRIM('ICC GRID'!A358))</f>
        <v>#3 4-5' TRUCK ONLY</v>
      </c>
      <c r="D381" s="31">
        <f>IF(ISBLANK('ICC GRID'!F358),"---",'ICC GRID'!E358)</f>
        <v>5</v>
      </c>
      <c r="E381" s="18">
        <f>IF(ISBLANK('ICC GRID'!F358),"---",IF('ICC GRID'!D358=0,"",'ICC GRID'!D358))</f>
        <v>27.6</v>
      </c>
      <c r="F381" s="19">
        <f>IF(ISBLANK('ICC GRID'!E358),"---",IF('ICC GRID'!E358=0,"",'ICC GRID'!E358))</f>
        <v>5</v>
      </c>
      <c r="G381" s="90">
        <f>IF(ISBLANK('ICC GRID'!F358),"---",IF('ICC GRID'!G358=0,"",'ICC GRID'!G358))</f>
        <v>260</v>
      </c>
      <c r="H381" s="47"/>
      <c r="I381" s="48"/>
      <c r="J381" s="32" t="str">
        <f t="shared" si="12"/>
        <v/>
      </c>
      <c r="K381" s="33" t="str">
        <f>IF(ISBLANK('ICC GRID'!D358),"---",IF(H381="","",IF(H381&lt;'ICC GRID'!D358,M381,E381)))</f>
        <v/>
      </c>
      <c r="L381" s="33" t="str">
        <f t="shared" si="13"/>
        <v/>
      </c>
    </row>
    <row r="382" spans="1:12" ht="15.75" x14ac:dyDescent="0.2">
      <c r="A382" s="28" t="str">
        <f>IF(ISBLANK('ICC GRID'!F359),"---",'ICC GRID'!F359)</f>
        <v>Magnolia Burgundy Star™ PP 20,346</v>
      </c>
      <c r="B382" s="29"/>
      <c r="C382" s="30" t="str">
        <f>IF(ISBLANK('ICC GRID'!F359),"---",TRIM('ICC GRID'!A359))</f>
        <v>#1 1-2'</v>
      </c>
      <c r="D382" s="31">
        <f>IF(ISBLANK('ICC GRID'!F359),"---",'ICC GRID'!E359)</f>
        <v>10</v>
      </c>
      <c r="E382" s="18">
        <f>IF(ISBLANK('ICC GRID'!F359),"---",IF('ICC GRID'!D359=0,"",'ICC GRID'!D359))</f>
        <v>16.350000000000001</v>
      </c>
      <c r="F382" s="19">
        <f>IF(ISBLANK('ICC GRID'!E359),"---",IF('ICC GRID'!E359=0,"",'ICC GRID'!E359))</f>
        <v>10</v>
      </c>
      <c r="G382" s="90">
        <f>IF(ISBLANK('ICC GRID'!F359),"---",IF('ICC GRID'!G359=0,"",'ICC GRID'!G359))</f>
        <v>70</v>
      </c>
      <c r="H382" s="47"/>
      <c r="I382" s="48"/>
      <c r="J382" s="32" t="str">
        <f t="shared" si="12"/>
        <v/>
      </c>
      <c r="K382" s="33" t="str">
        <f>IF(ISBLANK('ICC GRID'!D359),"---",IF(H382="","",IF(H382&lt;'ICC GRID'!D359,M382,E382)))</f>
        <v/>
      </c>
      <c r="L382" s="33" t="str">
        <f t="shared" si="13"/>
        <v/>
      </c>
    </row>
    <row r="383" spans="1:12" ht="15.75" x14ac:dyDescent="0.2">
      <c r="A383" s="28" t="str">
        <f>IF(ISBLANK('ICC GRID'!F360),"---",'ICC GRID'!F360)</f>
        <v>Magnolia Honey Tulip™ PPAF 13/998,945</v>
      </c>
      <c r="B383" s="29"/>
      <c r="C383" s="30" t="str">
        <f>IF(ISBLANK('ICC GRID'!F360),"---",TRIM('ICC GRID'!A360))</f>
        <v>#1 1-2'</v>
      </c>
      <c r="D383" s="31">
        <f>IF(ISBLANK('ICC GRID'!F360),"---",'ICC GRID'!E360)</f>
        <v>10</v>
      </c>
      <c r="E383" s="18">
        <f>IF(ISBLANK('ICC GRID'!F360),"---",IF('ICC GRID'!D360=0,"",'ICC GRID'!D360))</f>
        <v>16.350000000000001</v>
      </c>
      <c r="F383" s="19">
        <f>IF(ISBLANK('ICC GRID'!E360),"---",IF('ICC GRID'!E360=0,"",'ICC GRID'!E360))</f>
        <v>10</v>
      </c>
      <c r="G383" s="90">
        <f>IF(ISBLANK('ICC GRID'!F360),"---",IF('ICC GRID'!G360=0,"",'ICC GRID'!G360))</f>
        <v>910</v>
      </c>
      <c r="H383" s="47"/>
      <c r="I383" s="48"/>
      <c r="J383" s="32" t="str">
        <f t="shared" si="12"/>
        <v/>
      </c>
      <c r="K383" s="33" t="str">
        <f>IF(ISBLANK('ICC GRID'!D360),"---",IF(H383="","",IF(H383&lt;'ICC GRID'!D360,M383,E383)))</f>
        <v/>
      </c>
      <c r="L383" s="33" t="str">
        <f t="shared" si="13"/>
        <v/>
      </c>
    </row>
    <row r="384" spans="1:12" ht="15.75" x14ac:dyDescent="0.2">
      <c r="A384" s="28" t="str">
        <f>IF(ISBLANK('ICC GRID'!F361),"---",'ICC GRID'!F361)</f>
        <v>Magnolia kobus</v>
      </c>
      <c r="B384" s="29"/>
      <c r="C384" s="30" t="str">
        <f>IF(ISBLANK('ICC GRID'!F361),"---",TRIM('ICC GRID'!A361))</f>
        <v>LP21ci 1/8"</v>
      </c>
      <c r="D384" s="31">
        <f>IF(ISBLANK('ICC GRID'!F361),"---",'ICC GRID'!E361)</f>
        <v>50</v>
      </c>
      <c r="E384" s="18">
        <f>IF(ISBLANK('ICC GRID'!F361),"---",IF('ICC GRID'!D361=0,"",'ICC GRID'!D361))</f>
        <v>2.5499999999999998</v>
      </c>
      <c r="F384" s="19">
        <f>IF(ISBLANK('ICC GRID'!E361),"---",IF('ICC GRID'!E361=0,"",'ICC GRID'!E361))</f>
        <v>50</v>
      </c>
      <c r="G384" s="90" t="str">
        <f>IF(ISBLANK('ICC GRID'!F361),"---",IF('ICC GRID'!G361=0,"",'ICC GRID'!G361))</f>
        <v>25K+</v>
      </c>
      <c r="H384" s="47"/>
      <c r="I384" s="48"/>
      <c r="J384" s="32" t="str">
        <f t="shared" si="12"/>
        <v/>
      </c>
      <c r="K384" s="33" t="str">
        <f>IF(ISBLANK('ICC GRID'!D361),"---",IF(H384="","",IF(H384&lt;'ICC GRID'!D361,M384,E384)))</f>
        <v/>
      </c>
      <c r="L384" s="33" t="str">
        <f t="shared" si="13"/>
        <v/>
      </c>
    </row>
    <row r="385" spans="1:12" ht="15.75" x14ac:dyDescent="0.2">
      <c r="A385" s="28" t="str">
        <f>IF(ISBLANK('ICC GRID'!F362),"---",'ICC GRID'!F362)</f>
        <v>Magnolia kobus</v>
      </c>
      <c r="B385" s="29"/>
      <c r="C385" s="30" t="str">
        <f>IF(ISBLANK('ICC GRID'!F362),"---",TRIM('ICC GRID'!A362))</f>
        <v>LP21ci 3/16"</v>
      </c>
      <c r="D385" s="31">
        <f>IF(ISBLANK('ICC GRID'!F362),"---",'ICC GRID'!E362)</f>
        <v>50</v>
      </c>
      <c r="E385" s="18">
        <f>IF(ISBLANK('ICC GRID'!F362),"---",IF('ICC GRID'!D362=0,"",'ICC GRID'!D362))</f>
        <v>2.9</v>
      </c>
      <c r="F385" s="19">
        <f>IF(ISBLANK('ICC GRID'!E362),"---",IF('ICC GRID'!E362=0,"",'ICC GRID'!E362))</f>
        <v>50</v>
      </c>
      <c r="G385" s="90" t="str">
        <f>IF(ISBLANK('ICC GRID'!F362),"---",IF('ICC GRID'!G362=0,"",'ICC GRID'!G362))</f>
        <v>10K+</v>
      </c>
      <c r="H385" s="47"/>
      <c r="I385" s="48"/>
      <c r="J385" s="32" t="str">
        <f t="shared" si="12"/>
        <v/>
      </c>
      <c r="K385" s="33" t="str">
        <f>IF(ISBLANK('ICC GRID'!D362),"---",IF(H385="","",IF(H385&lt;'ICC GRID'!D362,M385,E385)))</f>
        <v/>
      </c>
      <c r="L385" s="33" t="str">
        <f t="shared" si="13"/>
        <v/>
      </c>
    </row>
    <row r="386" spans="1:12" ht="15.75" x14ac:dyDescent="0.2">
      <c r="A386" s="28" t="str">
        <f>IF(ISBLANK('ICC GRID'!F363),"---",'ICC GRID'!F363)</f>
        <v>Magnolia kobus</v>
      </c>
      <c r="B386" s="29"/>
      <c r="C386" s="30" t="str">
        <f>IF(ISBLANK('ICC GRID'!F363),"---",TRIM('ICC GRID'!A363))</f>
        <v>LP21ci 1/4"</v>
      </c>
      <c r="D386" s="31">
        <f>IF(ISBLANK('ICC GRID'!F363),"---",'ICC GRID'!E363)</f>
        <v>50</v>
      </c>
      <c r="E386" s="18">
        <f>IF(ISBLANK('ICC GRID'!F363),"---",IF('ICC GRID'!D363=0,"",'ICC GRID'!D363))</f>
        <v>3.25</v>
      </c>
      <c r="F386" s="19">
        <f>IF(ISBLANK('ICC GRID'!E363),"---",IF('ICC GRID'!E363=0,"",'ICC GRID'!E363))</f>
        <v>50</v>
      </c>
      <c r="G386" s="90" t="str">
        <f>IF(ISBLANK('ICC GRID'!F363),"---",IF('ICC GRID'!G363=0,"",'ICC GRID'!G363))</f>
        <v>10K+</v>
      </c>
      <c r="H386" s="47"/>
      <c r="I386" s="48"/>
      <c r="J386" s="32" t="str">
        <f t="shared" si="12"/>
        <v/>
      </c>
      <c r="K386" s="33" t="str">
        <f>IF(ISBLANK('ICC GRID'!D363),"---",IF(H386="","",IF(H386&lt;'ICC GRID'!D363,M386,E386)))</f>
        <v/>
      </c>
      <c r="L386" s="33" t="str">
        <f t="shared" si="13"/>
        <v/>
      </c>
    </row>
    <row r="387" spans="1:12" ht="15.75" x14ac:dyDescent="0.2">
      <c r="A387" s="28" t="str">
        <f>IF(ISBLANK('ICC GRID'!F364),"---",'ICC GRID'!F364)</f>
        <v>Magnolia macrophylla</v>
      </c>
      <c r="B387" s="29"/>
      <c r="C387" s="30" t="str">
        <f>IF(ISBLANK('ICC GRID'!F364),"---",TRIM('ICC GRID'!A364))</f>
        <v>LP21ci</v>
      </c>
      <c r="D387" s="31">
        <f>IF(ISBLANK('ICC GRID'!F364),"---",'ICC GRID'!E364)</f>
        <v>25</v>
      </c>
      <c r="E387" s="18">
        <f>IF(ISBLANK('ICC GRID'!F364),"---",IF('ICC GRID'!D364=0,"",'ICC GRID'!D364))</f>
        <v>7.8</v>
      </c>
      <c r="F387" s="19">
        <f>IF(ISBLANK('ICC GRID'!E364),"---",IF('ICC GRID'!E364=0,"",'ICC GRID'!E364))</f>
        <v>25</v>
      </c>
      <c r="G387" s="90" t="str">
        <f>IF(ISBLANK('ICC GRID'!F364),"---",IF('ICC GRID'!G364=0,"",'ICC GRID'!G364))</f>
        <v>10K+</v>
      </c>
      <c r="H387" s="47"/>
      <c r="I387" s="48"/>
      <c r="J387" s="32" t="str">
        <f t="shared" si="12"/>
        <v/>
      </c>
      <c r="K387" s="33" t="str">
        <f>IF(ISBLANK('ICC GRID'!D364),"---",IF(H387="","",IF(H387&lt;'ICC GRID'!D364,M387,E387)))</f>
        <v/>
      </c>
      <c r="L387" s="33" t="str">
        <f t="shared" si="13"/>
        <v/>
      </c>
    </row>
    <row r="388" spans="1:12" ht="15.75" x14ac:dyDescent="0.2">
      <c r="A388" s="28" t="str">
        <f>IF(ISBLANK('ICC GRID'!F365),"---",'ICC GRID'!F365)</f>
        <v>Magnolia macrophylla</v>
      </c>
      <c r="B388" s="29"/>
      <c r="C388" s="30" t="str">
        <f>IF(ISBLANK('ICC GRID'!F365),"---",TRIM('ICC GRID'!A365))</f>
        <v>XP</v>
      </c>
      <c r="D388" s="31">
        <f>IF(ISBLANK('ICC GRID'!F365),"---",'ICC GRID'!E365)</f>
        <v>10</v>
      </c>
      <c r="E388" s="18">
        <f>IF(ISBLANK('ICC GRID'!F365),"---",IF('ICC GRID'!D365=0,"",'ICC GRID'!D365))</f>
        <v>9.6</v>
      </c>
      <c r="F388" s="19">
        <f>IF(ISBLANK('ICC GRID'!E365),"---",IF('ICC GRID'!E365=0,"",'ICC GRID'!E365))</f>
        <v>10</v>
      </c>
      <c r="G388" s="90">
        <f>IF(ISBLANK('ICC GRID'!F365),"---",IF('ICC GRID'!G365=0,"",'ICC GRID'!G365))</f>
        <v>630</v>
      </c>
      <c r="H388" s="47"/>
      <c r="I388" s="48"/>
      <c r="J388" s="32" t="str">
        <f t="shared" si="12"/>
        <v/>
      </c>
      <c r="K388" s="33" t="str">
        <f>IF(ISBLANK('ICC GRID'!D365),"---",IF(H388="","",IF(H388&lt;'ICC GRID'!D365,M388,E388)))</f>
        <v/>
      </c>
      <c r="L388" s="33" t="str">
        <f t="shared" si="13"/>
        <v/>
      </c>
    </row>
    <row r="389" spans="1:12" ht="15.75" x14ac:dyDescent="0.2">
      <c r="A389" s="28" t="str">
        <f>IF(ISBLANK('ICC GRID'!F366),"---",'ICC GRID'!F366)</f>
        <v>Magnolia macrophylla ssp. ashei</v>
      </c>
      <c r="B389" s="29"/>
      <c r="C389" s="30" t="str">
        <f>IF(ISBLANK('ICC GRID'!F366),"---",TRIM('ICC GRID'!A366))</f>
        <v>LP21ci</v>
      </c>
      <c r="D389" s="31">
        <f>IF(ISBLANK('ICC GRID'!F366),"---",'ICC GRID'!E366)</f>
        <v>25</v>
      </c>
      <c r="E389" s="18">
        <f>IF(ISBLANK('ICC GRID'!F366),"---",IF('ICC GRID'!D366=0,"",'ICC GRID'!D366))</f>
        <v>7.8</v>
      </c>
      <c r="F389" s="19">
        <f>IF(ISBLANK('ICC GRID'!E366),"---",IF('ICC GRID'!E366=0,"",'ICC GRID'!E366))</f>
        <v>25</v>
      </c>
      <c r="G389" s="90">
        <f>IF(ISBLANK('ICC GRID'!F366),"---",IF('ICC GRID'!G366=0,"",'ICC GRID'!G366))</f>
        <v>2650</v>
      </c>
      <c r="H389" s="47"/>
      <c r="I389" s="48"/>
      <c r="J389" s="32" t="str">
        <f t="shared" si="12"/>
        <v/>
      </c>
      <c r="K389" s="33" t="str">
        <f>IF(ISBLANK('ICC GRID'!D366),"---",IF(H389="","",IF(H389&lt;'ICC GRID'!D366,M389,E389)))</f>
        <v/>
      </c>
      <c r="L389" s="33" t="str">
        <f t="shared" si="13"/>
        <v/>
      </c>
    </row>
    <row r="390" spans="1:12" ht="15.75" x14ac:dyDescent="0.2">
      <c r="A390" s="28" t="str">
        <f>IF(ISBLANK('ICC GRID'!F367),"---",'ICC GRID'!F367)</f>
        <v>Magnolia tripetala</v>
      </c>
      <c r="B390" s="29"/>
      <c r="C390" s="30" t="str">
        <f>IF(ISBLANK('ICC GRID'!F367),"---",TRIM('ICC GRID'!A367))</f>
        <v>LP21ci</v>
      </c>
      <c r="D390" s="31">
        <f>IF(ISBLANK('ICC GRID'!F367),"---",'ICC GRID'!E367)</f>
        <v>25</v>
      </c>
      <c r="E390" s="18">
        <f>IF(ISBLANK('ICC GRID'!F367),"---",IF('ICC GRID'!D367=0,"",'ICC GRID'!D367))</f>
        <v>8.1999999999999993</v>
      </c>
      <c r="F390" s="19">
        <f>IF(ISBLANK('ICC GRID'!E367),"---",IF('ICC GRID'!E367=0,"",'ICC GRID'!E367))</f>
        <v>25</v>
      </c>
      <c r="G390" s="90">
        <f>IF(ISBLANK('ICC GRID'!F367),"---",IF('ICC GRID'!G367=0,"",'ICC GRID'!G367))</f>
        <v>1125</v>
      </c>
      <c r="H390" s="47"/>
      <c r="I390" s="48"/>
      <c r="J390" s="32" t="str">
        <f t="shared" si="12"/>
        <v/>
      </c>
      <c r="K390" s="33" t="str">
        <f>IF(ISBLANK('ICC GRID'!D367),"---",IF(H390="","",IF(H390&lt;'ICC GRID'!D367,M390,E390)))</f>
        <v/>
      </c>
      <c r="L390" s="33" t="str">
        <f t="shared" si="13"/>
        <v/>
      </c>
    </row>
    <row r="391" spans="1:12" ht="15.75" x14ac:dyDescent="0.2">
      <c r="A391" s="28" t="str">
        <f>IF(ISBLANK('ICC GRID'!F368),"---",'ICC GRID'!F368)</f>
        <v>Magnolia virginiana</v>
      </c>
      <c r="B391" s="29"/>
      <c r="C391" s="30" t="str">
        <f>IF(ISBLANK('ICC GRID'!F368),"---",TRIM('ICC GRID'!A368))</f>
        <v>LP21ci</v>
      </c>
      <c r="D391" s="31">
        <f>IF(ISBLANK('ICC GRID'!F368),"---",'ICC GRID'!E368)</f>
        <v>25</v>
      </c>
      <c r="E391" s="18">
        <f>IF(ISBLANK('ICC GRID'!F368),"---",IF('ICC GRID'!D368=0,"",'ICC GRID'!D368))</f>
        <v>8.1999999999999993</v>
      </c>
      <c r="F391" s="19">
        <f>IF(ISBLANK('ICC GRID'!E368),"---",IF('ICC GRID'!E368=0,"",'ICC GRID'!E368))</f>
        <v>25</v>
      </c>
      <c r="G391" s="90" t="str">
        <f>IF(ISBLANK('ICC GRID'!F368),"---",IF('ICC GRID'!G368=0,"",'ICC GRID'!G368))</f>
        <v>10K+</v>
      </c>
      <c r="H391" s="47"/>
      <c r="I391" s="48"/>
      <c r="J391" s="32" t="str">
        <f t="shared" si="12"/>
        <v/>
      </c>
      <c r="K391" s="33" t="str">
        <f>IF(ISBLANK('ICC GRID'!D368),"---",IF(H391="","",IF(H391&lt;'ICC GRID'!D368,M391,E391)))</f>
        <v/>
      </c>
      <c r="L391" s="33" t="str">
        <f t="shared" si="13"/>
        <v/>
      </c>
    </row>
    <row r="392" spans="1:12" ht="15.75" x14ac:dyDescent="0.2">
      <c r="A392" s="28" t="str">
        <f>IF(ISBLANK('ICC GRID'!F369),"---",'ICC GRID'!F369)</f>
        <v>Magnolia virginiana 'Green Shadow'</v>
      </c>
      <c r="B392" s="29"/>
      <c r="C392" s="30" t="str">
        <f>IF(ISBLANK('ICC GRID'!F369),"---",TRIM('ICC GRID'!A369))</f>
        <v>XP</v>
      </c>
      <c r="D392" s="31">
        <f>IF(ISBLANK('ICC GRID'!F369),"---",'ICC GRID'!E369)</f>
        <v>10</v>
      </c>
      <c r="E392" s="18">
        <f>IF(ISBLANK('ICC GRID'!F369),"---",IF('ICC GRID'!D369=0,"",'ICC GRID'!D369))</f>
        <v>9.6</v>
      </c>
      <c r="F392" s="19">
        <f>IF(ISBLANK('ICC GRID'!E369),"---",IF('ICC GRID'!E369=0,"",'ICC GRID'!E369))</f>
        <v>10</v>
      </c>
      <c r="G392" s="90">
        <f>IF(ISBLANK('ICC GRID'!F369),"---",IF('ICC GRID'!G369=0,"",'ICC GRID'!G369))</f>
        <v>910</v>
      </c>
      <c r="H392" s="47"/>
      <c r="I392" s="48"/>
      <c r="J392" s="32" t="str">
        <f t="shared" si="12"/>
        <v/>
      </c>
      <c r="K392" s="33" t="str">
        <f>IF(ISBLANK('ICC GRID'!D369),"---",IF(H392="","",IF(H392&lt;'ICC GRID'!D369,M392,E392)))</f>
        <v/>
      </c>
      <c r="L392" s="33" t="str">
        <f t="shared" si="13"/>
        <v/>
      </c>
    </row>
    <row r="393" spans="1:12" ht="15.75" x14ac:dyDescent="0.2">
      <c r="A393" s="28" t="str">
        <f>IF(ISBLANK('ICC GRID'!F370),"---",'ICC GRID'!F370)</f>
        <v>Magnolia virginiana var. australis 'Northern Belle'</v>
      </c>
      <c r="B393" s="29"/>
      <c r="C393" s="30" t="str">
        <f>IF(ISBLANK('ICC GRID'!F370),"---",TRIM('ICC GRID'!A370))</f>
        <v>XP</v>
      </c>
      <c r="D393" s="31">
        <f>IF(ISBLANK('ICC GRID'!F370),"---",'ICC GRID'!E370)</f>
        <v>10</v>
      </c>
      <c r="E393" s="18">
        <f>IF(ISBLANK('ICC GRID'!F370),"---",IF('ICC GRID'!D370=0,"",'ICC GRID'!D370))</f>
        <v>9.6</v>
      </c>
      <c r="F393" s="19">
        <f>IF(ISBLANK('ICC GRID'!E370),"---",IF('ICC GRID'!E370=0,"",'ICC GRID'!E370))</f>
        <v>10</v>
      </c>
      <c r="G393" s="90">
        <f>IF(ISBLANK('ICC GRID'!F370),"---",IF('ICC GRID'!G370=0,"",'ICC GRID'!G370))</f>
        <v>2600</v>
      </c>
      <c r="H393" s="47"/>
      <c r="I393" s="48"/>
      <c r="J393" s="32" t="str">
        <f t="shared" si="12"/>
        <v/>
      </c>
      <c r="K393" s="33" t="str">
        <f>IF(ISBLANK('ICC GRID'!D370),"---",IF(H393="","",IF(H393&lt;'ICC GRID'!D370,M393,E393)))</f>
        <v/>
      </c>
      <c r="L393" s="33" t="str">
        <f t="shared" si="13"/>
        <v/>
      </c>
    </row>
    <row r="394" spans="1:12" ht="15.75" x14ac:dyDescent="0.2">
      <c r="A394" s="28" t="str">
        <f>IF(ISBLANK('ICC GRID'!F371),"---",'ICC GRID'!F371)</f>
        <v>Magnolia x soulangeana</v>
      </c>
      <c r="B394" s="29"/>
      <c r="C394" s="30" t="str">
        <f>IF(ISBLANK('ICC GRID'!F371),"---",TRIM('ICC GRID'!A371))</f>
        <v>LP21ci</v>
      </c>
      <c r="D394" s="31">
        <f>IF(ISBLANK('ICC GRID'!F371),"---",'ICC GRID'!E371)</f>
        <v>25</v>
      </c>
      <c r="E394" s="18">
        <f>IF(ISBLANK('ICC GRID'!F371),"---",IF('ICC GRID'!D371=0,"",'ICC GRID'!D371))</f>
        <v>2.8</v>
      </c>
      <c r="F394" s="19">
        <f>IF(ISBLANK('ICC GRID'!E371),"---",IF('ICC GRID'!E371=0,"",'ICC GRID'!E371))</f>
        <v>25</v>
      </c>
      <c r="G394" s="90">
        <f>IF(ISBLANK('ICC GRID'!F371),"---",IF('ICC GRID'!G371=0,"",'ICC GRID'!G371))</f>
        <v>9725</v>
      </c>
      <c r="H394" s="47"/>
      <c r="I394" s="48"/>
      <c r="J394" s="32" t="str">
        <f t="shared" si="12"/>
        <v/>
      </c>
      <c r="K394" s="33" t="str">
        <f>IF(ISBLANK('ICC GRID'!D371),"---",IF(H394="","",IF(H394&lt;'ICC GRID'!D371,M394,E394)))</f>
        <v/>
      </c>
      <c r="L394" s="33" t="str">
        <f t="shared" si="13"/>
        <v/>
      </c>
    </row>
    <row r="395" spans="1:12" ht="15.75" x14ac:dyDescent="0.2">
      <c r="A395" s="28" t="str">
        <f>IF(ISBLANK('ICC GRID'!F372),"---",'ICC GRID'!F372)</f>
        <v>Mahonia aquifolium</v>
      </c>
      <c r="B395" s="29"/>
      <c r="C395" s="30" t="str">
        <f>IF(ISBLANK('ICC GRID'!F372),"---",TRIM('ICC GRID'!A372))</f>
        <v>MP</v>
      </c>
      <c r="D395" s="31">
        <f>IF(ISBLANK('ICC GRID'!F372),"---",'ICC GRID'!E372)</f>
        <v>50</v>
      </c>
      <c r="E395" s="18">
        <f>IF(ISBLANK('ICC GRID'!F372),"---",IF('ICC GRID'!D372=0,"",'ICC GRID'!D372))</f>
        <v>2.2000000000000002</v>
      </c>
      <c r="F395" s="19">
        <f>IF(ISBLANK('ICC GRID'!E372),"---",IF('ICC GRID'!E372=0,"",'ICC GRID'!E372))</f>
        <v>50</v>
      </c>
      <c r="G395" s="90">
        <f>IF(ISBLANK('ICC GRID'!F372),"---",IF('ICC GRID'!G372=0,"",'ICC GRID'!G372))</f>
        <v>250</v>
      </c>
      <c r="H395" s="47"/>
      <c r="I395" s="48"/>
      <c r="J395" s="32" t="str">
        <f t="shared" si="12"/>
        <v/>
      </c>
      <c r="K395" s="33" t="str">
        <f>IF(ISBLANK('ICC GRID'!D372),"---",IF(H395="","",IF(H395&lt;'ICC GRID'!D372,M395,E395)))</f>
        <v/>
      </c>
      <c r="L395" s="33" t="str">
        <f t="shared" si="13"/>
        <v/>
      </c>
    </row>
    <row r="396" spans="1:12" ht="15.75" x14ac:dyDescent="0.2">
      <c r="A396" s="28" t="str">
        <f>IF(ISBLANK('ICC GRID'!F373),"---",'ICC GRID'!F373)</f>
        <v>Mahonia repens</v>
      </c>
      <c r="B396" s="29"/>
      <c r="C396" s="30" t="str">
        <f>IF(ISBLANK('ICC GRID'!F373),"---",TRIM('ICC GRID'!A373))</f>
        <v>2 YR TR</v>
      </c>
      <c r="D396" s="31">
        <f>IF(ISBLANK('ICC GRID'!F373),"---",'ICC GRID'!E373)</f>
        <v>10</v>
      </c>
      <c r="E396" s="18">
        <f>IF(ISBLANK('ICC GRID'!F373),"---",IF('ICC GRID'!D373=0,"",'ICC GRID'!D373))</f>
        <v>6.8</v>
      </c>
      <c r="F396" s="19">
        <f>IF(ISBLANK('ICC GRID'!E373),"---",IF('ICC GRID'!E373=0,"",'ICC GRID'!E373))</f>
        <v>10</v>
      </c>
      <c r="G396" s="90">
        <f>IF(ISBLANK('ICC GRID'!F373),"---",IF('ICC GRID'!G373=0,"",'ICC GRID'!G373))</f>
        <v>1260</v>
      </c>
      <c r="H396" s="47"/>
      <c r="I396" s="48"/>
      <c r="J396" s="32" t="str">
        <f t="shared" si="12"/>
        <v/>
      </c>
      <c r="K396" s="33" t="str">
        <f>IF(ISBLANK('ICC GRID'!D373),"---",IF(H396="","",IF(H396&lt;'ICC GRID'!D373,M396,E396)))</f>
        <v/>
      </c>
      <c r="L396" s="33" t="str">
        <f t="shared" si="13"/>
        <v/>
      </c>
    </row>
    <row r="397" spans="1:12" ht="15.75" x14ac:dyDescent="0.2">
      <c r="A397" s="28" t="str">
        <f>IF(ISBLANK('ICC GRID'!F374),"---",'ICC GRID'!F374)</f>
        <v>Mahonia x media 'Arthur Menzies'</v>
      </c>
      <c r="B397" s="29"/>
      <c r="C397" s="30" t="str">
        <f>IF(ISBLANK('ICC GRID'!F374),"---",TRIM('ICC GRID'!A374))</f>
        <v>#1</v>
      </c>
      <c r="D397" s="31">
        <f>IF(ISBLANK('ICC GRID'!F374),"---",'ICC GRID'!E374)</f>
        <v>10</v>
      </c>
      <c r="E397" s="18">
        <f>IF(ISBLANK('ICC GRID'!F374),"---",IF('ICC GRID'!D374=0,"",'ICC GRID'!D374))</f>
        <v>8.25</v>
      </c>
      <c r="F397" s="19">
        <f>IF(ISBLANK('ICC GRID'!E374),"---",IF('ICC GRID'!E374=0,"",'ICC GRID'!E374))</f>
        <v>10</v>
      </c>
      <c r="G397" s="90">
        <f>IF(ISBLANK('ICC GRID'!F374),"---",IF('ICC GRID'!G374=0,"",'ICC GRID'!G374))</f>
        <v>470</v>
      </c>
      <c r="H397" s="47"/>
      <c r="I397" s="48"/>
      <c r="J397" s="32" t="str">
        <f t="shared" si="12"/>
        <v/>
      </c>
      <c r="K397" s="33" t="str">
        <f>IF(ISBLANK('ICC GRID'!D374),"---",IF(H397="","",IF(H397&lt;'ICC GRID'!D374,M397,E397)))</f>
        <v/>
      </c>
      <c r="L397" s="33" t="str">
        <f t="shared" si="13"/>
        <v/>
      </c>
    </row>
    <row r="398" spans="1:12" ht="15.75" x14ac:dyDescent="0.2">
      <c r="A398" s="28" t="str">
        <f>IF(ISBLANK('ICC GRID'!F375),"---",'ICC GRID'!F375)</f>
        <v>Mahonia x media 'Winter Sun'</v>
      </c>
      <c r="B398" s="29"/>
      <c r="C398" s="30" t="str">
        <f>IF(ISBLANK('ICC GRID'!F375),"---",TRIM('ICC GRID'!A375))</f>
        <v>#1</v>
      </c>
      <c r="D398" s="31">
        <f>IF(ISBLANK('ICC GRID'!F375),"---",'ICC GRID'!E375)</f>
        <v>10</v>
      </c>
      <c r="E398" s="18">
        <f>IF(ISBLANK('ICC GRID'!F375),"---",IF('ICC GRID'!D375=0,"",'ICC GRID'!D375))</f>
        <v>8.25</v>
      </c>
      <c r="F398" s="19">
        <f>IF(ISBLANK('ICC GRID'!E375),"---",IF('ICC GRID'!E375=0,"",'ICC GRID'!E375))</f>
        <v>10</v>
      </c>
      <c r="G398" s="90">
        <f>IF(ISBLANK('ICC GRID'!F375),"---",IF('ICC GRID'!G375=0,"",'ICC GRID'!G375))</f>
        <v>730</v>
      </c>
      <c r="H398" s="47"/>
      <c r="I398" s="48"/>
      <c r="J398" s="32" t="str">
        <f t="shared" si="12"/>
        <v/>
      </c>
      <c r="K398" s="33" t="str">
        <f>IF(ISBLANK('ICC GRID'!D375),"---",IF(H398="","",IF(H398&lt;'ICC GRID'!D375,M398,E398)))</f>
        <v/>
      </c>
      <c r="L398" s="33" t="str">
        <f t="shared" si="13"/>
        <v/>
      </c>
    </row>
    <row r="399" spans="1:12" ht="15.75" x14ac:dyDescent="0.2">
      <c r="A399" s="28" t="str">
        <f>IF(ISBLANK('ICC GRID'!F376),"---",'ICC GRID'!F376)</f>
        <v>Malus Golden Sentinel</v>
      </c>
      <c r="B399" s="29"/>
      <c r="C399" s="30" t="str">
        <f>IF(ISBLANK('ICC GRID'!F376),"---",TRIM('ICC GRID'!A376))</f>
        <v>1-2' Shipping restrictions apply</v>
      </c>
      <c r="D399" s="31">
        <f>IF(ISBLANK('ICC GRID'!F376),"---",'ICC GRID'!E376)</f>
        <v>10</v>
      </c>
      <c r="E399" s="18">
        <f>IF(ISBLANK('ICC GRID'!F376),"---",IF('ICC GRID'!D376=0,"",'ICC GRID'!D376))</f>
        <v>8.75</v>
      </c>
      <c r="F399" s="19">
        <f>IF(ISBLANK('ICC GRID'!E376),"---",IF('ICC GRID'!E376=0,"",'ICC GRID'!E376))</f>
        <v>10</v>
      </c>
      <c r="G399" s="90">
        <f>IF(ISBLANK('ICC GRID'!F376),"---",IF('ICC GRID'!G376=0,"",'ICC GRID'!G376))</f>
        <v>110</v>
      </c>
      <c r="H399" s="47"/>
      <c r="I399" s="48"/>
      <c r="J399" s="32" t="str">
        <f t="shared" si="12"/>
        <v/>
      </c>
      <c r="K399" s="33" t="str">
        <f>IF(ISBLANK('ICC GRID'!D376),"---",IF(H399="","",IF(H399&lt;'ICC GRID'!D376,M399,E399)))</f>
        <v/>
      </c>
      <c r="L399" s="33" t="str">
        <f t="shared" si="13"/>
        <v/>
      </c>
    </row>
    <row r="400" spans="1:12" ht="15.75" x14ac:dyDescent="0.2">
      <c r="A400" s="28" t="str">
        <f>IF(ISBLANK('ICC GRID'!F377),"---",'ICC GRID'!F377)</f>
        <v>Malus Golden Sentinel</v>
      </c>
      <c r="B400" s="29"/>
      <c r="C400" s="30" t="str">
        <f>IF(ISBLANK('ICC GRID'!F377),"---",TRIM('ICC GRID'!A377))</f>
        <v>2-3' Shipping restrictions apply</v>
      </c>
      <c r="D400" s="31">
        <f>IF(ISBLANK('ICC GRID'!F377),"---",'ICC GRID'!E377)</f>
        <v>10</v>
      </c>
      <c r="E400" s="18">
        <f>IF(ISBLANK('ICC GRID'!F377),"---",IF('ICC GRID'!D377=0,"",'ICC GRID'!D377))</f>
        <v>9.35</v>
      </c>
      <c r="F400" s="19">
        <f>IF(ISBLANK('ICC GRID'!E377),"---",IF('ICC GRID'!E377=0,"",'ICC GRID'!E377))</f>
        <v>10</v>
      </c>
      <c r="G400" s="90">
        <f>IF(ISBLANK('ICC GRID'!F377),"---",IF('ICC GRID'!G377=0,"",'ICC GRID'!G377))</f>
        <v>210</v>
      </c>
      <c r="H400" s="47"/>
      <c r="I400" s="48"/>
      <c r="J400" s="32" t="str">
        <f t="shared" si="12"/>
        <v/>
      </c>
      <c r="K400" s="33" t="str">
        <f>IF(ISBLANK('ICC GRID'!D377),"---",IF(H400="","",IF(H400&lt;'ICC GRID'!D377,M400,E400)))</f>
        <v/>
      </c>
      <c r="L400" s="33" t="str">
        <f t="shared" si="13"/>
        <v/>
      </c>
    </row>
    <row r="401" spans="1:12" ht="15.75" x14ac:dyDescent="0.2">
      <c r="A401" s="28" t="str">
        <f>IF(ISBLANK('ICC GRID'!F378),"---",'ICC GRID'!F378)</f>
        <v>Malus Golden Sentinel</v>
      </c>
      <c r="B401" s="29"/>
      <c r="C401" s="30" t="str">
        <f>IF(ISBLANK('ICC GRID'!F378),"---",TRIM('ICC GRID'!A378))</f>
        <v>3-4' Shipping restrictions apply</v>
      </c>
      <c r="D401" s="31">
        <f>IF(ISBLANK('ICC GRID'!F378),"---",'ICC GRID'!E378)</f>
        <v>10</v>
      </c>
      <c r="E401" s="18">
        <f>IF(ISBLANK('ICC GRID'!F378),"---",IF('ICC GRID'!D378=0,"",'ICC GRID'!D378))</f>
        <v>10.9</v>
      </c>
      <c r="F401" s="19">
        <f>IF(ISBLANK('ICC GRID'!E378),"---",IF('ICC GRID'!E378=0,"",'ICC GRID'!E378))</f>
        <v>10</v>
      </c>
      <c r="G401" s="90">
        <f>IF(ISBLANK('ICC GRID'!F378),"---",IF('ICC GRID'!G378=0,"",'ICC GRID'!G378))</f>
        <v>470</v>
      </c>
      <c r="H401" s="47"/>
      <c r="I401" s="48"/>
      <c r="J401" s="32" t="str">
        <f t="shared" si="12"/>
        <v/>
      </c>
      <c r="K401" s="33" t="str">
        <f>IF(ISBLANK('ICC GRID'!D378),"---",IF(H401="","",IF(H401&lt;'ICC GRID'!D378,M401,E401)))</f>
        <v/>
      </c>
      <c r="L401" s="33" t="str">
        <f t="shared" si="13"/>
        <v/>
      </c>
    </row>
    <row r="402" spans="1:12" ht="15.75" x14ac:dyDescent="0.2">
      <c r="A402" s="28" t="str">
        <f>IF(ISBLANK('ICC GRID'!F379),"---",'ICC GRID'!F379)</f>
        <v>Malus Golden Sentinel</v>
      </c>
      <c r="B402" s="29"/>
      <c r="C402" s="30" t="str">
        <f>IF(ISBLANK('ICC GRID'!F379),"---",TRIM('ICC GRID'!A379))</f>
        <v>4-5' Restrictions apply - TRUCK O</v>
      </c>
      <c r="D402" s="31">
        <f>IF(ISBLANK('ICC GRID'!F379),"---",'ICC GRID'!E379)</f>
        <v>10</v>
      </c>
      <c r="E402" s="18">
        <f>IF(ISBLANK('ICC GRID'!F379),"---",IF('ICC GRID'!D379=0,"",'ICC GRID'!D379))</f>
        <v>14.5</v>
      </c>
      <c r="F402" s="19">
        <f>IF(ISBLANK('ICC GRID'!E379),"---",IF('ICC GRID'!E379=0,"",'ICC GRID'!E379))</f>
        <v>10</v>
      </c>
      <c r="G402" s="90">
        <f>IF(ISBLANK('ICC GRID'!F379),"---",IF('ICC GRID'!G379=0,"",'ICC GRID'!G379))</f>
        <v>30</v>
      </c>
      <c r="H402" s="47"/>
      <c r="I402" s="48"/>
      <c r="J402" s="32" t="str">
        <f t="shared" si="12"/>
        <v/>
      </c>
      <c r="K402" s="33" t="str">
        <f>IF(ISBLANK('ICC GRID'!D379),"---",IF(H402="","",IF(H402&lt;'ICC GRID'!D379,M402,E402)))</f>
        <v/>
      </c>
      <c r="L402" s="33" t="str">
        <f t="shared" si="13"/>
        <v/>
      </c>
    </row>
    <row r="403" spans="1:12" ht="15.75" x14ac:dyDescent="0.2">
      <c r="A403" s="28" t="str">
        <f>IF(ISBLANK('ICC GRID'!F380),"---",'ICC GRID'!F380)</f>
        <v>Malus Scarlet Sentinel</v>
      </c>
      <c r="B403" s="29"/>
      <c r="C403" s="30" t="str">
        <f>IF(ISBLANK('ICC GRID'!F380),"---",TRIM('ICC GRID'!A380))</f>
        <v>1-2' Shipping restrictions apply</v>
      </c>
      <c r="D403" s="31">
        <f>IF(ISBLANK('ICC GRID'!F380),"---",'ICC GRID'!E380)</f>
        <v>10</v>
      </c>
      <c r="E403" s="18">
        <f>IF(ISBLANK('ICC GRID'!F380),"---",IF('ICC GRID'!D380=0,"",'ICC GRID'!D380))</f>
        <v>8.75</v>
      </c>
      <c r="F403" s="19">
        <f>IF(ISBLANK('ICC GRID'!E380),"---",IF('ICC GRID'!E380=0,"",'ICC GRID'!E380))</f>
        <v>10</v>
      </c>
      <c r="G403" s="90">
        <f>IF(ISBLANK('ICC GRID'!F380),"---",IF('ICC GRID'!G380=0,"",'ICC GRID'!G380))</f>
        <v>450</v>
      </c>
      <c r="H403" s="47"/>
      <c r="I403" s="48"/>
      <c r="J403" s="32" t="str">
        <f t="shared" si="12"/>
        <v/>
      </c>
      <c r="K403" s="33" t="str">
        <f>IF(ISBLANK('ICC GRID'!D380),"---",IF(H403="","",IF(H403&lt;'ICC GRID'!D380,M403,E403)))</f>
        <v/>
      </c>
      <c r="L403" s="33" t="str">
        <f t="shared" si="13"/>
        <v/>
      </c>
    </row>
    <row r="404" spans="1:12" ht="15.75" x14ac:dyDescent="0.2">
      <c r="A404" s="28" t="str">
        <f>IF(ISBLANK('ICC GRID'!F381),"---",'ICC GRID'!F381)</f>
        <v>Malus Scarlet Sentinel</v>
      </c>
      <c r="B404" s="29"/>
      <c r="C404" s="30" t="str">
        <f>IF(ISBLANK('ICC GRID'!F381),"---",TRIM('ICC GRID'!A381))</f>
        <v>2-3' Shipping restrictions apply</v>
      </c>
      <c r="D404" s="31">
        <f>IF(ISBLANK('ICC GRID'!F381),"---",'ICC GRID'!E381)</f>
        <v>10</v>
      </c>
      <c r="E404" s="18">
        <f>IF(ISBLANK('ICC GRID'!F381),"---",IF('ICC GRID'!D381=0,"",'ICC GRID'!D381))</f>
        <v>9.5500000000000007</v>
      </c>
      <c r="F404" s="19">
        <f>IF(ISBLANK('ICC GRID'!E381),"---",IF('ICC GRID'!E381=0,"",'ICC GRID'!E381))</f>
        <v>10</v>
      </c>
      <c r="G404" s="90">
        <f>IF(ISBLANK('ICC GRID'!F381),"---",IF('ICC GRID'!G381=0,"",'ICC GRID'!G381))</f>
        <v>630</v>
      </c>
      <c r="H404" s="47"/>
      <c r="I404" s="48"/>
      <c r="J404" s="32" t="str">
        <f t="shared" si="12"/>
        <v/>
      </c>
      <c r="K404" s="33" t="str">
        <f>IF(ISBLANK('ICC GRID'!D381),"---",IF(H404="","",IF(H404&lt;'ICC GRID'!D381,M404,E404)))</f>
        <v/>
      </c>
      <c r="L404" s="33" t="str">
        <f t="shared" si="13"/>
        <v/>
      </c>
    </row>
    <row r="405" spans="1:12" ht="15.75" x14ac:dyDescent="0.2">
      <c r="A405" s="28" t="str">
        <f>IF(ISBLANK('ICC GRID'!F382),"---",'ICC GRID'!F382)</f>
        <v>Metasequoia glyptostroboides</v>
      </c>
      <c r="B405" s="29"/>
      <c r="C405" s="30" t="str">
        <f>IF(ISBLANK('ICC GRID'!F382),"---",TRIM('ICC GRID'!A382))</f>
        <v>MP</v>
      </c>
      <c r="D405" s="31">
        <f>IF(ISBLANK('ICC GRID'!F382),"---",'ICC GRID'!E382)</f>
        <v>50</v>
      </c>
      <c r="E405" s="18">
        <f>IF(ISBLANK('ICC GRID'!F382),"---",IF('ICC GRID'!D382=0,"",'ICC GRID'!D382))</f>
        <v>1.95</v>
      </c>
      <c r="F405" s="19">
        <f>IF(ISBLANK('ICC GRID'!E382),"---",IF('ICC GRID'!E382=0,"",'ICC GRID'!E382))</f>
        <v>50</v>
      </c>
      <c r="G405" s="90">
        <f>IF(ISBLANK('ICC GRID'!F382),"---",IF('ICC GRID'!G382=0,"",'ICC GRID'!G382))</f>
        <v>8950</v>
      </c>
      <c r="H405" s="47"/>
      <c r="I405" s="48"/>
      <c r="J405" s="32" t="str">
        <f t="shared" si="12"/>
        <v/>
      </c>
      <c r="K405" s="33" t="str">
        <f>IF(ISBLANK('ICC GRID'!D382),"---",IF(H405="","",IF(H405&lt;'ICC GRID'!D382,M405,E405)))</f>
        <v/>
      </c>
      <c r="L405" s="33" t="str">
        <f t="shared" si="13"/>
        <v/>
      </c>
    </row>
    <row r="406" spans="1:12" ht="15.75" x14ac:dyDescent="0.2">
      <c r="A406" s="28" t="str">
        <f>IF(ISBLANK('ICC GRID'!F383),"---",'ICC GRID'!F383)</f>
        <v>Myrica (Morella) pensylvanica</v>
      </c>
      <c r="B406" s="29"/>
      <c r="C406" s="30" t="str">
        <f>IF(ISBLANK('ICC GRID'!F383),"---",TRIM('ICC GRID'!A383))</f>
        <v>LT TR</v>
      </c>
      <c r="D406" s="31">
        <f>IF(ISBLANK('ICC GRID'!F383),"---",'ICC GRID'!E383)</f>
        <v>20</v>
      </c>
      <c r="E406" s="18">
        <f>IF(ISBLANK('ICC GRID'!F383),"---",IF('ICC GRID'!D383=0,"",'ICC GRID'!D383))</f>
        <v>2.25</v>
      </c>
      <c r="F406" s="19">
        <f>IF(ISBLANK('ICC GRID'!E383),"---",IF('ICC GRID'!E383=0,"",'ICC GRID'!E383))</f>
        <v>20</v>
      </c>
      <c r="G406" s="90">
        <f>IF(ISBLANK('ICC GRID'!F383),"---",IF('ICC GRID'!G383=0,"",'ICC GRID'!G383))</f>
        <v>2320</v>
      </c>
      <c r="H406" s="47"/>
      <c r="I406" s="48"/>
      <c r="J406" s="32" t="str">
        <f t="shared" si="12"/>
        <v/>
      </c>
      <c r="K406" s="33" t="str">
        <f>IF(ISBLANK('ICC GRID'!D383),"---",IF(H406="","",IF(H406&lt;'ICC GRID'!D383,M406,E406)))</f>
        <v/>
      </c>
      <c r="L406" s="33" t="str">
        <f t="shared" si="13"/>
        <v/>
      </c>
    </row>
    <row r="407" spans="1:12" ht="15.75" x14ac:dyDescent="0.2">
      <c r="A407" s="28" t="str">
        <f>IF(ISBLANK('ICC GRID'!F384),"---",'ICC GRID'!F384)</f>
        <v>Nyssa sylvatica</v>
      </c>
      <c r="B407" s="29"/>
      <c r="C407" s="30" t="str">
        <f>IF(ISBLANK('ICC GRID'!F384),"---",TRIM('ICC GRID'!A384))</f>
        <v>MP</v>
      </c>
      <c r="D407" s="31">
        <f>IF(ISBLANK('ICC GRID'!F384),"---",'ICC GRID'!E384)</f>
        <v>50</v>
      </c>
      <c r="E407" s="18">
        <f>IF(ISBLANK('ICC GRID'!F384),"---",IF('ICC GRID'!D384=0,"",'ICC GRID'!D384))</f>
        <v>2.15</v>
      </c>
      <c r="F407" s="19">
        <f>IF(ISBLANK('ICC GRID'!E384),"---",IF('ICC GRID'!E384=0,"",'ICC GRID'!E384))</f>
        <v>50</v>
      </c>
      <c r="G407" s="90">
        <f>IF(ISBLANK('ICC GRID'!F384),"---",IF('ICC GRID'!G384=0,"",'ICC GRID'!G384))</f>
        <v>1700</v>
      </c>
      <c r="H407" s="47"/>
      <c r="I407" s="48"/>
      <c r="J407" s="32" t="str">
        <f t="shared" si="12"/>
        <v/>
      </c>
      <c r="K407" s="33" t="str">
        <f>IF(ISBLANK('ICC GRID'!D384),"---",IF(H407="","",IF(H407&lt;'ICC GRID'!D384,M407,E407)))</f>
        <v/>
      </c>
      <c r="L407" s="33" t="str">
        <f t="shared" si="13"/>
        <v/>
      </c>
    </row>
    <row r="408" spans="1:12" ht="15.75" x14ac:dyDescent="0.2">
      <c r="A408" s="28" t="str">
        <f>IF(ISBLANK('ICC GRID'!F385),"---",'ICC GRID'!F385)</f>
        <v>Nyssa sylvatica</v>
      </c>
      <c r="B408" s="29"/>
      <c r="C408" s="30" t="str">
        <f>IF(ISBLANK('ICC GRID'!F385),"---",TRIM('ICC GRID'!A385))</f>
        <v>LP21ci</v>
      </c>
      <c r="D408" s="31">
        <f>IF(ISBLANK('ICC GRID'!F385),"---",'ICC GRID'!E385)</f>
        <v>25</v>
      </c>
      <c r="E408" s="18">
        <f>IF(ISBLANK('ICC GRID'!F385),"---",IF('ICC GRID'!D385=0,"",'ICC GRID'!D385))</f>
        <v>3.15</v>
      </c>
      <c r="F408" s="19">
        <f>IF(ISBLANK('ICC GRID'!E385),"---",IF('ICC GRID'!E385=0,"",'ICC GRID'!E385))</f>
        <v>25</v>
      </c>
      <c r="G408" s="90">
        <f>IF(ISBLANK('ICC GRID'!F385),"---",IF('ICC GRID'!G385=0,"",'ICC GRID'!G385))</f>
        <v>7800</v>
      </c>
      <c r="H408" s="47"/>
      <c r="I408" s="48"/>
      <c r="J408" s="32" t="str">
        <f t="shared" si="12"/>
        <v/>
      </c>
      <c r="K408" s="33" t="str">
        <f>IF(ISBLANK('ICC GRID'!D385),"---",IF(H408="","",IF(H408&lt;'ICC GRID'!D385,M408,E408)))</f>
        <v/>
      </c>
      <c r="L408" s="33" t="str">
        <f t="shared" si="13"/>
        <v/>
      </c>
    </row>
    <row r="409" spans="1:12" ht="15.75" x14ac:dyDescent="0.2">
      <c r="A409" s="28" t="str">
        <f>IF(ISBLANK('ICC GRID'!F386),"---",'ICC GRID'!F386)</f>
        <v>Nyssa sylvatica</v>
      </c>
      <c r="B409" s="29"/>
      <c r="C409" s="30" t="str">
        <f>IF(ISBLANK('ICC GRID'!F386),"---",TRIM('ICC GRID'!A386))</f>
        <v>#1 2-3'</v>
      </c>
      <c r="D409" s="31">
        <f>IF(ISBLANK('ICC GRID'!F386),"---",'ICC GRID'!E386)</f>
        <v>10</v>
      </c>
      <c r="E409" s="18">
        <f>IF(ISBLANK('ICC GRID'!F386),"---",IF('ICC GRID'!D386=0,"",'ICC GRID'!D386))</f>
        <v>5.5</v>
      </c>
      <c r="F409" s="19">
        <f>IF(ISBLANK('ICC GRID'!E386),"---",IF('ICC GRID'!E386=0,"",'ICC GRID'!E386))</f>
        <v>10</v>
      </c>
      <c r="G409" s="90">
        <f>IF(ISBLANK('ICC GRID'!F386),"---",IF('ICC GRID'!G386=0,"",'ICC GRID'!G386))</f>
        <v>1620</v>
      </c>
      <c r="H409" s="47"/>
      <c r="I409" s="48"/>
      <c r="J409" s="32" t="str">
        <f t="shared" si="12"/>
        <v/>
      </c>
      <c r="K409" s="33" t="str">
        <f>IF(ISBLANK('ICC GRID'!D386),"---",IF(H409="","",IF(H409&lt;'ICC GRID'!D386,M409,E409)))</f>
        <v/>
      </c>
      <c r="L409" s="33" t="str">
        <f t="shared" si="13"/>
        <v/>
      </c>
    </row>
    <row r="410" spans="1:12" ht="15.75" x14ac:dyDescent="0.2">
      <c r="A410" s="28" t="str">
        <f>IF(ISBLANK('ICC GRID'!F387),"---",'ICC GRID'!F387)</f>
        <v>Nyssa sylvatica</v>
      </c>
      <c r="B410" s="29"/>
      <c r="C410" s="30" t="str">
        <f>IF(ISBLANK('ICC GRID'!F387),"---",TRIM('ICC GRID'!A387))</f>
        <v>#1 3-4'</v>
      </c>
      <c r="D410" s="31">
        <f>IF(ISBLANK('ICC GRID'!F387),"---",'ICC GRID'!E387)</f>
        <v>10</v>
      </c>
      <c r="E410" s="18">
        <f>IF(ISBLANK('ICC GRID'!F387),"---",IF('ICC GRID'!D387=0,"",'ICC GRID'!D387))</f>
        <v>6.9</v>
      </c>
      <c r="F410" s="19">
        <f>IF(ISBLANK('ICC GRID'!E387),"---",IF('ICC GRID'!E387=0,"",'ICC GRID'!E387))</f>
        <v>10</v>
      </c>
      <c r="G410" s="90">
        <f>IF(ISBLANK('ICC GRID'!F387),"---",IF('ICC GRID'!G387=0,"",'ICC GRID'!G387))</f>
        <v>1660</v>
      </c>
      <c r="H410" s="47"/>
      <c r="I410" s="48"/>
      <c r="J410" s="32" t="str">
        <f t="shared" ref="J410:J473" si="14">IF(H410="","",IF(ROUNDUP(H410/D410,0)*D410&lt;&gt;H410,ROUNDUP(H410/D410,0)*D410,H410))</f>
        <v/>
      </c>
      <c r="K410" s="33" t="str">
        <f>IF(ISBLANK('ICC GRID'!D387),"---",IF(H410="","",IF(H410&lt;'ICC GRID'!D387,M410,E410)))</f>
        <v/>
      </c>
      <c r="L410" s="33" t="str">
        <f t="shared" ref="L410:L473" si="15">IF(ISBLANK(H410),"",J410*K410)</f>
        <v/>
      </c>
    </row>
    <row r="411" spans="1:12" ht="15.75" x14ac:dyDescent="0.2">
      <c r="A411" s="28" t="str">
        <f>IF(ISBLANK('ICC GRID'!F388),"---",'ICC GRID'!F388)</f>
        <v>Nyssa sylvatica</v>
      </c>
      <c r="B411" s="29"/>
      <c r="C411" s="30" t="str">
        <f>IF(ISBLANK('ICC GRID'!F388),"---",TRIM('ICC GRID'!A388))</f>
        <v>2-3' TR</v>
      </c>
      <c r="D411" s="31">
        <f>IF(ISBLANK('ICC GRID'!F388),"---",'ICC GRID'!E388)</f>
        <v>10</v>
      </c>
      <c r="E411" s="18">
        <f>IF(ISBLANK('ICC GRID'!F388),"---",IF('ICC GRID'!D388=0,"",'ICC GRID'!D388))</f>
        <v>7.75</v>
      </c>
      <c r="F411" s="19">
        <f>IF(ISBLANK('ICC GRID'!E388),"---",IF('ICC GRID'!E388=0,"",'ICC GRID'!E388))</f>
        <v>10</v>
      </c>
      <c r="G411" s="90">
        <f>IF(ISBLANK('ICC GRID'!F388),"---",IF('ICC GRID'!G388=0,"",'ICC GRID'!G388))</f>
        <v>90</v>
      </c>
      <c r="H411" s="47"/>
      <c r="I411" s="48"/>
      <c r="J411" s="32" t="str">
        <f t="shared" si="14"/>
        <v/>
      </c>
      <c r="K411" s="33" t="str">
        <f>IF(ISBLANK('ICC GRID'!D388),"---",IF(H411="","",IF(H411&lt;'ICC GRID'!D388,M411,E411)))</f>
        <v/>
      </c>
      <c r="L411" s="33" t="str">
        <f t="shared" si="15"/>
        <v/>
      </c>
    </row>
    <row r="412" spans="1:12" ht="15.75" x14ac:dyDescent="0.2">
      <c r="A412" s="28" t="str">
        <f>IF(ISBLANK('ICC GRID'!F389),"---",'ICC GRID'!F389)</f>
        <v>Nyssa sylvatica</v>
      </c>
      <c r="B412" s="29"/>
      <c r="C412" s="30" t="str">
        <f>IF(ISBLANK('ICC GRID'!F389),"---",TRIM('ICC GRID'!A389))</f>
        <v>3-4' TR</v>
      </c>
      <c r="D412" s="31">
        <f>IF(ISBLANK('ICC GRID'!F389),"---",'ICC GRID'!E389)</f>
        <v>10</v>
      </c>
      <c r="E412" s="18">
        <f>IF(ISBLANK('ICC GRID'!F389),"---",IF('ICC GRID'!D389=0,"",'ICC GRID'!D389))</f>
        <v>8.9</v>
      </c>
      <c r="F412" s="19">
        <f>IF(ISBLANK('ICC GRID'!E389),"---",IF('ICC GRID'!E389=0,"",'ICC GRID'!E389))</f>
        <v>10</v>
      </c>
      <c r="G412" s="90">
        <f>IF(ISBLANK('ICC GRID'!F389),"---",IF('ICC GRID'!G389=0,"",'ICC GRID'!G389))</f>
        <v>90</v>
      </c>
      <c r="H412" s="47"/>
      <c r="I412" s="48"/>
      <c r="J412" s="32" t="str">
        <f t="shared" si="14"/>
        <v/>
      </c>
      <c r="K412" s="33" t="str">
        <f>IF(ISBLANK('ICC GRID'!D389),"---",IF(H412="","",IF(H412&lt;'ICC GRID'!D389,M412,E412)))</f>
        <v/>
      </c>
      <c r="L412" s="33" t="str">
        <f t="shared" si="15"/>
        <v/>
      </c>
    </row>
    <row r="413" spans="1:12" ht="15.75" x14ac:dyDescent="0.2">
      <c r="A413" s="28" t="str">
        <f>IF(ISBLANK('ICC GRID'!F390),"---",'ICC GRID'!F390)</f>
        <v>Nyssa sylvatica Green Gable™ PP 22,951</v>
      </c>
      <c r="B413" s="29"/>
      <c r="C413" s="30" t="str">
        <f>IF(ISBLANK('ICC GRID'!F390),"---",TRIM('ICC GRID'!A390))</f>
        <v>#1 2-3'</v>
      </c>
      <c r="D413" s="31">
        <f>IF(ISBLANK('ICC GRID'!F390),"---",'ICC GRID'!E390)</f>
        <v>10</v>
      </c>
      <c r="E413" s="18">
        <f>IF(ISBLANK('ICC GRID'!F390),"---",IF('ICC GRID'!D390=0,"",'ICC GRID'!D390))</f>
        <v>16.350000000000001</v>
      </c>
      <c r="F413" s="19">
        <f>IF(ISBLANK('ICC GRID'!E390),"---",IF('ICC GRID'!E390=0,"",'ICC GRID'!E390))</f>
        <v>10</v>
      </c>
      <c r="G413" s="90">
        <f>IF(ISBLANK('ICC GRID'!F390),"---",IF('ICC GRID'!G390=0,"",'ICC GRID'!G390))</f>
        <v>140</v>
      </c>
      <c r="H413" s="47"/>
      <c r="I413" s="48"/>
      <c r="J413" s="32" t="str">
        <f t="shared" si="14"/>
        <v/>
      </c>
      <c r="K413" s="33" t="str">
        <f>IF(ISBLANK('ICC GRID'!D390),"---",IF(H413="","",IF(H413&lt;'ICC GRID'!D390,M413,E413)))</f>
        <v/>
      </c>
      <c r="L413" s="33" t="str">
        <f t="shared" si="15"/>
        <v/>
      </c>
    </row>
    <row r="414" spans="1:12" ht="15.75" x14ac:dyDescent="0.2">
      <c r="A414" s="28" t="str">
        <f>IF(ISBLANK('ICC GRID'!F391),"---",'ICC GRID'!F391)</f>
        <v>Nyssa sylvatica Tupelo Tower™ PP 22,976</v>
      </c>
      <c r="B414" s="29"/>
      <c r="C414" s="30" t="str">
        <f>IF(ISBLANK('ICC GRID'!F391),"---",TRIM('ICC GRID'!A391))</f>
        <v>#1 1-2'</v>
      </c>
      <c r="D414" s="31">
        <f>IF(ISBLANK('ICC GRID'!F391),"---",'ICC GRID'!E391)</f>
        <v>10</v>
      </c>
      <c r="E414" s="18">
        <f>IF(ISBLANK('ICC GRID'!F391),"---",IF('ICC GRID'!D391=0,"",'ICC GRID'!D391))</f>
        <v>13.25</v>
      </c>
      <c r="F414" s="19">
        <f>IF(ISBLANK('ICC GRID'!E391),"---",IF('ICC GRID'!E391=0,"",'ICC GRID'!E391))</f>
        <v>10</v>
      </c>
      <c r="G414" s="90">
        <f>IF(ISBLANK('ICC GRID'!F391),"---",IF('ICC GRID'!G391=0,"",'ICC GRID'!G391))</f>
        <v>130</v>
      </c>
      <c r="H414" s="47"/>
      <c r="I414" s="48"/>
      <c r="J414" s="32" t="str">
        <f t="shared" si="14"/>
        <v/>
      </c>
      <c r="K414" s="33" t="str">
        <f>IF(ISBLANK('ICC GRID'!D391),"---",IF(H414="","",IF(H414&lt;'ICC GRID'!D391,M414,E414)))</f>
        <v/>
      </c>
      <c r="L414" s="33" t="str">
        <f t="shared" si="15"/>
        <v/>
      </c>
    </row>
    <row r="415" spans="1:12" ht="15.75" x14ac:dyDescent="0.2">
      <c r="A415" s="28" t="str">
        <f>IF(ISBLANK('ICC GRID'!F392),"---",'ICC GRID'!F392)</f>
        <v>Nyssa sylvatica Tupelo Tower™ PP 22,976</v>
      </c>
      <c r="B415" s="29"/>
      <c r="C415" s="30" t="str">
        <f>IF(ISBLANK('ICC GRID'!F392),"---",TRIM('ICC GRID'!A392))</f>
        <v>#1 2-3'</v>
      </c>
      <c r="D415" s="31">
        <f>IF(ISBLANK('ICC GRID'!F392),"---",'ICC GRID'!E392)</f>
        <v>10</v>
      </c>
      <c r="E415" s="18">
        <f>IF(ISBLANK('ICC GRID'!F392),"---",IF('ICC GRID'!D392=0,"",'ICC GRID'!D392))</f>
        <v>15.5</v>
      </c>
      <c r="F415" s="19">
        <f>IF(ISBLANK('ICC GRID'!E392),"---",IF('ICC GRID'!E392=0,"",'ICC GRID'!E392))</f>
        <v>10</v>
      </c>
      <c r="G415" s="90">
        <f>IF(ISBLANK('ICC GRID'!F392),"---",IF('ICC GRID'!G392=0,"",'ICC GRID'!G392))</f>
        <v>640</v>
      </c>
      <c r="H415" s="47"/>
      <c r="I415" s="48"/>
      <c r="J415" s="32" t="str">
        <f t="shared" si="14"/>
        <v/>
      </c>
      <c r="K415" s="33" t="str">
        <f>IF(ISBLANK('ICC GRID'!D392),"---",IF(H415="","",IF(H415&lt;'ICC GRID'!D392,M415,E415)))</f>
        <v/>
      </c>
      <c r="L415" s="33" t="str">
        <f t="shared" si="15"/>
        <v/>
      </c>
    </row>
    <row r="416" spans="1:12" ht="15.75" x14ac:dyDescent="0.2">
      <c r="A416" s="28" t="str">
        <f>IF(ISBLANK('ICC GRID'!F393),"---",'ICC GRID'!F393)</f>
        <v>Ostrya virginiana</v>
      </c>
      <c r="B416" s="29"/>
      <c r="C416" s="30" t="str">
        <f>IF(ISBLANK('ICC GRID'!F393),"---",TRIM('ICC GRID'!A393))</f>
        <v>2-3'</v>
      </c>
      <c r="D416" s="31">
        <f>IF(ISBLANK('ICC GRID'!F393),"---",'ICC GRID'!E393)</f>
        <v>50</v>
      </c>
      <c r="E416" s="18">
        <f>IF(ISBLANK('ICC GRID'!F393),"---",IF('ICC GRID'!D393=0,"",'ICC GRID'!D393))</f>
        <v>2.35</v>
      </c>
      <c r="F416" s="19">
        <f>IF(ISBLANK('ICC GRID'!E393),"---",IF('ICC GRID'!E393=0,"",'ICC GRID'!E393))</f>
        <v>50</v>
      </c>
      <c r="G416" s="90">
        <f>IF(ISBLANK('ICC GRID'!F393),"---",IF('ICC GRID'!G393=0,"",'ICC GRID'!G393))</f>
        <v>150</v>
      </c>
      <c r="H416" s="47"/>
      <c r="I416" s="48"/>
      <c r="J416" s="32" t="str">
        <f t="shared" si="14"/>
        <v/>
      </c>
      <c r="K416" s="33" t="str">
        <f>IF(ISBLANK('ICC GRID'!D393),"---",IF(H416="","",IF(H416&lt;'ICC GRID'!D393,M416,E416)))</f>
        <v/>
      </c>
      <c r="L416" s="33" t="str">
        <f t="shared" si="15"/>
        <v/>
      </c>
    </row>
    <row r="417" spans="1:12" ht="15.75" x14ac:dyDescent="0.2">
      <c r="A417" s="28" t="str">
        <f>IF(ISBLANK('ICC GRID'!F394),"---",'ICC GRID'!F394)</f>
        <v>Oxydendrum arboreum</v>
      </c>
      <c r="B417" s="29"/>
      <c r="C417" s="30" t="str">
        <f>IF(ISBLANK('ICC GRID'!F394),"---",TRIM('ICC GRID'!A394))</f>
        <v>SP</v>
      </c>
      <c r="D417" s="31">
        <f>IF(ISBLANK('ICC GRID'!F394),"---",'ICC GRID'!E394)</f>
        <v>50</v>
      </c>
      <c r="E417" s="18">
        <f>IF(ISBLANK('ICC GRID'!F394),"---",IF('ICC GRID'!D394=0,"",'ICC GRID'!D394))</f>
        <v>1.65</v>
      </c>
      <c r="F417" s="19">
        <f>IF(ISBLANK('ICC GRID'!E394),"---",IF('ICC GRID'!E394=0,"",'ICC GRID'!E394))</f>
        <v>50</v>
      </c>
      <c r="G417" s="90" t="str">
        <f>IF(ISBLANK('ICC GRID'!F394),"---",IF('ICC GRID'!G394=0,"",'ICC GRID'!G394))</f>
        <v>10K+</v>
      </c>
      <c r="H417" s="47"/>
      <c r="I417" s="48"/>
      <c r="J417" s="32" t="str">
        <f t="shared" si="14"/>
        <v/>
      </c>
      <c r="K417" s="33" t="str">
        <f>IF(ISBLANK('ICC GRID'!D394),"---",IF(H417="","",IF(H417&lt;'ICC GRID'!D394,M417,E417)))</f>
        <v/>
      </c>
      <c r="L417" s="33" t="str">
        <f t="shared" si="15"/>
        <v/>
      </c>
    </row>
    <row r="418" spans="1:12" ht="15.75" x14ac:dyDescent="0.2">
      <c r="A418" s="28" t="str">
        <f>IF(ISBLANK('ICC GRID'!F395),"---",'ICC GRID'!F395)</f>
        <v>Oxydendrum arboreum</v>
      </c>
      <c r="B418" s="29"/>
      <c r="C418" s="30" t="str">
        <f>IF(ISBLANK('ICC GRID'!F395),"---",TRIM('ICC GRID'!A395))</f>
        <v>LT TR</v>
      </c>
      <c r="D418" s="31">
        <f>IF(ISBLANK('ICC GRID'!F395),"---",'ICC GRID'!E395)</f>
        <v>25</v>
      </c>
      <c r="E418" s="18">
        <f>IF(ISBLANK('ICC GRID'!F395),"---",IF('ICC GRID'!D395=0,"",'ICC GRID'!D395))</f>
        <v>4.5999999999999996</v>
      </c>
      <c r="F418" s="19">
        <f>IF(ISBLANK('ICC GRID'!E395),"---",IF('ICC GRID'!E395=0,"",'ICC GRID'!E395))</f>
        <v>25</v>
      </c>
      <c r="G418" s="90">
        <f>IF(ISBLANK('ICC GRID'!F395),"---",IF('ICC GRID'!G395=0,"",'ICC GRID'!G395))</f>
        <v>525</v>
      </c>
      <c r="H418" s="47"/>
      <c r="I418" s="48"/>
      <c r="J418" s="32" t="str">
        <f t="shared" si="14"/>
        <v/>
      </c>
      <c r="K418" s="33" t="str">
        <f>IF(ISBLANK('ICC GRID'!D395),"---",IF(H418="","",IF(H418&lt;'ICC GRID'!D395,M418,E418)))</f>
        <v/>
      </c>
      <c r="L418" s="33" t="str">
        <f t="shared" si="15"/>
        <v/>
      </c>
    </row>
    <row r="419" spans="1:12" ht="15.75" x14ac:dyDescent="0.2">
      <c r="A419" s="28" t="str">
        <f>IF(ISBLANK('ICC GRID'!F396),"---",'ICC GRID'!F396)</f>
        <v>Parrotia persica</v>
      </c>
      <c r="B419" s="29"/>
      <c r="C419" s="30" t="str">
        <f>IF(ISBLANK('ICC GRID'!F396),"---",TRIM('ICC GRID'!A396))</f>
        <v>LP21ci</v>
      </c>
      <c r="D419" s="31">
        <f>IF(ISBLANK('ICC GRID'!F396),"---",'ICC GRID'!E396)</f>
        <v>25</v>
      </c>
      <c r="E419" s="18">
        <f>IF(ISBLANK('ICC GRID'!F396),"---",IF('ICC GRID'!D396=0,"",'ICC GRID'!D396))</f>
        <v>2.8</v>
      </c>
      <c r="F419" s="19">
        <f>IF(ISBLANK('ICC GRID'!E396),"---",IF('ICC GRID'!E396=0,"",'ICC GRID'!E396))</f>
        <v>25</v>
      </c>
      <c r="G419" s="90">
        <f>IF(ISBLANK('ICC GRID'!F396),"---",IF('ICC GRID'!G396=0,"",'ICC GRID'!G396))</f>
        <v>1100</v>
      </c>
      <c r="H419" s="47"/>
      <c r="I419" s="48"/>
      <c r="J419" s="32" t="str">
        <f t="shared" si="14"/>
        <v/>
      </c>
      <c r="K419" s="33" t="str">
        <f>IF(ISBLANK('ICC GRID'!D396),"---",IF(H419="","",IF(H419&lt;'ICC GRID'!D396,M419,E419)))</f>
        <v/>
      </c>
      <c r="L419" s="33" t="str">
        <f t="shared" si="15"/>
        <v/>
      </c>
    </row>
    <row r="420" spans="1:12" ht="15.75" x14ac:dyDescent="0.2">
      <c r="A420" s="28" t="str">
        <f>IF(ISBLANK('ICC GRID'!F397),"---",'ICC GRID'!F397)</f>
        <v>Parrotia persica 'Vanessa'</v>
      </c>
      <c r="B420" s="29"/>
      <c r="C420" s="30" t="str">
        <f>IF(ISBLANK('ICC GRID'!F397),"---",TRIM('ICC GRID'!A397))</f>
        <v>LP21ci</v>
      </c>
      <c r="D420" s="31">
        <f>IF(ISBLANK('ICC GRID'!F397),"---",'ICC GRID'!E397)</f>
        <v>25</v>
      </c>
      <c r="E420" s="18">
        <f>IF(ISBLANK('ICC GRID'!F397),"---",IF('ICC GRID'!D397=0,"",'ICC GRID'!D397))</f>
        <v>8.9499999999999993</v>
      </c>
      <c r="F420" s="19">
        <f>IF(ISBLANK('ICC GRID'!E397),"---",IF('ICC GRID'!E397=0,"",'ICC GRID'!E397))</f>
        <v>25</v>
      </c>
      <c r="G420" s="90">
        <f>IF(ISBLANK('ICC GRID'!F397),"---",IF('ICC GRID'!G397=0,"",'ICC GRID'!G397))</f>
        <v>1050</v>
      </c>
      <c r="H420" s="47"/>
      <c r="I420" s="48"/>
      <c r="J420" s="32" t="str">
        <f t="shared" si="14"/>
        <v/>
      </c>
      <c r="K420" s="33" t="str">
        <f>IF(ISBLANK('ICC GRID'!D397),"---",IF(H420="","",IF(H420&lt;'ICC GRID'!D397,M420,E420)))</f>
        <v/>
      </c>
      <c r="L420" s="33" t="str">
        <f t="shared" si="15"/>
        <v/>
      </c>
    </row>
    <row r="421" spans="1:12" ht="15.75" x14ac:dyDescent="0.2">
      <c r="A421" s="28" t="str">
        <f>IF(ISBLANK('ICC GRID'!F398),"---",'ICC GRID'!F398)</f>
        <v>Parrotia persica 'Vanessa'</v>
      </c>
      <c r="B421" s="29"/>
      <c r="C421" s="30" t="str">
        <f>IF(ISBLANK('ICC GRID'!F398),"---",TRIM('ICC GRID'!A398))</f>
        <v>5-6' TR</v>
      </c>
      <c r="D421" s="31">
        <f>IF(ISBLANK('ICC GRID'!F398),"---",'ICC GRID'!E398)</f>
        <v>10</v>
      </c>
      <c r="E421" s="18">
        <f>IF(ISBLANK('ICC GRID'!F398),"---",IF('ICC GRID'!D398=0,"",'ICC GRID'!D398))</f>
        <v>16.2</v>
      </c>
      <c r="F421" s="19">
        <f>IF(ISBLANK('ICC GRID'!E398),"---",IF('ICC GRID'!E398=0,"",'ICC GRID'!E398))</f>
        <v>10</v>
      </c>
      <c r="G421" s="90">
        <f>IF(ISBLANK('ICC GRID'!F398),"---",IF('ICC GRID'!G398=0,"",'ICC GRID'!G398))</f>
        <v>70</v>
      </c>
      <c r="H421" s="47"/>
      <c r="I421" s="48"/>
      <c r="J421" s="32" t="str">
        <f t="shared" si="14"/>
        <v/>
      </c>
      <c r="K421" s="33" t="str">
        <f>IF(ISBLANK('ICC GRID'!D398),"---",IF(H421="","",IF(H421&lt;'ICC GRID'!D398,M421,E421)))</f>
        <v/>
      </c>
      <c r="L421" s="33" t="str">
        <f t="shared" si="15"/>
        <v/>
      </c>
    </row>
    <row r="422" spans="1:12" ht="15.75" x14ac:dyDescent="0.2">
      <c r="A422" s="28" t="str">
        <f>IF(ISBLANK('ICC GRID'!F399),"---",'ICC GRID'!F399)</f>
        <v>Pistacia chinensis</v>
      </c>
      <c r="B422" s="29"/>
      <c r="C422" s="30" t="str">
        <f>IF(ISBLANK('ICC GRID'!F399),"---",TRIM('ICC GRID'!A399))</f>
        <v>MP</v>
      </c>
      <c r="D422" s="31">
        <f>IF(ISBLANK('ICC GRID'!F399),"---",'ICC GRID'!E399)</f>
        <v>50</v>
      </c>
      <c r="E422" s="18">
        <f>IF(ISBLANK('ICC GRID'!F399),"---",IF('ICC GRID'!D399=0,"",'ICC GRID'!D399))</f>
        <v>1.45</v>
      </c>
      <c r="F422" s="19">
        <f>IF(ISBLANK('ICC GRID'!E399),"---",IF('ICC GRID'!E399=0,"",'ICC GRID'!E399))</f>
        <v>50</v>
      </c>
      <c r="G422" s="90" t="str">
        <f>IF(ISBLANK('ICC GRID'!F399),"---",IF('ICC GRID'!G399=0,"",'ICC GRID'!G399))</f>
        <v>10K+</v>
      </c>
      <c r="H422" s="47"/>
      <c r="I422" s="48"/>
      <c r="J422" s="32" t="str">
        <f t="shared" si="14"/>
        <v/>
      </c>
      <c r="K422" s="33" t="str">
        <f>IF(ISBLANK('ICC GRID'!D399),"---",IF(H422="","",IF(H422&lt;'ICC GRID'!D399,M422,E422)))</f>
        <v/>
      </c>
      <c r="L422" s="33" t="str">
        <f t="shared" si="15"/>
        <v/>
      </c>
    </row>
    <row r="423" spans="1:12" ht="15.75" x14ac:dyDescent="0.2">
      <c r="A423" s="28" t="str">
        <f>IF(ISBLANK('ICC GRID'!F400),"---",'ICC GRID'!F400)</f>
        <v xml:space="preserve">Platanus wrightii </v>
      </c>
      <c r="B423" s="29"/>
      <c r="C423" s="30" t="str">
        <f>IF(ISBLANK('ICC GRID'!F400),"---",TRIM('ICC GRID'!A400))</f>
        <v>MP</v>
      </c>
      <c r="D423" s="31">
        <f>IF(ISBLANK('ICC GRID'!F400),"---",'ICC GRID'!E400)</f>
        <v>25</v>
      </c>
      <c r="E423" s="18">
        <f>IF(ISBLANK('ICC GRID'!F400),"---",IF('ICC GRID'!D400=0,"",'ICC GRID'!D400))</f>
        <v>2.85</v>
      </c>
      <c r="F423" s="19">
        <f>IF(ISBLANK('ICC GRID'!E400),"---",IF('ICC GRID'!E400=0,"",'ICC GRID'!E400))</f>
        <v>25</v>
      </c>
      <c r="G423" s="90">
        <f>IF(ISBLANK('ICC GRID'!F400),"---",IF('ICC GRID'!G400=0,"",'ICC GRID'!G400))</f>
        <v>275</v>
      </c>
      <c r="H423" s="47"/>
      <c r="I423" s="48"/>
      <c r="J423" s="32" t="str">
        <f t="shared" si="14"/>
        <v/>
      </c>
      <c r="K423" s="33" t="str">
        <f>IF(ISBLANK('ICC GRID'!D400),"---",IF(H423="","",IF(H423&lt;'ICC GRID'!D400,M423,E423)))</f>
        <v/>
      </c>
      <c r="L423" s="33" t="str">
        <f t="shared" si="15"/>
        <v/>
      </c>
    </row>
    <row r="424" spans="1:12" ht="15.75" x14ac:dyDescent="0.2">
      <c r="A424" s="28" t="str">
        <f>IF(ISBLANK('ICC GRID'!F401),"---",'ICC GRID'!F401)</f>
        <v>Quercus Jack Maze</v>
      </c>
      <c r="B424" s="29"/>
      <c r="C424" s="30" t="str">
        <f>IF(ISBLANK('ICC GRID'!F401),"---",TRIM('ICC GRID'!A401))</f>
        <v>#1 1-2'</v>
      </c>
      <c r="D424" s="31">
        <f>IF(ISBLANK('ICC GRID'!F401),"---",'ICC GRID'!E401)</f>
        <v>10</v>
      </c>
      <c r="E424" s="18">
        <f>IF(ISBLANK('ICC GRID'!F401),"---",IF('ICC GRID'!D401=0,"",'ICC GRID'!D401))</f>
        <v>14.35</v>
      </c>
      <c r="F424" s="19">
        <f>IF(ISBLANK('ICC GRID'!E401),"---",IF('ICC GRID'!E401=0,"",'ICC GRID'!E401))</f>
        <v>10</v>
      </c>
      <c r="G424" s="90">
        <f>IF(ISBLANK('ICC GRID'!F401),"---",IF('ICC GRID'!G401=0,"",'ICC GRID'!G401))</f>
        <v>150</v>
      </c>
      <c r="H424" s="47"/>
      <c r="I424" s="48"/>
      <c r="J424" s="32" t="str">
        <f t="shared" si="14"/>
        <v/>
      </c>
      <c r="K424" s="33" t="str">
        <f>IF(ISBLANK('ICC GRID'!D401),"---",IF(H424="","",IF(H424&lt;'ICC GRID'!D401,M424,E424)))</f>
        <v/>
      </c>
      <c r="L424" s="33" t="str">
        <f t="shared" si="15"/>
        <v/>
      </c>
    </row>
    <row r="425" spans="1:12" ht="15.75" x14ac:dyDescent="0.2">
      <c r="A425" s="28" t="str">
        <f>IF(ISBLANK('ICC GRID'!F402),"---",'ICC GRID'!F402)</f>
        <v>Quercus Kindred Spirit® PP 17,604</v>
      </c>
      <c r="B425" s="29"/>
      <c r="C425" s="30" t="str">
        <f>IF(ISBLANK('ICC GRID'!F402),"---",TRIM('ICC GRID'!A402))</f>
        <v>#1 1-2'</v>
      </c>
      <c r="D425" s="31">
        <f>IF(ISBLANK('ICC GRID'!F402),"---",'ICC GRID'!E402)</f>
        <v>10</v>
      </c>
      <c r="E425" s="18">
        <f>IF(ISBLANK('ICC GRID'!F402),"---",IF('ICC GRID'!D402=0,"",'ICC GRID'!D402))</f>
        <v>14.35</v>
      </c>
      <c r="F425" s="19">
        <f>IF(ISBLANK('ICC GRID'!E402),"---",IF('ICC GRID'!E402=0,"",'ICC GRID'!E402))</f>
        <v>10</v>
      </c>
      <c r="G425" s="90">
        <f>IF(ISBLANK('ICC GRID'!F402),"---",IF('ICC GRID'!G402=0,"",'ICC GRID'!G402))</f>
        <v>530</v>
      </c>
      <c r="H425" s="47"/>
      <c r="I425" s="48"/>
      <c r="J425" s="32" t="str">
        <f t="shared" si="14"/>
        <v/>
      </c>
      <c r="K425" s="33" t="str">
        <f>IF(ISBLANK('ICC GRID'!D402),"---",IF(H425="","",IF(H425&lt;'ICC GRID'!D402,M425,E425)))</f>
        <v/>
      </c>
      <c r="L425" s="33" t="str">
        <f t="shared" si="15"/>
        <v/>
      </c>
    </row>
    <row r="426" spans="1:12" ht="15.75" x14ac:dyDescent="0.2">
      <c r="A426" s="28" t="str">
        <f>IF(ISBLANK('ICC GRID'!F403),"---",'ICC GRID'!F403)</f>
        <v>Quercus Kindred Spirit® PP 17,604</v>
      </c>
      <c r="B426" s="29"/>
      <c r="C426" s="30" t="str">
        <f>IF(ISBLANK('ICC GRID'!F403),"---",TRIM('ICC GRID'!A403))</f>
        <v>#1 2-3'</v>
      </c>
      <c r="D426" s="31">
        <f>IF(ISBLANK('ICC GRID'!F403),"---",'ICC GRID'!E403)</f>
        <v>10</v>
      </c>
      <c r="E426" s="18">
        <f>IF(ISBLANK('ICC GRID'!F403),"---",IF('ICC GRID'!D403=0,"",'ICC GRID'!D403))</f>
        <v>16.350000000000001</v>
      </c>
      <c r="F426" s="19">
        <f>IF(ISBLANK('ICC GRID'!E403),"---",IF('ICC GRID'!E403=0,"",'ICC GRID'!E403))</f>
        <v>10</v>
      </c>
      <c r="G426" s="90">
        <f>IF(ISBLANK('ICC GRID'!F403),"---",IF('ICC GRID'!G403=0,"",'ICC GRID'!G403))</f>
        <v>820</v>
      </c>
      <c r="H426" s="47"/>
      <c r="I426" s="48"/>
      <c r="J426" s="32" t="str">
        <f t="shared" si="14"/>
        <v/>
      </c>
      <c r="K426" s="33" t="str">
        <f>IF(ISBLANK('ICC GRID'!D403),"---",IF(H426="","",IF(H426&lt;'ICC GRID'!D403,M426,E426)))</f>
        <v/>
      </c>
      <c r="L426" s="33" t="str">
        <f t="shared" si="15"/>
        <v/>
      </c>
    </row>
    <row r="427" spans="1:12" ht="15.75" x14ac:dyDescent="0.2">
      <c r="A427" s="28" t="str">
        <f>IF(ISBLANK('ICC GRID'!F404),"---",'ICC GRID'!F404)</f>
        <v>Quercus Regal Prince® PP 12,673</v>
      </c>
      <c r="B427" s="29"/>
      <c r="C427" s="30" t="str">
        <f>IF(ISBLANK('ICC GRID'!F404),"---",TRIM('ICC GRID'!A404))</f>
        <v>#1 1-2'</v>
      </c>
      <c r="D427" s="31">
        <f>IF(ISBLANK('ICC GRID'!F404),"---",'ICC GRID'!E404)</f>
        <v>10</v>
      </c>
      <c r="E427" s="18">
        <f>IF(ISBLANK('ICC GRID'!F404),"---",IF('ICC GRID'!D404=0,"",'ICC GRID'!D404))</f>
        <v>13.85</v>
      </c>
      <c r="F427" s="19">
        <f>IF(ISBLANK('ICC GRID'!E404),"---",IF('ICC GRID'!E404=0,"",'ICC GRID'!E404))</f>
        <v>10</v>
      </c>
      <c r="G427" s="90">
        <f>IF(ISBLANK('ICC GRID'!F404),"---",IF('ICC GRID'!G404=0,"",'ICC GRID'!G404))</f>
        <v>100</v>
      </c>
      <c r="H427" s="47"/>
      <c r="I427" s="48"/>
      <c r="J427" s="32" t="str">
        <f t="shared" si="14"/>
        <v/>
      </c>
      <c r="K427" s="33" t="str">
        <f>IF(ISBLANK('ICC GRID'!D404),"---",IF(H427="","",IF(H427&lt;'ICC GRID'!D404,M427,E427)))</f>
        <v/>
      </c>
      <c r="L427" s="33" t="str">
        <f t="shared" si="15"/>
        <v/>
      </c>
    </row>
    <row r="428" spans="1:12" ht="15.75" x14ac:dyDescent="0.2">
      <c r="A428" s="28" t="str">
        <f>IF(ISBLANK('ICC GRID'!F405),"---",'ICC GRID'!F405)</f>
        <v>Quercus Regal Prince® PP 12,673</v>
      </c>
      <c r="B428" s="29"/>
      <c r="C428" s="30" t="str">
        <f>IF(ISBLANK('ICC GRID'!F405),"---",TRIM('ICC GRID'!A405))</f>
        <v>#1 2-3'</v>
      </c>
      <c r="D428" s="31">
        <f>IF(ISBLANK('ICC GRID'!F405),"---",'ICC GRID'!E405)</f>
        <v>10</v>
      </c>
      <c r="E428" s="18">
        <f>IF(ISBLANK('ICC GRID'!F405),"---",IF('ICC GRID'!D405=0,"",'ICC GRID'!D405))</f>
        <v>15.85</v>
      </c>
      <c r="F428" s="19">
        <f>IF(ISBLANK('ICC GRID'!E405),"---",IF('ICC GRID'!E405=0,"",'ICC GRID'!E405))</f>
        <v>10</v>
      </c>
      <c r="G428" s="90">
        <f>IF(ISBLANK('ICC GRID'!F405),"---",IF('ICC GRID'!G405=0,"",'ICC GRID'!G405))</f>
        <v>1630</v>
      </c>
      <c r="H428" s="47"/>
      <c r="I428" s="48"/>
      <c r="J428" s="32" t="str">
        <f t="shared" si="14"/>
        <v/>
      </c>
      <c r="K428" s="33" t="str">
        <f>IF(ISBLANK('ICC GRID'!D405),"---",IF(H428="","",IF(H428&lt;'ICC GRID'!D405,M428,E428)))</f>
        <v/>
      </c>
      <c r="L428" s="33" t="str">
        <f t="shared" si="15"/>
        <v/>
      </c>
    </row>
    <row r="429" spans="1:12" ht="15.75" x14ac:dyDescent="0.2">
      <c r="A429" s="28" t="str">
        <f>IF(ISBLANK('ICC GRID'!F406),"---",'ICC GRID'!F406)</f>
        <v>Quercus Regal Prince® PP 12,673</v>
      </c>
      <c r="B429" s="29"/>
      <c r="C429" s="30" t="str">
        <f>IF(ISBLANK('ICC GRID'!F406),"---",TRIM('ICC GRID'!A406))</f>
        <v>#1 3-4'</v>
      </c>
      <c r="D429" s="31">
        <f>IF(ISBLANK('ICC GRID'!F406),"---",'ICC GRID'!E406)</f>
        <v>10</v>
      </c>
      <c r="E429" s="18">
        <f>IF(ISBLANK('ICC GRID'!F406),"---",IF('ICC GRID'!D406=0,"",'ICC GRID'!D406))</f>
        <v>17.850000000000001</v>
      </c>
      <c r="F429" s="19">
        <f>IF(ISBLANK('ICC GRID'!E406),"---",IF('ICC GRID'!E406=0,"",'ICC GRID'!E406))</f>
        <v>10</v>
      </c>
      <c r="G429" s="90">
        <f>IF(ISBLANK('ICC GRID'!F406),"---",IF('ICC GRID'!G406=0,"",'ICC GRID'!G406))</f>
        <v>170</v>
      </c>
      <c r="H429" s="47"/>
      <c r="I429" s="48"/>
      <c r="J429" s="32" t="str">
        <f t="shared" si="14"/>
        <v/>
      </c>
      <c r="K429" s="33" t="str">
        <f>IF(ISBLANK('ICC GRID'!D406),"---",IF(H429="","",IF(H429&lt;'ICC GRID'!D406,M429,E429)))</f>
        <v/>
      </c>
      <c r="L429" s="33" t="str">
        <f t="shared" si="15"/>
        <v/>
      </c>
    </row>
    <row r="430" spans="1:12" ht="15.75" x14ac:dyDescent="0.2">
      <c r="A430" s="28" t="str">
        <f>IF(ISBLANK('ICC GRID'!F407),"---",'ICC GRID'!F407)</f>
        <v>Quercus alba</v>
      </c>
      <c r="B430" s="29"/>
      <c r="C430" s="30" t="str">
        <f>IF(ISBLANK('ICC GRID'!F407),"---",TRIM('ICC GRID'!A407))</f>
        <v>LP21ci 4-6"</v>
      </c>
      <c r="D430" s="31">
        <f>IF(ISBLANK('ICC GRID'!F407),"---",'ICC GRID'!E407)</f>
        <v>25</v>
      </c>
      <c r="E430" s="18">
        <f>IF(ISBLANK('ICC GRID'!F407),"---",IF('ICC GRID'!D407=0,"",'ICC GRID'!D407))</f>
        <v>2.25</v>
      </c>
      <c r="F430" s="19">
        <f>IF(ISBLANK('ICC GRID'!E407),"---",IF('ICC GRID'!E407=0,"",'ICC GRID'!E407))</f>
        <v>25</v>
      </c>
      <c r="G430" s="90">
        <f>IF(ISBLANK('ICC GRID'!F407),"---",IF('ICC GRID'!G407=0,"",'ICC GRID'!G407))</f>
        <v>1775</v>
      </c>
      <c r="H430" s="47"/>
      <c r="I430" s="48"/>
      <c r="J430" s="32" t="str">
        <f t="shared" si="14"/>
        <v/>
      </c>
      <c r="K430" s="33" t="str">
        <f>IF(ISBLANK('ICC GRID'!D407),"---",IF(H430="","",IF(H430&lt;'ICC GRID'!D407,M430,E430)))</f>
        <v/>
      </c>
      <c r="L430" s="33" t="str">
        <f t="shared" si="15"/>
        <v/>
      </c>
    </row>
    <row r="431" spans="1:12" ht="15.75" x14ac:dyDescent="0.2">
      <c r="A431" s="28" t="str">
        <f>IF(ISBLANK('ICC GRID'!F408),"---",'ICC GRID'!F408)</f>
        <v>Quercus alba</v>
      </c>
      <c r="B431" s="29"/>
      <c r="C431" s="30" t="str">
        <f>IF(ISBLANK('ICC GRID'!F408),"---",TRIM('ICC GRID'!A408))</f>
        <v>LP21ci 6-12"</v>
      </c>
      <c r="D431" s="31">
        <f>IF(ISBLANK('ICC GRID'!F408),"---",'ICC GRID'!E408)</f>
        <v>25</v>
      </c>
      <c r="E431" s="18">
        <f>IF(ISBLANK('ICC GRID'!F408),"---",IF('ICC GRID'!D408=0,"",'ICC GRID'!D408))</f>
        <v>2.75</v>
      </c>
      <c r="F431" s="19">
        <f>IF(ISBLANK('ICC GRID'!E408),"---",IF('ICC GRID'!E408=0,"",'ICC GRID'!E408))</f>
        <v>25</v>
      </c>
      <c r="G431" s="90">
        <f>IF(ISBLANK('ICC GRID'!F408),"---",IF('ICC GRID'!G408=0,"",'ICC GRID'!G408))</f>
        <v>3325</v>
      </c>
      <c r="H431" s="47"/>
      <c r="I431" s="48"/>
      <c r="J431" s="32" t="str">
        <f t="shared" si="14"/>
        <v/>
      </c>
      <c r="K431" s="33" t="str">
        <f>IF(ISBLANK('ICC GRID'!D408),"---",IF(H431="","",IF(H431&lt;'ICC GRID'!D408,M431,E431)))</f>
        <v/>
      </c>
      <c r="L431" s="33" t="str">
        <f t="shared" si="15"/>
        <v/>
      </c>
    </row>
    <row r="432" spans="1:12" ht="15.75" x14ac:dyDescent="0.2">
      <c r="A432" s="28" t="str">
        <f>IF(ISBLANK('ICC GRID'!F409),"---",'ICC GRID'!F409)</f>
        <v>Quercus alba</v>
      </c>
      <c r="B432" s="29"/>
      <c r="C432" s="30" t="str">
        <f>IF(ISBLANK('ICC GRID'!F409),"---",TRIM('ICC GRID'!A409))</f>
        <v>LP21ci 1-2'</v>
      </c>
      <c r="D432" s="31">
        <f>IF(ISBLANK('ICC GRID'!F409),"---",'ICC GRID'!E409)</f>
        <v>25</v>
      </c>
      <c r="E432" s="18">
        <f>IF(ISBLANK('ICC GRID'!F409),"---",IF('ICC GRID'!D409=0,"",'ICC GRID'!D409))</f>
        <v>3.85</v>
      </c>
      <c r="F432" s="19">
        <f>IF(ISBLANK('ICC GRID'!E409),"---",IF('ICC GRID'!E409=0,"",'ICC GRID'!E409))</f>
        <v>25</v>
      </c>
      <c r="G432" s="90">
        <f>IF(ISBLANK('ICC GRID'!F409),"---",IF('ICC GRID'!G409=0,"",'ICC GRID'!G409))</f>
        <v>8100</v>
      </c>
      <c r="H432" s="47"/>
      <c r="I432" s="48"/>
      <c r="J432" s="32" t="str">
        <f t="shared" si="14"/>
        <v/>
      </c>
      <c r="K432" s="33" t="str">
        <f>IF(ISBLANK('ICC GRID'!D409),"---",IF(H432="","",IF(H432&lt;'ICC GRID'!D409,M432,E432)))</f>
        <v/>
      </c>
      <c r="L432" s="33" t="str">
        <f t="shared" si="15"/>
        <v/>
      </c>
    </row>
    <row r="433" spans="1:12" ht="15.75" x14ac:dyDescent="0.2">
      <c r="A433" s="28" t="str">
        <f>IF(ISBLANK('ICC GRID'!F410),"---",'ICC GRID'!F410)</f>
        <v>Quercus alba</v>
      </c>
      <c r="B433" s="29"/>
      <c r="C433" s="30" t="str">
        <f>IF(ISBLANK('ICC GRID'!F410),"---",TRIM('ICC GRID'!A410))</f>
        <v>LP21ci 2-3'</v>
      </c>
      <c r="D433" s="31">
        <f>IF(ISBLANK('ICC GRID'!F410),"---",'ICC GRID'!E410)</f>
        <v>25</v>
      </c>
      <c r="E433" s="18">
        <f>IF(ISBLANK('ICC GRID'!F410),"---",IF('ICC GRID'!D410=0,"",'ICC GRID'!D410))</f>
        <v>5.3</v>
      </c>
      <c r="F433" s="19">
        <f>IF(ISBLANK('ICC GRID'!E410),"---",IF('ICC GRID'!E410=0,"",'ICC GRID'!E410))</f>
        <v>25</v>
      </c>
      <c r="G433" s="90">
        <f>IF(ISBLANK('ICC GRID'!F410),"---",IF('ICC GRID'!G410=0,"",'ICC GRID'!G410))</f>
        <v>2150</v>
      </c>
      <c r="H433" s="47"/>
      <c r="I433" s="48"/>
      <c r="J433" s="32" t="str">
        <f t="shared" si="14"/>
        <v/>
      </c>
      <c r="K433" s="33" t="str">
        <f>IF(ISBLANK('ICC GRID'!D410),"---",IF(H433="","",IF(H433&lt;'ICC GRID'!D410,M433,E433)))</f>
        <v/>
      </c>
      <c r="L433" s="33" t="str">
        <f t="shared" si="15"/>
        <v/>
      </c>
    </row>
    <row r="434" spans="1:12" ht="15.75" x14ac:dyDescent="0.2">
      <c r="A434" s="28" t="str">
        <f>IF(ISBLANK('ICC GRID'!F411),"---",'ICC GRID'!F411)</f>
        <v>Quercus alba</v>
      </c>
      <c r="B434" s="29"/>
      <c r="C434" s="30" t="str">
        <f>IF(ISBLANK('ICC GRID'!F411),"---",TRIM('ICC GRID'!A411))</f>
        <v>1-2' TR</v>
      </c>
      <c r="D434" s="31">
        <f>IF(ISBLANK('ICC GRID'!F411),"---",'ICC GRID'!E411)</f>
        <v>10</v>
      </c>
      <c r="E434" s="18">
        <f>IF(ISBLANK('ICC GRID'!F411),"---",IF('ICC GRID'!D411=0,"",'ICC GRID'!D411))</f>
        <v>4.7</v>
      </c>
      <c r="F434" s="19">
        <f>IF(ISBLANK('ICC GRID'!E411),"---",IF('ICC GRID'!E411=0,"",'ICC GRID'!E411))</f>
        <v>10</v>
      </c>
      <c r="G434" s="90">
        <f>IF(ISBLANK('ICC GRID'!F411),"---",IF('ICC GRID'!G411=0,"",'ICC GRID'!G411))</f>
        <v>1360</v>
      </c>
      <c r="H434" s="47"/>
      <c r="I434" s="48"/>
      <c r="J434" s="32" t="str">
        <f t="shared" si="14"/>
        <v/>
      </c>
      <c r="K434" s="33" t="str">
        <f>IF(ISBLANK('ICC GRID'!D411),"---",IF(H434="","",IF(H434&lt;'ICC GRID'!D411,M434,E434)))</f>
        <v/>
      </c>
      <c r="L434" s="33" t="str">
        <f t="shared" si="15"/>
        <v/>
      </c>
    </row>
    <row r="435" spans="1:12" ht="15.75" x14ac:dyDescent="0.2">
      <c r="A435" s="28" t="str">
        <f>IF(ISBLANK('ICC GRID'!F412),"---",'ICC GRID'!F412)</f>
        <v>Quercus alba</v>
      </c>
      <c r="B435" s="29"/>
      <c r="C435" s="30" t="str">
        <f>IF(ISBLANK('ICC GRID'!F412),"---",TRIM('ICC GRID'!A412))</f>
        <v>2-3' TR</v>
      </c>
      <c r="D435" s="31">
        <f>IF(ISBLANK('ICC GRID'!F412),"---",'ICC GRID'!E412)</f>
        <v>10</v>
      </c>
      <c r="E435" s="18">
        <f>IF(ISBLANK('ICC GRID'!F412),"---",IF('ICC GRID'!D412=0,"",'ICC GRID'!D412))</f>
        <v>6.75</v>
      </c>
      <c r="F435" s="19">
        <f>IF(ISBLANK('ICC GRID'!E412),"---",IF('ICC GRID'!E412=0,"",'ICC GRID'!E412))</f>
        <v>10</v>
      </c>
      <c r="G435" s="90">
        <f>IF(ISBLANK('ICC GRID'!F412),"---",IF('ICC GRID'!G412=0,"",'ICC GRID'!G412))</f>
        <v>3050</v>
      </c>
      <c r="H435" s="47"/>
      <c r="I435" s="48"/>
      <c r="J435" s="32" t="str">
        <f t="shared" si="14"/>
        <v/>
      </c>
      <c r="K435" s="33" t="str">
        <f>IF(ISBLANK('ICC GRID'!D412),"---",IF(H435="","",IF(H435&lt;'ICC GRID'!D412,M435,E435)))</f>
        <v/>
      </c>
      <c r="L435" s="33" t="str">
        <f t="shared" si="15"/>
        <v/>
      </c>
    </row>
    <row r="436" spans="1:12" ht="15.75" x14ac:dyDescent="0.2">
      <c r="A436" s="28" t="str">
        <f>IF(ISBLANK('ICC GRID'!F413),"---",'ICC GRID'!F413)</f>
        <v>Quercus alba</v>
      </c>
      <c r="B436" s="29"/>
      <c r="C436" s="30" t="str">
        <f>IF(ISBLANK('ICC GRID'!F413),"---",TRIM('ICC GRID'!A413))</f>
        <v>4-5' TR TRUCK PREF.</v>
      </c>
      <c r="D436" s="31">
        <f>IF(ISBLANK('ICC GRID'!F413),"---",'ICC GRID'!E413)</f>
        <v>10</v>
      </c>
      <c r="E436" s="18">
        <f>IF(ISBLANK('ICC GRID'!F413),"---",IF('ICC GRID'!D413=0,"",'ICC GRID'!D413))</f>
        <v>10.35</v>
      </c>
      <c r="F436" s="19">
        <f>IF(ISBLANK('ICC GRID'!E413),"---",IF('ICC GRID'!E413=0,"",'ICC GRID'!E413))</f>
        <v>10</v>
      </c>
      <c r="G436" s="90">
        <f>IF(ISBLANK('ICC GRID'!F413),"---",IF('ICC GRID'!G413=0,"",'ICC GRID'!G413))</f>
        <v>780</v>
      </c>
      <c r="H436" s="47"/>
      <c r="I436" s="48"/>
      <c r="J436" s="32" t="str">
        <f t="shared" si="14"/>
        <v/>
      </c>
      <c r="K436" s="33" t="str">
        <f>IF(ISBLANK('ICC GRID'!D413),"---",IF(H436="","",IF(H436&lt;'ICC GRID'!D413,M436,E436)))</f>
        <v/>
      </c>
      <c r="L436" s="33" t="str">
        <f t="shared" si="15"/>
        <v/>
      </c>
    </row>
    <row r="437" spans="1:12" ht="15.75" x14ac:dyDescent="0.2">
      <c r="A437" s="28" t="str">
        <f>IF(ISBLANK('ICC GRID'!F414),"---",'ICC GRID'!F414)</f>
        <v>Quercus alba</v>
      </c>
      <c r="B437" s="29"/>
      <c r="C437" s="30" t="str">
        <f>IF(ISBLANK('ICC GRID'!F414),"---",TRIM('ICC GRID'!A414))</f>
        <v>5-6' TR TRUCK ONLY</v>
      </c>
      <c r="D437" s="31">
        <f>IF(ISBLANK('ICC GRID'!F414),"---",'ICC GRID'!E414)</f>
        <v>10</v>
      </c>
      <c r="E437" s="18">
        <f>IF(ISBLANK('ICC GRID'!F414),"---",IF('ICC GRID'!D414=0,"",'ICC GRID'!D414))</f>
        <v>12.85</v>
      </c>
      <c r="F437" s="19">
        <f>IF(ISBLANK('ICC GRID'!E414),"---",IF('ICC GRID'!E414=0,"",'ICC GRID'!E414))</f>
        <v>10</v>
      </c>
      <c r="G437" s="90">
        <f>IF(ISBLANK('ICC GRID'!F414),"---",IF('ICC GRID'!G414=0,"",'ICC GRID'!G414))</f>
        <v>480</v>
      </c>
      <c r="H437" s="47"/>
      <c r="I437" s="48"/>
      <c r="J437" s="32" t="str">
        <f t="shared" si="14"/>
        <v/>
      </c>
      <c r="K437" s="33" t="str">
        <f>IF(ISBLANK('ICC GRID'!D414),"---",IF(H437="","",IF(H437&lt;'ICC GRID'!D414,M437,E437)))</f>
        <v/>
      </c>
      <c r="L437" s="33" t="str">
        <f t="shared" si="15"/>
        <v/>
      </c>
    </row>
    <row r="438" spans="1:12" ht="15.75" x14ac:dyDescent="0.2">
      <c r="A438" s="28" t="str">
        <f>IF(ISBLANK('ICC GRID'!F415),"---",'ICC GRID'!F415)</f>
        <v>Quercus bicolor (MO source)</v>
      </c>
      <c r="B438" s="29"/>
      <c r="C438" s="30" t="str">
        <f>IF(ISBLANK('ICC GRID'!F415),"---",TRIM('ICC GRID'!A415))</f>
        <v>LP21ci 1/8"</v>
      </c>
      <c r="D438" s="31">
        <f>IF(ISBLANK('ICC GRID'!F415),"---",'ICC GRID'!E415)</f>
        <v>25</v>
      </c>
      <c r="E438" s="18">
        <f>IF(ISBLANK('ICC GRID'!F415),"---",IF('ICC GRID'!D415=0,"",'ICC GRID'!D415))</f>
        <v>2.0499999999999998</v>
      </c>
      <c r="F438" s="19">
        <f>IF(ISBLANK('ICC GRID'!E415),"---",IF('ICC GRID'!E415=0,"",'ICC GRID'!E415))</f>
        <v>25</v>
      </c>
      <c r="G438" s="90">
        <f>IF(ISBLANK('ICC GRID'!F415),"---",IF('ICC GRID'!G415=0,"",'ICC GRID'!G415))</f>
        <v>3525</v>
      </c>
      <c r="H438" s="47"/>
      <c r="I438" s="48"/>
      <c r="J438" s="32" t="str">
        <f t="shared" si="14"/>
        <v/>
      </c>
      <c r="K438" s="33" t="str">
        <f>IF(ISBLANK('ICC GRID'!D415),"---",IF(H438="","",IF(H438&lt;'ICC GRID'!D415,M438,E438)))</f>
        <v/>
      </c>
      <c r="L438" s="33" t="str">
        <f t="shared" si="15"/>
        <v/>
      </c>
    </row>
    <row r="439" spans="1:12" ht="15.75" x14ac:dyDescent="0.2">
      <c r="A439" s="28" t="str">
        <f>IF(ISBLANK('ICC GRID'!F416),"---",'ICC GRID'!F416)</f>
        <v>Quercus bicolor (MO source)</v>
      </c>
      <c r="B439" s="29"/>
      <c r="C439" s="30" t="str">
        <f>IF(ISBLANK('ICC GRID'!F416),"---",TRIM('ICC GRID'!A416))</f>
        <v>LP21ci 3/16"</v>
      </c>
      <c r="D439" s="31">
        <f>IF(ISBLANK('ICC GRID'!F416),"---",'ICC GRID'!E416)</f>
        <v>25</v>
      </c>
      <c r="E439" s="18">
        <f>IF(ISBLANK('ICC GRID'!F416),"---",IF('ICC GRID'!D416=0,"",'ICC GRID'!D416))</f>
        <v>2.4500000000000002</v>
      </c>
      <c r="F439" s="19">
        <f>IF(ISBLANK('ICC GRID'!E416),"---",IF('ICC GRID'!E416=0,"",'ICC GRID'!E416))</f>
        <v>25</v>
      </c>
      <c r="G439" s="90">
        <f>IF(ISBLANK('ICC GRID'!F416),"---",IF('ICC GRID'!G416=0,"",'ICC GRID'!G416))</f>
        <v>3425</v>
      </c>
      <c r="H439" s="47"/>
      <c r="I439" s="48"/>
      <c r="J439" s="32" t="str">
        <f t="shared" si="14"/>
        <v/>
      </c>
      <c r="K439" s="33" t="str">
        <f>IF(ISBLANK('ICC GRID'!D416),"---",IF(H439="","",IF(H439&lt;'ICC GRID'!D416,M439,E439)))</f>
        <v/>
      </c>
      <c r="L439" s="33" t="str">
        <f t="shared" si="15"/>
        <v/>
      </c>
    </row>
    <row r="440" spans="1:12" ht="15.75" x14ac:dyDescent="0.2">
      <c r="A440" s="28" t="str">
        <f>IF(ISBLANK('ICC GRID'!F417),"---",'ICC GRID'!F417)</f>
        <v>Quercus bicolor (MO source)</v>
      </c>
      <c r="B440" s="29"/>
      <c r="C440" s="30" t="str">
        <f>IF(ISBLANK('ICC GRID'!F417),"---",TRIM('ICC GRID'!A417))</f>
        <v>LP21ci 1/4"</v>
      </c>
      <c r="D440" s="31">
        <f>IF(ISBLANK('ICC GRID'!F417),"---",'ICC GRID'!E417)</f>
        <v>25</v>
      </c>
      <c r="E440" s="18">
        <f>IF(ISBLANK('ICC GRID'!F417),"---",IF('ICC GRID'!D417=0,"",'ICC GRID'!D417))</f>
        <v>3.1</v>
      </c>
      <c r="F440" s="19">
        <f>IF(ISBLANK('ICC GRID'!E417),"---",IF('ICC GRID'!E417=0,"",'ICC GRID'!E417))</f>
        <v>25</v>
      </c>
      <c r="G440" s="90">
        <f>IF(ISBLANK('ICC GRID'!F417),"---",IF('ICC GRID'!G417=0,"",'ICC GRID'!G417))</f>
        <v>5250</v>
      </c>
      <c r="H440" s="47"/>
      <c r="I440" s="48"/>
      <c r="J440" s="32" t="str">
        <f t="shared" si="14"/>
        <v/>
      </c>
      <c r="K440" s="33" t="str">
        <f>IF(ISBLANK('ICC GRID'!D417),"---",IF(H440="","",IF(H440&lt;'ICC GRID'!D417,M440,E440)))</f>
        <v/>
      </c>
      <c r="L440" s="33" t="str">
        <f t="shared" si="15"/>
        <v/>
      </c>
    </row>
    <row r="441" spans="1:12" ht="15.75" x14ac:dyDescent="0.2">
      <c r="A441" s="28" t="str">
        <f>IF(ISBLANK('ICC GRID'!F418),"---",'ICC GRID'!F418)</f>
        <v>Quercus bicolor (MO source)</v>
      </c>
      <c r="B441" s="29"/>
      <c r="C441" s="30" t="str">
        <f>IF(ISBLANK('ICC GRID'!F418),"---",TRIM('ICC GRID'!A418))</f>
        <v>LP21ci 3/8"</v>
      </c>
      <c r="D441" s="31">
        <f>IF(ISBLANK('ICC GRID'!F418),"---",'ICC GRID'!E418)</f>
        <v>25</v>
      </c>
      <c r="E441" s="18">
        <f>IF(ISBLANK('ICC GRID'!F418),"---",IF('ICC GRID'!D418=0,"",'ICC GRID'!D418))</f>
        <v>3.45</v>
      </c>
      <c r="F441" s="19">
        <f>IF(ISBLANK('ICC GRID'!E418),"---",IF('ICC GRID'!E418=0,"",'ICC GRID'!E418))</f>
        <v>25</v>
      </c>
      <c r="G441" s="90">
        <f>IF(ISBLANK('ICC GRID'!F418),"---",IF('ICC GRID'!G418=0,"",'ICC GRID'!G418))</f>
        <v>525</v>
      </c>
      <c r="H441" s="47"/>
      <c r="I441" s="48"/>
      <c r="J441" s="32" t="str">
        <f t="shared" si="14"/>
        <v/>
      </c>
      <c r="K441" s="33" t="str">
        <f>IF(ISBLANK('ICC GRID'!D418),"---",IF(H441="","",IF(H441&lt;'ICC GRID'!D418,M441,E441)))</f>
        <v/>
      </c>
      <c r="L441" s="33" t="str">
        <f t="shared" si="15"/>
        <v/>
      </c>
    </row>
    <row r="442" spans="1:12" ht="15.75" x14ac:dyDescent="0.2">
      <c r="A442" s="28" t="str">
        <f>IF(ISBLANK('ICC GRID'!F419),"---",'ICC GRID'!F419)</f>
        <v>Quercus bicolor (MO source)</v>
      </c>
      <c r="B442" s="29"/>
      <c r="C442" s="30" t="str">
        <f>IF(ISBLANK('ICC GRID'!F419),"---",TRIM('ICC GRID'!A419))</f>
        <v>1-2' TR</v>
      </c>
      <c r="D442" s="31">
        <f>IF(ISBLANK('ICC GRID'!F419),"---",'ICC GRID'!E419)</f>
        <v>10</v>
      </c>
      <c r="E442" s="18">
        <f>IF(ISBLANK('ICC GRID'!F419),"---",IF('ICC GRID'!D419=0,"",'ICC GRID'!D419))</f>
        <v>4.7</v>
      </c>
      <c r="F442" s="19">
        <f>IF(ISBLANK('ICC GRID'!E419),"---",IF('ICC GRID'!E419=0,"",'ICC GRID'!E419))</f>
        <v>10</v>
      </c>
      <c r="G442" s="90">
        <f>IF(ISBLANK('ICC GRID'!F419),"---",IF('ICC GRID'!G419=0,"",'ICC GRID'!G419))</f>
        <v>210</v>
      </c>
      <c r="H442" s="47"/>
      <c r="I442" s="48"/>
      <c r="J442" s="32" t="str">
        <f t="shared" si="14"/>
        <v/>
      </c>
      <c r="K442" s="33" t="str">
        <f>IF(ISBLANK('ICC GRID'!D419),"---",IF(H442="","",IF(H442&lt;'ICC GRID'!D419,M442,E442)))</f>
        <v/>
      </c>
      <c r="L442" s="33" t="str">
        <f t="shared" si="15"/>
        <v/>
      </c>
    </row>
    <row r="443" spans="1:12" ht="15.75" x14ac:dyDescent="0.2">
      <c r="A443" s="28" t="str">
        <f>IF(ISBLANK('ICC GRID'!F420),"---",'ICC GRID'!F420)</f>
        <v>Quercus bicolor (MO source)</v>
      </c>
      <c r="B443" s="29"/>
      <c r="C443" s="30" t="str">
        <f>IF(ISBLANK('ICC GRID'!F420),"---",TRIM('ICC GRID'!A420))</f>
        <v>2-3' TR</v>
      </c>
      <c r="D443" s="31">
        <f>IF(ISBLANK('ICC GRID'!F420),"---",'ICC GRID'!E420)</f>
        <v>10</v>
      </c>
      <c r="E443" s="18">
        <f>IF(ISBLANK('ICC GRID'!F420),"---",IF('ICC GRID'!D420=0,"",'ICC GRID'!D420))</f>
        <v>6.75</v>
      </c>
      <c r="F443" s="19">
        <f>IF(ISBLANK('ICC GRID'!E420),"---",IF('ICC GRID'!E420=0,"",'ICC GRID'!E420))</f>
        <v>10</v>
      </c>
      <c r="G443" s="90">
        <f>IF(ISBLANK('ICC GRID'!F420),"---",IF('ICC GRID'!G420=0,"",'ICC GRID'!G420))</f>
        <v>2000</v>
      </c>
      <c r="H443" s="47"/>
      <c r="I443" s="48"/>
      <c r="J443" s="32" t="str">
        <f t="shared" si="14"/>
        <v/>
      </c>
      <c r="K443" s="33" t="str">
        <f>IF(ISBLANK('ICC GRID'!D420),"---",IF(H443="","",IF(H443&lt;'ICC GRID'!D420,M443,E443)))</f>
        <v/>
      </c>
      <c r="L443" s="33" t="str">
        <f t="shared" si="15"/>
        <v/>
      </c>
    </row>
    <row r="444" spans="1:12" ht="15.75" x14ac:dyDescent="0.2">
      <c r="A444" s="28" t="str">
        <f>IF(ISBLANK('ICC GRID'!F421),"---",'ICC GRID'!F421)</f>
        <v>Quercus bicolor (MO source)</v>
      </c>
      <c r="B444" s="29"/>
      <c r="C444" s="30" t="str">
        <f>IF(ISBLANK('ICC GRID'!F421),"---",TRIM('ICC GRID'!A421))</f>
        <v>3-4' TR</v>
      </c>
      <c r="D444" s="31">
        <f>IF(ISBLANK('ICC GRID'!F421),"---",'ICC GRID'!E421)</f>
        <v>10</v>
      </c>
      <c r="E444" s="18">
        <f>IF(ISBLANK('ICC GRID'!F421),"---",IF('ICC GRID'!D421=0,"",'ICC GRID'!D421))</f>
        <v>8.85</v>
      </c>
      <c r="F444" s="19">
        <f>IF(ISBLANK('ICC GRID'!E421),"---",IF('ICC GRID'!E421=0,"",'ICC GRID'!E421))</f>
        <v>10</v>
      </c>
      <c r="G444" s="90">
        <f>IF(ISBLANK('ICC GRID'!F421),"---",IF('ICC GRID'!G421=0,"",'ICC GRID'!G421))</f>
        <v>3110</v>
      </c>
      <c r="H444" s="47"/>
      <c r="I444" s="48"/>
      <c r="J444" s="32" t="str">
        <f t="shared" si="14"/>
        <v/>
      </c>
      <c r="K444" s="33" t="str">
        <f>IF(ISBLANK('ICC GRID'!D421),"---",IF(H444="","",IF(H444&lt;'ICC GRID'!D421,M444,E444)))</f>
        <v/>
      </c>
      <c r="L444" s="33" t="str">
        <f t="shared" si="15"/>
        <v/>
      </c>
    </row>
    <row r="445" spans="1:12" ht="15.75" x14ac:dyDescent="0.2">
      <c r="A445" s="28" t="str">
        <f>IF(ISBLANK('ICC GRID'!F422),"---",'ICC GRID'!F422)</f>
        <v>Quercus bicolor (MO source)</v>
      </c>
      <c r="B445" s="29"/>
      <c r="C445" s="30" t="str">
        <f>IF(ISBLANK('ICC GRID'!F422),"---",TRIM('ICC GRID'!A422))</f>
        <v>4-5' TR TRUCK PREF.</v>
      </c>
      <c r="D445" s="31">
        <f>IF(ISBLANK('ICC GRID'!F422),"---",'ICC GRID'!E422)</f>
        <v>10</v>
      </c>
      <c r="E445" s="18">
        <f>IF(ISBLANK('ICC GRID'!F422),"---",IF('ICC GRID'!D422=0,"",'ICC GRID'!D422))</f>
        <v>10.35</v>
      </c>
      <c r="F445" s="19">
        <f>IF(ISBLANK('ICC GRID'!E422),"---",IF('ICC GRID'!E422=0,"",'ICC GRID'!E422))</f>
        <v>10</v>
      </c>
      <c r="G445" s="90">
        <f>IF(ISBLANK('ICC GRID'!F422),"---",IF('ICC GRID'!G422=0,"",'ICC GRID'!G422))</f>
        <v>2090</v>
      </c>
      <c r="H445" s="47"/>
      <c r="I445" s="48"/>
      <c r="J445" s="32" t="str">
        <f t="shared" si="14"/>
        <v/>
      </c>
      <c r="K445" s="33" t="str">
        <f>IF(ISBLANK('ICC GRID'!D422),"---",IF(H445="","",IF(H445&lt;'ICC GRID'!D422,M445,E445)))</f>
        <v/>
      </c>
      <c r="L445" s="33" t="str">
        <f t="shared" si="15"/>
        <v/>
      </c>
    </row>
    <row r="446" spans="1:12" ht="15.75" x14ac:dyDescent="0.2">
      <c r="A446" s="28" t="str">
        <f>IF(ISBLANK('ICC GRID'!F423),"---",'ICC GRID'!F423)</f>
        <v>Quercus bicolor (MO source)</v>
      </c>
      <c r="B446" s="29"/>
      <c r="C446" s="30" t="str">
        <f>IF(ISBLANK('ICC GRID'!F423),"---",TRIM('ICC GRID'!A423))</f>
        <v>5-6' TR TRUCK ONLY</v>
      </c>
      <c r="D446" s="31">
        <f>IF(ISBLANK('ICC GRID'!F423),"---",'ICC GRID'!E423)</f>
        <v>10</v>
      </c>
      <c r="E446" s="18">
        <f>IF(ISBLANK('ICC GRID'!F423),"---",IF('ICC GRID'!D423=0,"",'ICC GRID'!D423))</f>
        <v>12.85</v>
      </c>
      <c r="F446" s="19">
        <f>IF(ISBLANK('ICC GRID'!E423),"---",IF('ICC GRID'!E423=0,"",'ICC GRID'!E423))</f>
        <v>10</v>
      </c>
      <c r="G446" s="90">
        <f>IF(ISBLANK('ICC GRID'!F423),"---",IF('ICC GRID'!G423=0,"",'ICC GRID'!G423))</f>
        <v>440</v>
      </c>
      <c r="H446" s="47"/>
      <c r="I446" s="48"/>
      <c r="J446" s="32" t="str">
        <f t="shared" si="14"/>
        <v/>
      </c>
      <c r="K446" s="33" t="str">
        <f>IF(ISBLANK('ICC GRID'!D423),"---",IF(H446="","",IF(H446&lt;'ICC GRID'!D423,M446,E446)))</f>
        <v/>
      </c>
      <c r="L446" s="33" t="str">
        <f t="shared" si="15"/>
        <v/>
      </c>
    </row>
    <row r="447" spans="1:12" ht="15.75" x14ac:dyDescent="0.2">
      <c r="A447" s="28" t="str">
        <f>IF(ISBLANK('ICC GRID'!F424),"---",'ICC GRID'!F424)</f>
        <v>Quercus bicolor (ND source)</v>
      </c>
      <c r="B447" s="29"/>
      <c r="C447" s="30" t="str">
        <f>IF(ISBLANK('ICC GRID'!F424),"---",TRIM('ICC GRID'!A424))</f>
        <v>2-3' TR</v>
      </c>
      <c r="D447" s="31">
        <f>IF(ISBLANK('ICC GRID'!F424),"---",'ICC GRID'!E424)</f>
        <v>10</v>
      </c>
      <c r="E447" s="18">
        <f>IF(ISBLANK('ICC GRID'!F424),"---",IF('ICC GRID'!D424=0,"",'ICC GRID'!D424))</f>
        <v>6.75</v>
      </c>
      <c r="F447" s="19">
        <f>IF(ISBLANK('ICC GRID'!E424),"---",IF('ICC GRID'!E424=0,"",'ICC GRID'!E424))</f>
        <v>10</v>
      </c>
      <c r="G447" s="90">
        <f>IF(ISBLANK('ICC GRID'!F424),"---",IF('ICC GRID'!G424=0,"",'ICC GRID'!G424))</f>
        <v>170</v>
      </c>
      <c r="H447" s="47"/>
      <c r="I447" s="48"/>
      <c r="J447" s="32" t="str">
        <f t="shared" si="14"/>
        <v/>
      </c>
      <c r="K447" s="33" t="str">
        <f>IF(ISBLANK('ICC GRID'!D424),"---",IF(H447="","",IF(H447&lt;'ICC GRID'!D424,M447,E447)))</f>
        <v/>
      </c>
      <c r="L447" s="33" t="str">
        <f t="shared" si="15"/>
        <v/>
      </c>
    </row>
    <row r="448" spans="1:12" ht="15.75" x14ac:dyDescent="0.2">
      <c r="A448" s="28" t="str">
        <f>IF(ISBLANK('ICC GRID'!F425),"---",'ICC GRID'!F425)</f>
        <v>Quercus bicolor (ND source)</v>
      </c>
      <c r="B448" s="29"/>
      <c r="C448" s="30" t="str">
        <f>IF(ISBLANK('ICC GRID'!F425),"---",TRIM('ICC GRID'!A425))</f>
        <v>3-4' TR</v>
      </c>
      <c r="D448" s="31">
        <f>IF(ISBLANK('ICC GRID'!F425),"---",'ICC GRID'!E425)</f>
        <v>10</v>
      </c>
      <c r="E448" s="18">
        <f>IF(ISBLANK('ICC GRID'!F425),"---",IF('ICC GRID'!D425=0,"",'ICC GRID'!D425))</f>
        <v>8.85</v>
      </c>
      <c r="F448" s="19">
        <f>IF(ISBLANK('ICC GRID'!E425),"---",IF('ICC GRID'!E425=0,"",'ICC GRID'!E425))</f>
        <v>10</v>
      </c>
      <c r="G448" s="90">
        <f>IF(ISBLANK('ICC GRID'!F425),"---",IF('ICC GRID'!G425=0,"",'ICC GRID'!G425))</f>
        <v>900</v>
      </c>
      <c r="H448" s="47"/>
      <c r="I448" s="48"/>
      <c r="J448" s="32" t="str">
        <f t="shared" si="14"/>
        <v/>
      </c>
      <c r="K448" s="33" t="str">
        <f>IF(ISBLANK('ICC GRID'!D425),"---",IF(H448="","",IF(H448&lt;'ICC GRID'!D425,M448,E448)))</f>
        <v/>
      </c>
      <c r="L448" s="33" t="str">
        <f t="shared" si="15"/>
        <v/>
      </c>
    </row>
    <row r="449" spans="1:12" ht="15.75" x14ac:dyDescent="0.2">
      <c r="A449" s="28" t="str">
        <f>IF(ISBLANK('ICC GRID'!F426),"---",'ICC GRID'!F426)</f>
        <v>Quercus bicolor (ND source)</v>
      </c>
      <c r="B449" s="29"/>
      <c r="C449" s="30" t="str">
        <f>IF(ISBLANK('ICC GRID'!F426),"---",TRIM('ICC GRID'!A426))</f>
        <v>4-5' TR TRUCK PREF.</v>
      </c>
      <c r="D449" s="31">
        <f>IF(ISBLANK('ICC GRID'!F426),"---",'ICC GRID'!E426)</f>
        <v>10</v>
      </c>
      <c r="E449" s="18">
        <f>IF(ISBLANK('ICC GRID'!F426),"---",IF('ICC GRID'!D426=0,"",'ICC GRID'!D426))</f>
        <v>10.35</v>
      </c>
      <c r="F449" s="19">
        <f>IF(ISBLANK('ICC GRID'!E426),"---",IF('ICC GRID'!E426=0,"",'ICC GRID'!E426))</f>
        <v>10</v>
      </c>
      <c r="G449" s="90">
        <f>IF(ISBLANK('ICC GRID'!F426),"---",IF('ICC GRID'!G426=0,"",'ICC GRID'!G426))</f>
        <v>860</v>
      </c>
      <c r="H449" s="47"/>
      <c r="I449" s="48"/>
      <c r="J449" s="32" t="str">
        <f t="shared" si="14"/>
        <v/>
      </c>
      <c r="K449" s="33" t="str">
        <f>IF(ISBLANK('ICC GRID'!D426),"---",IF(H449="","",IF(H449&lt;'ICC GRID'!D426,M449,E449)))</f>
        <v/>
      </c>
      <c r="L449" s="33" t="str">
        <f t="shared" si="15"/>
        <v/>
      </c>
    </row>
    <row r="450" spans="1:12" ht="15.75" x14ac:dyDescent="0.2">
      <c r="A450" s="28" t="str">
        <f>IF(ISBLANK('ICC GRID'!F427),"---",'ICC GRID'!F427)</f>
        <v>Quercus coccinea</v>
      </c>
      <c r="B450" s="29"/>
      <c r="C450" s="30" t="str">
        <f>IF(ISBLANK('ICC GRID'!F427),"---",TRIM('ICC GRID'!A427))</f>
        <v>1-2' TR</v>
      </c>
      <c r="D450" s="31">
        <f>IF(ISBLANK('ICC GRID'!F427),"---",'ICC GRID'!E427)</f>
        <v>10</v>
      </c>
      <c r="E450" s="18">
        <f>IF(ISBLANK('ICC GRID'!F427),"---",IF('ICC GRID'!D427=0,"",'ICC GRID'!D427))</f>
        <v>4.7</v>
      </c>
      <c r="F450" s="19">
        <f>IF(ISBLANK('ICC GRID'!E427),"---",IF('ICC GRID'!E427=0,"",'ICC GRID'!E427))</f>
        <v>10</v>
      </c>
      <c r="G450" s="90">
        <f>IF(ISBLANK('ICC GRID'!F427),"---",IF('ICC GRID'!G427=0,"",'ICC GRID'!G427))</f>
        <v>50</v>
      </c>
      <c r="H450" s="47"/>
      <c r="I450" s="48"/>
      <c r="J450" s="32" t="str">
        <f t="shared" si="14"/>
        <v/>
      </c>
      <c r="K450" s="33" t="str">
        <f>IF(ISBLANK('ICC GRID'!D427),"---",IF(H450="","",IF(H450&lt;'ICC GRID'!D427,M450,E450)))</f>
        <v/>
      </c>
      <c r="L450" s="33" t="str">
        <f t="shared" si="15"/>
        <v/>
      </c>
    </row>
    <row r="451" spans="1:12" ht="15.75" x14ac:dyDescent="0.2">
      <c r="A451" s="28" t="str">
        <f>IF(ISBLANK('ICC GRID'!F428),"---",'ICC GRID'!F428)</f>
        <v>Quercus coccinea</v>
      </c>
      <c r="B451" s="29"/>
      <c r="C451" s="30" t="str">
        <f>IF(ISBLANK('ICC GRID'!F428),"---",TRIM('ICC GRID'!A428))</f>
        <v>2-3' TR</v>
      </c>
      <c r="D451" s="31">
        <f>IF(ISBLANK('ICC GRID'!F428),"---",'ICC GRID'!E428)</f>
        <v>10</v>
      </c>
      <c r="E451" s="18">
        <f>IF(ISBLANK('ICC GRID'!F428),"---",IF('ICC GRID'!D428=0,"",'ICC GRID'!D428))</f>
        <v>6.75</v>
      </c>
      <c r="F451" s="19">
        <f>IF(ISBLANK('ICC GRID'!E428),"---",IF('ICC GRID'!E428=0,"",'ICC GRID'!E428))</f>
        <v>10</v>
      </c>
      <c r="G451" s="90">
        <f>IF(ISBLANK('ICC GRID'!F428),"---",IF('ICC GRID'!G428=0,"",'ICC GRID'!G428))</f>
        <v>590</v>
      </c>
      <c r="H451" s="47"/>
      <c r="I451" s="48"/>
      <c r="J451" s="32" t="str">
        <f t="shared" si="14"/>
        <v/>
      </c>
      <c r="K451" s="33" t="str">
        <f>IF(ISBLANK('ICC GRID'!D428),"---",IF(H451="","",IF(H451&lt;'ICC GRID'!D428,M451,E451)))</f>
        <v/>
      </c>
      <c r="L451" s="33" t="str">
        <f t="shared" si="15"/>
        <v/>
      </c>
    </row>
    <row r="452" spans="1:12" ht="15.75" x14ac:dyDescent="0.2">
      <c r="A452" s="28" t="str">
        <f>IF(ISBLANK('ICC GRID'!F429),"---",'ICC GRID'!F429)</f>
        <v>Quercus coccinea</v>
      </c>
      <c r="B452" s="29"/>
      <c r="C452" s="30" t="str">
        <f>IF(ISBLANK('ICC GRID'!F429),"---",TRIM('ICC GRID'!A429))</f>
        <v>4-5' TR TRUCK PREF.</v>
      </c>
      <c r="D452" s="31">
        <f>IF(ISBLANK('ICC GRID'!F429),"---",'ICC GRID'!E429)</f>
        <v>10</v>
      </c>
      <c r="E452" s="18">
        <f>IF(ISBLANK('ICC GRID'!F429),"---",IF('ICC GRID'!D429=0,"",'ICC GRID'!D429))</f>
        <v>10.35</v>
      </c>
      <c r="F452" s="19">
        <f>IF(ISBLANK('ICC GRID'!E429),"---",IF('ICC GRID'!E429=0,"",'ICC GRID'!E429))</f>
        <v>10</v>
      </c>
      <c r="G452" s="90">
        <f>IF(ISBLANK('ICC GRID'!F429),"---",IF('ICC GRID'!G429=0,"",'ICC GRID'!G429))</f>
        <v>440</v>
      </c>
      <c r="H452" s="47"/>
      <c r="I452" s="48"/>
      <c r="J452" s="32" t="str">
        <f t="shared" si="14"/>
        <v/>
      </c>
      <c r="K452" s="33" t="str">
        <f>IF(ISBLANK('ICC GRID'!D429),"---",IF(H452="","",IF(H452&lt;'ICC GRID'!D429,M452,E452)))</f>
        <v/>
      </c>
      <c r="L452" s="33" t="str">
        <f t="shared" si="15"/>
        <v/>
      </c>
    </row>
    <row r="453" spans="1:12" ht="15.75" x14ac:dyDescent="0.2">
      <c r="A453" s="28" t="str">
        <f>IF(ISBLANK('ICC GRID'!F430),"---",'ICC GRID'!F430)</f>
        <v>Quercus coccinea</v>
      </c>
      <c r="B453" s="29"/>
      <c r="C453" s="30" t="str">
        <f>IF(ISBLANK('ICC GRID'!F430),"---",TRIM('ICC GRID'!A430))</f>
        <v>5-6' TR TRUCK ONLY</v>
      </c>
      <c r="D453" s="31">
        <f>IF(ISBLANK('ICC GRID'!F430),"---",'ICC GRID'!E430)</f>
        <v>10</v>
      </c>
      <c r="E453" s="18">
        <f>IF(ISBLANK('ICC GRID'!F430),"---",IF('ICC GRID'!D430=0,"",'ICC GRID'!D430))</f>
        <v>12.85</v>
      </c>
      <c r="F453" s="19">
        <f>IF(ISBLANK('ICC GRID'!E430),"---",IF('ICC GRID'!E430=0,"",'ICC GRID'!E430))</f>
        <v>10</v>
      </c>
      <c r="G453" s="90">
        <f>IF(ISBLANK('ICC GRID'!F430),"---",IF('ICC GRID'!G430=0,"",'ICC GRID'!G430))</f>
        <v>470</v>
      </c>
      <c r="H453" s="47"/>
      <c r="I453" s="48"/>
      <c r="J453" s="32" t="str">
        <f t="shared" si="14"/>
        <v/>
      </c>
      <c r="K453" s="33" t="str">
        <f>IF(ISBLANK('ICC GRID'!D430),"---",IF(H453="","",IF(H453&lt;'ICC GRID'!D430,M453,E453)))</f>
        <v/>
      </c>
      <c r="L453" s="33" t="str">
        <f t="shared" si="15"/>
        <v/>
      </c>
    </row>
    <row r="454" spans="1:12" ht="15.75" x14ac:dyDescent="0.2">
      <c r="A454" s="28" t="str">
        <f>IF(ISBLANK('ICC GRID'!F431),"---",'ICC GRID'!F431)</f>
        <v>Quercus garryana</v>
      </c>
      <c r="B454" s="29"/>
      <c r="C454" s="30" t="str">
        <f>IF(ISBLANK('ICC GRID'!F431),"---",TRIM('ICC GRID'!A431))</f>
        <v>LP21ci 4-6"</v>
      </c>
      <c r="D454" s="31">
        <f>IF(ISBLANK('ICC GRID'!F431),"---",'ICC GRID'!E431)</f>
        <v>25</v>
      </c>
      <c r="E454" s="18">
        <f>IF(ISBLANK('ICC GRID'!F431),"---",IF('ICC GRID'!D431=0,"",'ICC GRID'!D431))</f>
        <v>2.65</v>
      </c>
      <c r="F454" s="19">
        <f>IF(ISBLANK('ICC GRID'!E431),"---",IF('ICC GRID'!E431=0,"",'ICC GRID'!E431))</f>
        <v>25</v>
      </c>
      <c r="G454" s="90">
        <f>IF(ISBLANK('ICC GRID'!F431),"---",IF('ICC GRID'!G431=0,"",'ICC GRID'!G431))</f>
        <v>2100</v>
      </c>
      <c r="H454" s="47"/>
      <c r="I454" s="48"/>
      <c r="J454" s="32" t="str">
        <f t="shared" si="14"/>
        <v/>
      </c>
      <c r="K454" s="33" t="str">
        <f>IF(ISBLANK('ICC GRID'!D431),"---",IF(H454="","",IF(H454&lt;'ICC GRID'!D431,M454,E454)))</f>
        <v/>
      </c>
      <c r="L454" s="33" t="str">
        <f t="shared" si="15"/>
        <v/>
      </c>
    </row>
    <row r="455" spans="1:12" ht="15.75" x14ac:dyDescent="0.2">
      <c r="A455" s="28" t="str">
        <f>IF(ISBLANK('ICC GRID'!F432),"---",'ICC GRID'!F432)</f>
        <v>Quercus garryana</v>
      </c>
      <c r="B455" s="29"/>
      <c r="C455" s="30" t="str">
        <f>IF(ISBLANK('ICC GRID'!F432),"---",TRIM('ICC GRID'!A432))</f>
        <v>LP21ci 6-12"</v>
      </c>
      <c r="D455" s="31">
        <f>IF(ISBLANK('ICC GRID'!F432),"---",'ICC GRID'!E432)</f>
        <v>25</v>
      </c>
      <c r="E455" s="18">
        <f>IF(ISBLANK('ICC GRID'!F432),"---",IF('ICC GRID'!D432=0,"",'ICC GRID'!D432))</f>
        <v>3.7</v>
      </c>
      <c r="F455" s="19">
        <f>IF(ISBLANK('ICC GRID'!E432),"---",IF('ICC GRID'!E432=0,"",'ICC GRID'!E432))</f>
        <v>25</v>
      </c>
      <c r="G455" s="90">
        <f>IF(ISBLANK('ICC GRID'!F432),"---",IF('ICC GRID'!G432=0,"",'ICC GRID'!G432))</f>
        <v>1800</v>
      </c>
      <c r="H455" s="47"/>
      <c r="I455" s="48"/>
      <c r="J455" s="32" t="str">
        <f t="shared" si="14"/>
        <v/>
      </c>
      <c r="K455" s="33" t="str">
        <f>IF(ISBLANK('ICC GRID'!D432),"---",IF(H455="","",IF(H455&lt;'ICC GRID'!D432,M455,E455)))</f>
        <v/>
      </c>
      <c r="L455" s="33" t="str">
        <f t="shared" si="15"/>
        <v/>
      </c>
    </row>
    <row r="456" spans="1:12" ht="15.75" x14ac:dyDescent="0.2">
      <c r="A456" s="28" t="str">
        <f>IF(ISBLANK('ICC GRID'!F433),"---",'ICC GRID'!F433)</f>
        <v>Quercus garryana</v>
      </c>
      <c r="B456" s="29"/>
      <c r="C456" s="30" t="str">
        <f>IF(ISBLANK('ICC GRID'!F433),"---",TRIM('ICC GRID'!A433))</f>
        <v>6-12" TR</v>
      </c>
      <c r="D456" s="31">
        <f>IF(ISBLANK('ICC GRID'!F433),"---",'ICC GRID'!E433)</f>
        <v>10</v>
      </c>
      <c r="E456" s="18">
        <f>IF(ISBLANK('ICC GRID'!F433),"---",IF('ICC GRID'!D433=0,"",'ICC GRID'!D433))</f>
        <v>3.95</v>
      </c>
      <c r="F456" s="19">
        <f>IF(ISBLANK('ICC GRID'!E433),"---",IF('ICC GRID'!E433=0,"",'ICC GRID'!E433))</f>
        <v>10</v>
      </c>
      <c r="G456" s="90">
        <f>IF(ISBLANK('ICC GRID'!F433),"---",IF('ICC GRID'!G433=0,"",'ICC GRID'!G433))</f>
        <v>180</v>
      </c>
      <c r="H456" s="47"/>
      <c r="I456" s="48"/>
      <c r="J456" s="32" t="str">
        <f t="shared" si="14"/>
        <v/>
      </c>
      <c r="K456" s="33" t="str">
        <f>IF(ISBLANK('ICC GRID'!D433),"---",IF(H456="","",IF(H456&lt;'ICC GRID'!D433,M456,E456)))</f>
        <v/>
      </c>
      <c r="L456" s="33" t="str">
        <f t="shared" si="15"/>
        <v/>
      </c>
    </row>
    <row r="457" spans="1:12" ht="15.75" x14ac:dyDescent="0.2">
      <c r="A457" s="28" t="str">
        <f>IF(ISBLANK('ICC GRID'!F434),"---",'ICC GRID'!F434)</f>
        <v>Quercus garryana</v>
      </c>
      <c r="B457" s="29"/>
      <c r="C457" s="30" t="str">
        <f>IF(ISBLANK('ICC GRID'!F434),"---",TRIM('ICC GRID'!A434))</f>
        <v>1-2' TR</v>
      </c>
      <c r="D457" s="31">
        <f>IF(ISBLANK('ICC GRID'!F434),"---",'ICC GRID'!E434)</f>
        <v>10</v>
      </c>
      <c r="E457" s="18">
        <f>IF(ISBLANK('ICC GRID'!F434),"---",IF('ICC GRID'!D434=0,"",'ICC GRID'!D434))</f>
        <v>4.7</v>
      </c>
      <c r="F457" s="19">
        <f>IF(ISBLANK('ICC GRID'!E434),"---",IF('ICC GRID'!E434=0,"",'ICC GRID'!E434))</f>
        <v>10</v>
      </c>
      <c r="G457" s="90">
        <f>IF(ISBLANK('ICC GRID'!F434),"---",IF('ICC GRID'!G434=0,"",'ICC GRID'!G434))</f>
        <v>60</v>
      </c>
      <c r="H457" s="47"/>
      <c r="I457" s="48"/>
      <c r="J457" s="32" t="str">
        <f t="shared" si="14"/>
        <v/>
      </c>
      <c r="K457" s="33" t="str">
        <f>IF(ISBLANK('ICC GRID'!D434),"---",IF(H457="","",IF(H457&lt;'ICC GRID'!D434,M457,E457)))</f>
        <v/>
      </c>
      <c r="L457" s="33" t="str">
        <f t="shared" si="15"/>
        <v/>
      </c>
    </row>
    <row r="458" spans="1:12" ht="15.75" x14ac:dyDescent="0.2">
      <c r="A458" s="28" t="str">
        <f>IF(ISBLANK('ICC GRID'!F435),"---",'ICC GRID'!F435)</f>
        <v>Quercus garryana</v>
      </c>
      <c r="B458" s="29"/>
      <c r="C458" s="30" t="str">
        <f>IF(ISBLANK('ICC GRID'!F435),"---",TRIM('ICC GRID'!A435))</f>
        <v>3-4' TR</v>
      </c>
      <c r="D458" s="31">
        <f>IF(ISBLANK('ICC GRID'!F435),"---",'ICC GRID'!E435)</f>
        <v>10</v>
      </c>
      <c r="E458" s="18">
        <f>IF(ISBLANK('ICC GRID'!F435),"---",IF('ICC GRID'!D435=0,"",'ICC GRID'!D435))</f>
        <v>8.85</v>
      </c>
      <c r="F458" s="19">
        <f>IF(ISBLANK('ICC GRID'!E435),"---",IF('ICC GRID'!E435=0,"",'ICC GRID'!E435))</f>
        <v>10</v>
      </c>
      <c r="G458" s="90">
        <f>IF(ISBLANK('ICC GRID'!F435),"---",IF('ICC GRID'!G435=0,"",'ICC GRID'!G435))</f>
        <v>700</v>
      </c>
      <c r="H458" s="47"/>
      <c r="I458" s="48"/>
      <c r="J458" s="32" t="str">
        <f t="shared" si="14"/>
        <v/>
      </c>
      <c r="K458" s="33" t="str">
        <f>IF(ISBLANK('ICC GRID'!D435),"---",IF(H458="","",IF(H458&lt;'ICC GRID'!D435,M458,E458)))</f>
        <v/>
      </c>
      <c r="L458" s="33" t="str">
        <f t="shared" si="15"/>
        <v/>
      </c>
    </row>
    <row r="459" spans="1:12" ht="15.75" x14ac:dyDescent="0.2">
      <c r="A459" s="28" t="str">
        <f>IF(ISBLANK('ICC GRID'!F436),"---",'ICC GRID'!F436)</f>
        <v>Quercus garryana</v>
      </c>
      <c r="B459" s="29"/>
      <c r="C459" s="30" t="str">
        <f>IF(ISBLANK('ICC GRID'!F436),"---",TRIM('ICC GRID'!A436))</f>
        <v>4-5' TR TRUCK PREF.</v>
      </c>
      <c r="D459" s="31">
        <f>IF(ISBLANK('ICC GRID'!F436),"---",'ICC GRID'!E436)</f>
        <v>10</v>
      </c>
      <c r="E459" s="18">
        <f>IF(ISBLANK('ICC GRID'!F436),"---",IF('ICC GRID'!D436=0,"",'ICC GRID'!D436))</f>
        <v>10.35</v>
      </c>
      <c r="F459" s="19">
        <f>IF(ISBLANK('ICC GRID'!E436),"---",IF('ICC GRID'!E436=0,"",'ICC GRID'!E436))</f>
        <v>10</v>
      </c>
      <c r="G459" s="90">
        <f>IF(ISBLANK('ICC GRID'!F436),"---",IF('ICC GRID'!G436=0,"",'ICC GRID'!G436))</f>
        <v>200</v>
      </c>
      <c r="H459" s="47"/>
      <c r="I459" s="48"/>
      <c r="J459" s="32" t="str">
        <f t="shared" si="14"/>
        <v/>
      </c>
      <c r="K459" s="33" t="str">
        <f>IF(ISBLANK('ICC GRID'!D436),"---",IF(H459="","",IF(H459&lt;'ICC GRID'!D436,M459,E459)))</f>
        <v/>
      </c>
      <c r="L459" s="33" t="str">
        <f t="shared" si="15"/>
        <v/>
      </c>
    </row>
    <row r="460" spans="1:12" ht="15.75" x14ac:dyDescent="0.2">
      <c r="A460" s="28" t="str">
        <f>IF(ISBLANK('ICC GRID'!F437),"---",'ICC GRID'!F437)</f>
        <v>Quercus ilex</v>
      </c>
      <c r="B460" s="29"/>
      <c r="C460" s="30" t="str">
        <f>IF(ISBLANK('ICC GRID'!F437),"---",TRIM('ICC GRID'!A437))</f>
        <v>LP21ci 6-12"</v>
      </c>
      <c r="D460" s="31">
        <f>IF(ISBLANK('ICC GRID'!F437),"---",'ICC GRID'!E437)</f>
        <v>25</v>
      </c>
      <c r="E460" s="18">
        <f>IF(ISBLANK('ICC GRID'!F437),"---",IF('ICC GRID'!D437=0,"",'ICC GRID'!D437))</f>
        <v>2.65</v>
      </c>
      <c r="F460" s="19">
        <f>IF(ISBLANK('ICC GRID'!E437),"---",IF('ICC GRID'!E437=0,"",'ICC GRID'!E437))</f>
        <v>25</v>
      </c>
      <c r="G460" s="90">
        <f>IF(ISBLANK('ICC GRID'!F437),"---",IF('ICC GRID'!G437=0,"",'ICC GRID'!G437))</f>
        <v>250</v>
      </c>
      <c r="H460" s="47"/>
      <c r="I460" s="48"/>
      <c r="J460" s="32" t="str">
        <f t="shared" si="14"/>
        <v/>
      </c>
      <c r="K460" s="33" t="str">
        <f>IF(ISBLANK('ICC GRID'!D437),"---",IF(H460="","",IF(H460&lt;'ICC GRID'!D437,M460,E460)))</f>
        <v/>
      </c>
      <c r="L460" s="33" t="str">
        <f t="shared" si="15"/>
        <v/>
      </c>
    </row>
    <row r="461" spans="1:12" ht="15.75" x14ac:dyDescent="0.2">
      <c r="A461" s="28" t="str">
        <f>IF(ISBLANK('ICC GRID'!F438),"---",'ICC GRID'!F438)</f>
        <v>Quercus ilex</v>
      </c>
      <c r="B461" s="29"/>
      <c r="C461" s="30" t="str">
        <f>IF(ISBLANK('ICC GRID'!F438),"---",TRIM('ICC GRID'!A438))</f>
        <v>LP21ci 1-2'</v>
      </c>
      <c r="D461" s="31">
        <f>IF(ISBLANK('ICC GRID'!F438),"---",'ICC GRID'!E438)</f>
        <v>25</v>
      </c>
      <c r="E461" s="18">
        <f>IF(ISBLANK('ICC GRID'!F438),"---",IF('ICC GRID'!D438=0,"",'ICC GRID'!D438))</f>
        <v>3.7</v>
      </c>
      <c r="F461" s="19">
        <f>IF(ISBLANK('ICC GRID'!E438),"---",IF('ICC GRID'!E438=0,"",'ICC GRID'!E438))</f>
        <v>25</v>
      </c>
      <c r="G461" s="90">
        <f>IF(ISBLANK('ICC GRID'!F438),"---",IF('ICC GRID'!G438=0,"",'ICC GRID'!G438))</f>
        <v>200</v>
      </c>
      <c r="H461" s="47"/>
      <c r="I461" s="48"/>
      <c r="J461" s="32" t="str">
        <f t="shared" si="14"/>
        <v/>
      </c>
      <c r="K461" s="33" t="str">
        <f>IF(ISBLANK('ICC GRID'!D438),"---",IF(H461="","",IF(H461&lt;'ICC GRID'!D438,M461,E461)))</f>
        <v/>
      </c>
      <c r="L461" s="33" t="str">
        <f t="shared" si="15"/>
        <v/>
      </c>
    </row>
    <row r="462" spans="1:12" ht="15.75" x14ac:dyDescent="0.2">
      <c r="A462" s="28" t="str">
        <f>IF(ISBLANK('ICC GRID'!F439),"---",'ICC GRID'!F439)</f>
        <v>Quercus macrocarpa (ND source)</v>
      </c>
      <c r="B462" s="29"/>
      <c r="C462" s="30" t="str">
        <f>IF(ISBLANK('ICC GRID'!F439),"---",TRIM('ICC GRID'!A439))</f>
        <v>LP21ci 1/8"</v>
      </c>
      <c r="D462" s="31">
        <f>IF(ISBLANK('ICC GRID'!F439),"---",'ICC GRID'!E439)</f>
        <v>25</v>
      </c>
      <c r="E462" s="18">
        <f>IF(ISBLANK('ICC GRID'!F439),"---",IF('ICC GRID'!D439=0,"",'ICC GRID'!D439))</f>
        <v>2.15</v>
      </c>
      <c r="F462" s="19">
        <f>IF(ISBLANK('ICC GRID'!E439),"---",IF('ICC GRID'!E439=0,"",'ICC GRID'!E439))</f>
        <v>25</v>
      </c>
      <c r="G462" s="90" t="str">
        <f>IF(ISBLANK('ICC GRID'!F439),"---",IF('ICC GRID'!G439=0,"",'ICC GRID'!G439))</f>
        <v>25K+</v>
      </c>
      <c r="H462" s="47"/>
      <c r="I462" s="48"/>
      <c r="J462" s="32" t="str">
        <f t="shared" si="14"/>
        <v/>
      </c>
      <c r="K462" s="33" t="str">
        <f>IF(ISBLANK('ICC GRID'!D439),"---",IF(H462="","",IF(H462&lt;'ICC GRID'!D439,M462,E462)))</f>
        <v/>
      </c>
      <c r="L462" s="33" t="str">
        <f t="shared" si="15"/>
        <v/>
      </c>
    </row>
    <row r="463" spans="1:12" ht="15.75" x14ac:dyDescent="0.2">
      <c r="A463" s="28" t="str">
        <f>IF(ISBLANK('ICC GRID'!F440),"---",'ICC GRID'!F440)</f>
        <v>Quercus macrocarpa (ND source)</v>
      </c>
      <c r="B463" s="29"/>
      <c r="C463" s="30" t="str">
        <f>IF(ISBLANK('ICC GRID'!F440),"---",TRIM('ICC GRID'!A440))</f>
        <v>LP21ci 3/16"</v>
      </c>
      <c r="D463" s="31">
        <f>IF(ISBLANK('ICC GRID'!F440),"---",'ICC GRID'!E440)</f>
        <v>25</v>
      </c>
      <c r="E463" s="18">
        <f>IF(ISBLANK('ICC GRID'!F440),"---",IF('ICC GRID'!D440=0,"",'ICC GRID'!D440))</f>
        <v>2.6</v>
      </c>
      <c r="F463" s="19">
        <f>IF(ISBLANK('ICC GRID'!E440),"---",IF('ICC GRID'!E440=0,"",'ICC GRID'!E440))</f>
        <v>25</v>
      </c>
      <c r="G463" s="90">
        <f>IF(ISBLANK('ICC GRID'!F440),"---",IF('ICC GRID'!G440=0,"",'ICC GRID'!G440))</f>
        <v>5425</v>
      </c>
      <c r="H463" s="47"/>
      <c r="I463" s="48"/>
      <c r="J463" s="32" t="str">
        <f t="shared" si="14"/>
        <v/>
      </c>
      <c r="K463" s="33" t="str">
        <f>IF(ISBLANK('ICC GRID'!D440),"---",IF(H463="","",IF(H463&lt;'ICC GRID'!D440,M463,E463)))</f>
        <v/>
      </c>
      <c r="L463" s="33" t="str">
        <f t="shared" si="15"/>
        <v/>
      </c>
    </row>
    <row r="464" spans="1:12" ht="15.75" x14ac:dyDescent="0.2">
      <c r="A464" s="28" t="str">
        <f>IF(ISBLANK('ICC GRID'!F441),"---",'ICC GRID'!F441)</f>
        <v>Quercus palustris</v>
      </c>
      <c r="B464" s="29"/>
      <c r="C464" s="30" t="str">
        <f>IF(ISBLANK('ICC GRID'!F441),"---",TRIM('ICC GRID'!A441))</f>
        <v>LP21ci 6-12"</v>
      </c>
      <c r="D464" s="31">
        <f>IF(ISBLANK('ICC GRID'!F441),"---",'ICC GRID'!E441)</f>
        <v>25</v>
      </c>
      <c r="E464" s="18">
        <f>IF(ISBLANK('ICC GRID'!F441),"---",IF('ICC GRID'!D441=0,"",'ICC GRID'!D441))</f>
        <v>2.2999999999999998</v>
      </c>
      <c r="F464" s="19">
        <f>IF(ISBLANK('ICC GRID'!E441),"---",IF('ICC GRID'!E441=0,"",'ICC GRID'!E441))</f>
        <v>25</v>
      </c>
      <c r="G464" s="90">
        <f>IF(ISBLANK('ICC GRID'!F441),"---",IF('ICC GRID'!G441=0,"",'ICC GRID'!G441))</f>
        <v>3725</v>
      </c>
      <c r="H464" s="47"/>
      <c r="I464" s="48"/>
      <c r="J464" s="32" t="str">
        <f t="shared" si="14"/>
        <v/>
      </c>
      <c r="K464" s="33" t="str">
        <f>IF(ISBLANK('ICC GRID'!D441),"---",IF(H464="","",IF(H464&lt;'ICC GRID'!D441,M464,E464)))</f>
        <v/>
      </c>
      <c r="L464" s="33" t="str">
        <f t="shared" si="15"/>
        <v/>
      </c>
    </row>
    <row r="465" spans="1:12" ht="15.75" x14ac:dyDescent="0.2">
      <c r="A465" s="28" t="str">
        <f>IF(ISBLANK('ICC GRID'!F442),"---",'ICC GRID'!F442)</f>
        <v>Quercus palustris</v>
      </c>
      <c r="B465" s="29"/>
      <c r="C465" s="30" t="str">
        <f>IF(ISBLANK('ICC GRID'!F442),"---",TRIM('ICC GRID'!A442))</f>
        <v>LP21ci 1-2'</v>
      </c>
      <c r="D465" s="31">
        <f>IF(ISBLANK('ICC GRID'!F442),"---",'ICC GRID'!E442)</f>
        <v>25</v>
      </c>
      <c r="E465" s="18">
        <f>IF(ISBLANK('ICC GRID'!F442),"---",IF('ICC GRID'!D442=0,"",'ICC GRID'!D442))</f>
        <v>3.25</v>
      </c>
      <c r="F465" s="19">
        <f>IF(ISBLANK('ICC GRID'!E442),"---",IF('ICC GRID'!E442=0,"",'ICC GRID'!E442))</f>
        <v>25</v>
      </c>
      <c r="G465" s="90">
        <f>IF(ISBLANK('ICC GRID'!F442),"---",IF('ICC GRID'!G442=0,"",'ICC GRID'!G442))</f>
        <v>1275</v>
      </c>
      <c r="H465" s="47"/>
      <c r="I465" s="48"/>
      <c r="J465" s="32" t="str">
        <f t="shared" si="14"/>
        <v/>
      </c>
      <c r="K465" s="33" t="str">
        <f>IF(ISBLANK('ICC GRID'!D442),"---",IF(H465="","",IF(H465&lt;'ICC GRID'!D442,M465,E465)))</f>
        <v/>
      </c>
      <c r="L465" s="33" t="str">
        <f t="shared" si="15"/>
        <v/>
      </c>
    </row>
    <row r="466" spans="1:12" ht="15.75" x14ac:dyDescent="0.2">
      <c r="A466" s="28" t="str">
        <f>IF(ISBLANK('ICC GRID'!F443),"---",'ICC GRID'!F443)</f>
        <v>Quercus palustris</v>
      </c>
      <c r="B466" s="29"/>
      <c r="C466" s="30" t="str">
        <f>IF(ISBLANK('ICC GRID'!F443),"---",TRIM('ICC GRID'!A443))</f>
        <v>1-2' TR</v>
      </c>
      <c r="D466" s="31">
        <f>IF(ISBLANK('ICC GRID'!F443),"---",'ICC GRID'!E443)</f>
        <v>10</v>
      </c>
      <c r="E466" s="18">
        <f>IF(ISBLANK('ICC GRID'!F443),"---",IF('ICC GRID'!D443=0,"",'ICC GRID'!D443))</f>
        <v>4.7</v>
      </c>
      <c r="F466" s="19">
        <f>IF(ISBLANK('ICC GRID'!E443),"---",IF('ICC GRID'!E443=0,"",'ICC GRID'!E443))</f>
        <v>10</v>
      </c>
      <c r="G466" s="90">
        <f>IF(ISBLANK('ICC GRID'!F443),"---",IF('ICC GRID'!G443=0,"",'ICC GRID'!G443))</f>
        <v>540</v>
      </c>
      <c r="H466" s="47"/>
      <c r="I466" s="48"/>
      <c r="J466" s="32" t="str">
        <f t="shared" si="14"/>
        <v/>
      </c>
      <c r="K466" s="33" t="str">
        <f>IF(ISBLANK('ICC GRID'!D443),"---",IF(H466="","",IF(H466&lt;'ICC GRID'!D443,M466,E466)))</f>
        <v/>
      </c>
      <c r="L466" s="33" t="str">
        <f t="shared" si="15"/>
        <v/>
      </c>
    </row>
    <row r="467" spans="1:12" ht="15.75" x14ac:dyDescent="0.2">
      <c r="A467" s="28" t="str">
        <f>IF(ISBLANK('ICC GRID'!F444),"---",'ICC GRID'!F444)</f>
        <v>Quercus palustris</v>
      </c>
      <c r="B467" s="29"/>
      <c r="C467" s="30" t="str">
        <f>IF(ISBLANK('ICC GRID'!F444),"---",TRIM('ICC GRID'!A444))</f>
        <v>2-3' TR</v>
      </c>
      <c r="D467" s="31">
        <f>IF(ISBLANK('ICC GRID'!F444),"---",'ICC GRID'!E444)</f>
        <v>10</v>
      </c>
      <c r="E467" s="18">
        <f>IF(ISBLANK('ICC GRID'!F444),"---",IF('ICC GRID'!D444=0,"",'ICC GRID'!D444))</f>
        <v>6.75</v>
      </c>
      <c r="F467" s="19">
        <f>IF(ISBLANK('ICC GRID'!E444),"---",IF('ICC GRID'!E444=0,"",'ICC GRID'!E444))</f>
        <v>10</v>
      </c>
      <c r="G467" s="90">
        <f>IF(ISBLANK('ICC GRID'!F444),"---",IF('ICC GRID'!G444=0,"",'ICC GRID'!G444))</f>
        <v>1610</v>
      </c>
      <c r="H467" s="47"/>
      <c r="I467" s="48"/>
      <c r="J467" s="32" t="str">
        <f t="shared" si="14"/>
        <v/>
      </c>
      <c r="K467" s="33" t="str">
        <f>IF(ISBLANK('ICC GRID'!D444),"---",IF(H467="","",IF(H467&lt;'ICC GRID'!D444,M467,E467)))</f>
        <v/>
      </c>
      <c r="L467" s="33" t="str">
        <f t="shared" si="15"/>
        <v/>
      </c>
    </row>
    <row r="468" spans="1:12" ht="15.75" x14ac:dyDescent="0.2">
      <c r="A468" s="28" t="str">
        <f>IF(ISBLANK('ICC GRID'!F445),"---",'ICC GRID'!F445)</f>
        <v>Quercus palustris</v>
      </c>
      <c r="B468" s="29"/>
      <c r="C468" s="30" t="str">
        <f>IF(ISBLANK('ICC GRID'!F445),"---",TRIM('ICC GRID'!A445))</f>
        <v>3-4' TR</v>
      </c>
      <c r="D468" s="31">
        <f>IF(ISBLANK('ICC GRID'!F445),"---",'ICC GRID'!E445)</f>
        <v>10</v>
      </c>
      <c r="E468" s="18">
        <f>IF(ISBLANK('ICC GRID'!F445),"---",IF('ICC GRID'!D445=0,"",'ICC GRID'!D445))</f>
        <v>8.85</v>
      </c>
      <c r="F468" s="19">
        <f>IF(ISBLANK('ICC GRID'!E445),"---",IF('ICC GRID'!E445=0,"",'ICC GRID'!E445))</f>
        <v>10</v>
      </c>
      <c r="G468" s="90">
        <f>IF(ISBLANK('ICC GRID'!F445),"---",IF('ICC GRID'!G445=0,"",'ICC GRID'!G445))</f>
        <v>690</v>
      </c>
      <c r="H468" s="47"/>
      <c r="I468" s="48"/>
      <c r="J468" s="32" t="str">
        <f t="shared" si="14"/>
        <v/>
      </c>
      <c r="K468" s="33" t="str">
        <f>IF(ISBLANK('ICC GRID'!D445),"---",IF(H468="","",IF(H468&lt;'ICC GRID'!D445,M468,E468)))</f>
        <v/>
      </c>
      <c r="L468" s="33" t="str">
        <f t="shared" si="15"/>
        <v/>
      </c>
    </row>
    <row r="469" spans="1:12" ht="15.75" x14ac:dyDescent="0.2">
      <c r="A469" s="28" t="str">
        <f>IF(ISBLANK('ICC GRID'!F446),"---",'ICC GRID'!F446)</f>
        <v>Quercus palustris</v>
      </c>
      <c r="B469" s="29"/>
      <c r="C469" s="30" t="str">
        <f>IF(ISBLANK('ICC GRID'!F446),"---",TRIM('ICC GRID'!A446))</f>
        <v>5-6' TR TRUCK ONLY</v>
      </c>
      <c r="D469" s="31">
        <f>IF(ISBLANK('ICC GRID'!F446),"---",'ICC GRID'!E446)</f>
        <v>10</v>
      </c>
      <c r="E469" s="18">
        <f>IF(ISBLANK('ICC GRID'!F446),"---",IF('ICC GRID'!D446=0,"",'ICC GRID'!D446))</f>
        <v>12.85</v>
      </c>
      <c r="F469" s="19">
        <f>IF(ISBLANK('ICC GRID'!E446),"---",IF('ICC GRID'!E446=0,"",'ICC GRID'!E446))</f>
        <v>10</v>
      </c>
      <c r="G469" s="90">
        <f>IF(ISBLANK('ICC GRID'!F446),"---",IF('ICC GRID'!G446=0,"",'ICC GRID'!G446))</f>
        <v>50</v>
      </c>
      <c r="H469" s="47"/>
      <c r="I469" s="48"/>
      <c r="J469" s="32" t="str">
        <f t="shared" si="14"/>
        <v/>
      </c>
      <c r="K469" s="33" t="str">
        <f>IF(ISBLANK('ICC GRID'!D446),"---",IF(H469="","",IF(H469&lt;'ICC GRID'!D446,M469,E469)))</f>
        <v/>
      </c>
      <c r="L469" s="33" t="str">
        <f t="shared" si="15"/>
        <v/>
      </c>
    </row>
    <row r="470" spans="1:12" ht="15.75" x14ac:dyDescent="0.2">
      <c r="A470" s="28" t="str">
        <f>IF(ISBLANK('ICC GRID'!F447),"---",'ICC GRID'!F447)</f>
        <v>Quercus phellos</v>
      </c>
      <c r="B470" s="29"/>
      <c r="C470" s="30" t="str">
        <f>IF(ISBLANK('ICC GRID'!F447),"---",TRIM('ICC GRID'!A447))</f>
        <v>LP21ci 6-12"</v>
      </c>
      <c r="D470" s="31">
        <f>IF(ISBLANK('ICC GRID'!F447),"---",'ICC GRID'!E447)</f>
        <v>25</v>
      </c>
      <c r="E470" s="18">
        <f>IF(ISBLANK('ICC GRID'!F447),"---",IF('ICC GRID'!D447=0,"",'ICC GRID'!D447))</f>
        <v>2.4</v>
      </c>
      <c r="F470" s="19">
        <f>IF(ISBLANK('ICC GRID'!E447),"---",IF('ICC GRID'!E447=0,"",'ICC GRID'!E447))</f>
        <v>25</v>
      </c>
      <c r="G470" s="90">
        <f>IF(ISBLANK('ICC GRID'!F447),"---",IF('ICC GRID'!G447=0,"",'ICC GRID'!G447))</f>
        <v>3125</v>
      </c>
      <c r="H470" s="47"/>
      <c r="I470" s="48"/>
      <c r="J470" s="32" t="str">
        <f t="shared" si="14"/>
        <v/>
      </c>
      <c r="K470" s="33" t="str">
        <f>IF(ISBLANK('ICC GRID'!D447),"---",IF(H470="","",IF(H470&lt;'ICC GRID'!D447,M470,E470)))</f>
        <v/>
      </c>
      <c r="L470" s="33" t="str">
        <f t="shared" si="15"/>
        <v/>
      </c>
    </row>
    <row r="471" spans="1:12" ht="15.75" x14ac:dyDescent="0.2">
      <c r="A471" s="28" t="str">
        <f>IF(ISBLANK('ICC GRID'!F448),"---",'ICC GRID'!F448)</f>
        <v>Quercus phellos</v>
      </c>
      <c r="B471" s="29"/>
      <c r="C471" s="30" t="str">
        <f>IF(ISBLANK('ICC GRID'!F448),"---",TRIM('ICC GRID'!A448))</f>
        <v>LP21ci 1-2'</v>
      </c>
      <c r="D471" s="31">
        <f>IF(ISBLANK('ICC GRID'!F448),"---",'ICC GRID'!E448)</f>
        <v>25</v>
      </c>
      <c r="E471" s="18">
        <f>IF(ISBLANK('ICC GRID'!F448),"---",IF('ICC GRID'!D448=0,"",'ICC GRID'!D448))</f>
        <v>3.4</v>
      </c>
      <c r="F471" s="19">
        <f>IF(ISBLANK('ICC GRID'!E448),"---",IF('ICC GRID'!E448=0,"",'ICC GRID'!E448))</f>
        <v>25</v>
      </c>
      <c r="G471" s="90">
        <f>IF(ISBLANK('ICC GRID'!F448),"---",IF('ICC GRID'!G448=0,"",'ICC GRID'!G448))</f>
        <v>2925</v>
      </c>
      <c r="H471" s="47"/>
      <c r="I471" s="48"/>
      <c r="J471" s="32" t="str">
        <f t="shared" si="14"/>
        <v/>
      </c>
      <c r="K471" s="33" t="str">
        <f>IF(ISBLANK('ICC GRID'!D448),"---",IF(H471="","",IF(H471&lt;'ICC GRID'!D448,M471,E471)))</f>
        <v/>
      </c>
      <c r="L471" s="33" t="str">
        <f t="shared" si="15"/>
        <v/>
      </c>
    </row>
    <row r="472" spans="1:12" ht="15.75" x14ac:dyDescent="0.2">
      <c r="A472" s="28" t="str">
        <f>IF(ISBLANK('ICC GRID'!F449),"---",'ICC GRID'!F449)</f>
        <v>Quercus phellos</v>
      </c>
      <c r="B472" s="29"/>
      <c r="C472" s="30" t="str">
        <f>IF(ISBLANK('ICC GRID'!F449),"---",TRIM('ICC GRID'!A449))</f>
        <v>1-2' TR</v>
      </c>
      <c r="D472" s="31">
        <f>IF(ISBLANK('ICC GRID'!F449),"---",'ICC GRID'!E449)</f>
        <v>10</v>
      </c>
      <c r="E472" s="18">
        <f>IF(ISBLANK('ICC GRID'!F449),"---",IF('ICC GRID'!D449=0,"",'ICC GRID'!D449))</f>
        <v>4.7</v>
      </c>
      <c r="F472" s="19">
        <f>IF(ISBLANK('ICC GRID'!E449),"---",IF('ICC GRID'!E449=0,"",'ICC GRID'!E449))</f>
        <v>10</v>
      </c>
      <c r="G472" s="90">
        <f>IF(ISBLANK('ICC GRID'!F449),"---",IF('ICC GRID'!G449=0,"",'ICC GRID'!G449))</f>
        <v>420</v>
      </c>
      <c r="H472" s="47"/>
      <c r="I472" s="48"/>
      <c r="J472" s="32" t="str">
        <f t="shared" si="14"/>
        <v/>
      </c>
      <c r="K472" s="33" t="str">
        <f>IF(ISBLANK('ICC GRID'!D449),"---",IF(H472="","",IF(H472&lt;'ICC GRID'!D449,M472,E472)))</f>
        <v/>
      </c>
      <c r="L472" s="33" t="str">
        <f t="shared" si="15"/>
        <v/>
      </c>
    </row>
    <row r="473" spans="1:12" ht="15.75" x14ac:dyDescent="0.2">
      <c r="A473" s="28" t="str">
        <f>IF(ISBLANK('ICC GRID'!F450),"---",'ICC GRID'!F450)</f>
        <v>Quercus phellos</v>
      </c>
      <c r="B473" s="29"/>
      <c r="C473" s="30" t="str">
        <f>IF(ISBLANK('ICC GRID'!F450),"---",TRIM('ICC GRID'!A450))</f>
        <v>2-3' TR</v>
      </c>
      <c r="D473" s="31">
        <f>IF(ISBLANK('ICC GRID'!F450),"---",'ICC GRID'!E450)</f>
        <v>10</v>
      </c>
      <c r="E473" s="18">
        <f>IF(ISBLANK('ICC GRID'!F450),"---",IF('ICC GRID'!D450=0,"",'ICC GRID'!D450))</f>
        <v>6.75</v>
      </c>
      <c r="F473" s="19">
        <f>IF(ISBLANK('ICC GRID'!E450),"---",IF('ICC GRID'!E450=0,"",'ICC GRID'!E450))</f>
        <v>10</v>
      </c>
      <c r="G473" s="90">
        <f>IF(ISBLANK('ICC GRID'!F450),"---",IF('ICC GRID'!G450=0,"",'ICC GRID'!G450))</f>
        <v>1100</v>
      </c>
      <c r="H473" s="47"/>
      <c r="I473" s="48"/>
      <c r="J473" s="32" t="str">
        <f t="shared" si="14"/>
        <v/>
      </c>
      <c r="K473" s="33" t="str">
        <f>IF(ISBLANK('ICC GRID'!D450),"---",IF(H473="","",IF(H473&lt;'ICC GRID'!D450,M473,E473)))</f>
        <v/>
      </c>
      <c r="L473" s="33" t="str">
        <f t="shared" si="15"/>
        <v/>
      </c>
    </row>
    <row r="474" spans="1:12" ht="15.75" x14ac:dyDescent="0.2">
      <c r="A474" s="28" t="str">
        <f>IF(ISBLANK('ICC GRID'!F451),"---",'ICC GRID'!F451)</f>
        <v>Quercus phellos</v>
      </c>
      <c r="B474" s="29"/>
      <c r="C474" s="30" t="str">
        <f>IF(ISBLANK('ICC GRID'!F451),"---",TRIM('ICC GRID'!A451))</f>
        <v>3-4' TR</v>
      </c>
      <c r="D474" s="31">
        <f>IF(ISBLANK('ICC GRID'!F451),"---",'ICC GRID'!E451)</f>
        <v>10</v>
      </c>
      <c r="E474" s="18">
        <f>IF(ISBLANK('ICC GRID'!F451),"---",IF('ICC GRID'!D451=0,"",'ICC GRID'!D451))</f>
        <v>8.85</v>
      </c>
      <c r="F474" s="19">
        <f>IF(ISBLANK('ICC GRID'!E451),"---",IF('ICC GRID'!E451=0,"",'ICC GRID'!E451))</f>
        <v>10</v>
      </c>
      <c r="G474" s="90">
        <f>IF(ISBLANK('ICC GRID'!F451),"---",IF('ICC GRID'!G451=0,"",'ICC GRID'!G451))</f>
        <v>130</v>
      </c>
      <c r="H474" s="47"/>
      <c r="I474" s="48"/>
      <c r="J474" s="32" t="str">
        <f t="shared" ref="J474:J527" si="16">IF(H474="","",IF(ROUNDUP(H474/D474,0)*D474&lt;&gt;H474,ROUNDUP(H474/D474,0)*D474,H474))</f>
        <v/>
      </c>
      <c r="K474" s="33" t="str">
        <f>IF(ISBLANK('ICC GRID'!D451),"---",IF(H474="","",IF(H474&lt;'ICC GRID'!D451,M474,E474)))</f>
        <v/>
      </c>
      <c r="L474" s="33" t="str">
        <f t="shared" ref="L474:L527" si="17">IF(ISBLANK(H474),"",J474*K474)</f>
        <v/>
      </c>
    </row>
    <row r="475" spans="1:12" ht="15.75" x14ac:dyDescent="0.2">
      <c r="A475" s="28" t="str">
        <f>IF(ISBLANK('ICC GRID'!F452),"---",'ICC GRID'!F452)</f>
        <v>Quercus phellos</v>
      </c>
      <c r="B475" s="29"/>
      <c r="C475" s="30" t="str">
        <f>IF(ISBLANK('ICC GRID'!F452),"---",TRIM('ICC GRID'!A452))</f>
        <v>4-5' TR TRUCK PREF.</v>
      </c>
      <c r="D475" s="31">
        <f>IF(ISBLANK('ICC GRID'!F452),"---",'ICC GRID'!E452)</f>
        <v>10</v>
      </c>
      <c r="E475" s="18">
        <f>IF(ISBLANK('ICC GRID'!F452),"---",IF('ICC GRID'!D452=0,"",'ICC GRID'!D452))</f>
        <v>10.35</v>
      </c>
      <c r="F475" s="19">
        <f>IF(ISBLANK('ICC GRID'!E452),"---",IF('ICC GRID'!E452=0,"",'ICC GRID'!E452))</f>
        <v>10</v>
      </c>
      <c r="G475" s="90">
        <f>IF(ISBLANK('ICC GRID'!F452),"---",IF('ICC GRID'!G452=0,"",'ICC GRID'!G452))</f>
        <v>30</v>
      </c>
      <c r="H475" s="47"/>
      <c r="I475" s="48"/>
      <c r="J475" s="32" t="str">
        <f t="shared" si="16"/>
        <v/>
      </c>
      <c r="K475" s="33" t="str">
        <f>IF(ISBLANK('ICC GRID'!D452),"---",IF(H475="","",IF(H475&lt;'ICC GRID'!D452,M475,E475)))</f>
        <v/>
      </c>
      <c r="L475" s="33" t="str">
        <f t="shared" si="17"/>
        <v/>
      </c>
    </row>
    <row r="476" spans="1:12" ht="15.75" x14ac:dyDescent="0.2">
      <c r="A476" s="28" t="str">
        <f>IF(ISBLANK('ICC GRID'!F453),"---",'ICC GRID'!F453)</f>
        <v>Quercus prinus (montana)</v>
      </c>
      <c r="B476" s="29"/>
      <c r="C476" s="30" t="str">
        <f>IF(ISBLANK('ICC GRID'!F453),"---",TRIM('ICC GRID'!A453))</f>
        <v>1-2' TR</v>
      </c>
      <c r="D476" s="31">
        <f>IF(ISBLANK('ICC GRID'!F453),"---",'ICC GRID'!E453)</f>
        <v>10</v>
      </c>
      <c r="E476" s="18">
        <f>IF(ISBLANK('ICC GRID'!F453),"---",IF('ICC GRID'!D453=0,"",'ICC GRID'!D453))</f>
        <v>4.7</v>
      </c>
      <c r="F476" s="19">
        <f>IF(ISBLANK('ICC GRID'!E453),"---",IF('ICC GRID'!E453=0,"",'ICC GRID'!E453))</f>
        <v>10</v>
      </c>
      <c r="G476" s="90">
        <f>IF(ISBLANK('ICC GRID'!F453),"---",IF('ICC GRID'!G453=0,"",'ICC GRID'!G453))</f>
        <v>50</v>
      </c>
      <c r="H476" s="47"/>
      <c r="I476" s="48"/>
      <c r="J476" s="32" t="str">
        <f t="shared" si="16"/>
        <v/>
      </c>
      <c r="K476" s="33" t="str">
        <f>IF(ISBLANK('ICC GRID'!D453),"---",IF(H476="","",IF(H476&lt;'ICC GRID'!D453,M476,E476)))</f>
        <v/>
      </c>
      <c r="L476" s="33" t="str">
        <f t="shared" si="17"/>
        <v/>
      </c>
    </row>
    <row r="477" spans="1:12" ht="15.75" x14ac:dyDescent="0.2">
      <c r="A477" s="28" t="str">
        <f>IF(ISBLANK('ICC GRID'!F454),"---",'ICC GRID'!F454)</f>
        <v>Quercus prinus (montana)</v>
      </c>
      <c r="B477" s="29"/>
      <c r="C477" s="30" t="str">
        <f>IF(ISBLANK('ICC GRID'!F454),"---",TRIM('ICC GRID'!A454))</f>
        <v>2-3' TR</v>
      </c>
      <c r="D477" s="31">
        <f>IF(ISBLANK('ICC GRID'!F454),"---",'ICC GRID'!E454)</f>
        <v>10</v>
      </c>
      <c r="E477" s="18">
        <f>IF(ISBLANK('ICC GRID'!F454),"---",IF('ICC GRID'!D454=0,"",'ICC GRID'!D454))</f>
        <v>6.75</v>
      </c>
      <c r="F477" s="19">
        <f>IF(ISBLANK('ICC GRID'!E454),"---",IF('ICC GRID'!E454=0,"",'ICC GRID'!E454))</f>
        <v>10</v>
      </c>
      <c r="G477" s="90">
        <f>IF(ISBLANK('ICC GRID'!F454),"---",IF('ICC GRID'!G454=0,"",'ICC GRID'!G454))</f>
        <v>470</v>
      </c>
      <c r="H477" s="47"/>
      <c r="I477" s="48"/>
      <c r="J477" s="32" t="str">
        <f t="shared" si="16"/>
        <v/>
      </c>
      <c r="K477" s="33" t="str">
        <f>IF(ISBLANK('ICC GRID'!D454),"---",IF(H477="","",IF(H477&lt;'ICC GRID'!D454,M477,E477)))</f>
        <v/>
      </c>
      <c r="L477" s="33" t="str">
        <f t="shared" si="17"/>
        <v/>
      </c>
    </row>
    <row r="478" spans="1:12" ht="15.75" x14ac:dyDescent="0.2">
      <c r="A478" s="28" t="str">
        <f>IF(ISBLANK('ICC GRID'!F455),"---",'ICC GRID'!F455)</f>
        <v>Quercus prinus (montana)</v>
      </c>
      <c r="B478" s="29"/>
      <c r="C478" s="30" t="str">
        <f>IF(ISBLANK('ICC GRID'!F455),"---",TRIM('ICC GRID'!A455))</f>
        <v>3-4' TR</v>
      </c>
      <c r="D478" s="31">
        <f>IF(ISBLANK('ICC GRID'!F455),"---",'ICC GRID'!E455)</f>
        <v>10</v>
      </c>
      <c r="E478" s="18">
        <f>IF(ISBLANK('ICC GRID'!F455),"---",IF('ICC GRID'!D455=0,"",'ICC GRID'!D455))</f>
        <v>8.85</v>
      </c>
      <c r="F478" s="19">
        <f>IF(ISBLANK('ICC GRID'!E455),"---",IF('ICC GRID'!E455=0,"",'ICC GRID'!E455))</f>
        <v>10</v>
      </c>
      <c r="G478" s="90">
        <f>IF(ISBLANK('ICC GRID'!F455),"---",IF('ICC GRID'!G455=0,"",'ICC GRID'!G455))</f>
        <v>640</v>
      </c>
      <c r="H478" s="47"/>
      <c r="I478" s="48"/>
      <c r="J478" s="32" t="str">
        <f t="shared" si="16"/>
        <v/>
      </c>
      <c r="K478" s="33" t="str">
        <f>IF(ISBLANK('ICC GRID'!D455),"---",IF(H478="","",IF(H478&lt;'ICC GRID'!D455,M478,E478)))</f>
        <v/>
      </c>
      <c r="L478" s="33" t="str">
        <f t="shared" si="17"/>
        <v/>
      </c>
    </row>
    <row r="479" spans="1:12" ht="15.75" x14ac:dyDescent="0.2">
      <c r="A479" s="28" t="str">
        <f>IF(ISBLANK('ICC GRID'!F456),"---",'ICC GRID'!F456)</f>
        <v>Quercus prinus (montana)</v>
      </c>
      <c r="B479" s="29"/>
      <c r="C479" s="30" t="str">
        <f>IF(ISBLANK('ICC GRID'!F456),"---",TRIM('ICC GRID'!A456))</f>
        <v>4-5' TR TRUCK PREF.</v>
      </c>
      <c r="D479" s="31">
        <f>IF(ISBLANK('ICC GRID'!F456),"---",'ICC GRID'!E456)</f>
        <v>10</v>
      </c>
      <c r="E479" s="18">
        <f>IF(ISBLANK('ICC GRID'!F456),"---",IF('ICC GRID'!D456=0,"",'ICC GRID'!D456))</f>
        <v>10.35</v>
      </c>
      <c r="F479" s="19">
        <f>IF(ISBLANK('ICC GRID'!E456),"---",IF('ICC GRID'!E456=0,"",'ICC GRID'!E456))</f>
        <v>10</v>
      </c>
      <c r="G479" s="90">
        <f>IF(ISBLANK('ICC GRID'!F456),"---",IF('ICC GRID'!G456=0,"",'ICC GRID'!G456))</f>
        <v>920</v>
      </c>
      <c r="H479" s="47"/>
      <c r="I479" s="48"/>
      <c r="J479" s="32" t="str">
        <f t="shared" si="16"/>
        <v/>
      </c>
      <c r="K479" s="33" t="str">
        <f>IF(ISBLANK('ICC GRID'!D456),"---",IF(H479="","",IF(H479&lt;'ICC GRID'!D456,M479,E479)))</f>
        <v/>
      </c>
      <c r="L479" s="33" t="str">
        <f t="shared" si="17"/>
        <v/>
      </c>
    </row>
    <row r="480" spans="1:12" ht="15.75" x14ac:dyDescent="0.2">
      <c r="A480" s="28" t="str">
        <f>IF(ISBLANK('ICC GRID'!F457),"---",'ICC GRID'!F457)</f>
        <v>Quercus prinus (montana)</v>
      </c>
      <c r="B480" s="29"/>
      <c r="C480" s="30" t="str">
        <f>IF(ISBLANK('ICC GRID'!F457),"---",TRIM('ICC GRID'!A457))</f>
        <v>5-6' TR TRUCK ONLY</v>
      </c>
      <c r="D480" s="31">
        <f>IF(ISBLANK('ICC GRID'!F457),"---",'ICC GRID'!E457)</f>
        <v>10</v>
      </c>
      <c r="E480" s="18">
        <f>IF(ISBLANK('ICC GRID'!F457),"---",IF('ICC GRID'!D457=0,"",'ICC GRID'!D457))</f>
        <v>12.85</v>
      </c>
      <c r="F480" s="19">
        <f>IF(ISBLANK('ICC GRID'!E457),"---",IF('ICC GRID'!E457=0,"",'ICC GRID'!E457))</f>
        <v>10</v>
      </c>
      <c r="G480" s="90">
        <f>IF(ISBLANK('ICC GRID'!F457),"---",IF('ICC GRID'!G457=0,"",'ICC GRID'!G457))</f>
        <v>830</v>
      </c>
      <c r="H480" s="47"/>
      <c r="I480" s="48"/>
      <c r="J480" s="32" t="str">
        <f t="shared" si="16"/>
        <v/>
      </c>
      <c r="K480" s="33" t="str">
        <f>IF(ISBLANK('ICC GRID'!D457),"---",IF(H480="","",IF(H480&lt;'ICC GRID'!D457,M480,E480)))</f>
        <v/>
      </c>
      <c r="L480" s="33" t="str">
        <f t="shared" si="17"/>
        <v/>
      </c>
    </row>
    <row r="481" spans="1:12" ht="15.75" x14ac:dyDescent="0.2">
      <c r="A481" s="28" t="str">
        <f>IF(ISBLANK('ICC GRID'!F458),"---",'ICC GRID'!F458)</f>
        <v>Quercus rubra</v>
      </c>
      <c r="B481" s="29"/>
      <c r="C481" s="30" t="str">
        <f>IF(ISBLANK('ICC GRID'!F458),"---",TRIM('ICC GRID'!A458))</f>
        <v>LP21ci 4-6"</v>
      </c>
      <c r="D481" s="31">
        <f>IF(ISBLANK('ICC GRID'!F458),"---",'ICC GRID'!E458)</f>
        <v>25</v>
      </c>
      <c r="E481" s="18">
        <f>IF(ISBLANK('ICC GRID'!F458),"---",IF('ICC GRID'!D458=0,"",'ICC GRID'!D458))</f>
        <v>2.15</v>
      </c>
      <c r="F481" s="19">
        <f>IF(ISBLANK('ICC GRID'!E458),"---",IF('ICC GRID'!E458=0,"",'ICC GRID'!E458))</f>
        <v>25</v>
      </c>
      <c r="G481" s="90">
        <f>IF(ISBLANK('ICC GRID'!F458),"---",IF('ICC GRID'!G458=0,"",'ICC GRID'!G458))</f>
        <v>1225</v>
      </c>
      <c r="H481" s="47"/>
      <c r="I481" s="48"/>
      <c r="J481" s="32" t="str">
        <f t="shared" si="16"/>
        <v/>
      </c>
      <c r="K481" s="33" t="str">
        <f>IF(ISBLANK('ICC GRID'!D458),"---",IF(H481="","",IF(H481&lt;'ICC GRID'!D458,M481,E481)))</f>
        <v/>
      </c>
      <c r="L481" s="33" t="str">
        <f t="shared" si="17"/>
        <v/>
      </c>
    </row>
    <row r="482" spans="1:12" ht="15.75" x14ac:dyDescent="0.2">
      <c r="A482" s="28" t="str">
        <f>IF(ISBLANK('ICC GRID'!F459),"---",'ICC GRID'!F459)</f>
        <v>Quercus rubra</v>
      </c>
      <c r="B482" s="29"/>
      <c r="C482" s="30" t="str">
        <f>IF(ISBLANK('ICC GRID'!F459),"---",TRIM('ICC GRID'!A459))</f>
        <v>LP21ci 6-12"</v>
      </c>
      <c r="D482" s="31">
        <f>IF(ISBLANK('ICC GRID'!F459),"---",'ICC GRID'!E459)</f>
        <v>25</v>
      </c>
      <c r="E482" s="18">
        <f>IF(ISBLANK('ICC GRID'!F459),"---",IF('ICC GRID'!D459=0,"",'ICC GRID'!D459))</f>
        <v>2.2999999999999998</v>
      </c>
      <c r="F482" s="19">
        <f>IF(ISBLANK('ICC GRID'!E459),"---",IF('ICC GRID'!E459=0,"",'ICC GRID'!E459))</f>
        <v>25</v>
      </c>
      <c r="G482" s="90">
        <f>IF(ISBLANK('ICC GRID'!F459),"---",IF('ICC GRID'!G459=0,"",'ICC GRID'!G459))</f>
        <v>9075</v>
      </c>
      <c r="H482" s="47"/>
      <c r="I482" s="48"/>
      <c r="J482" s="32" t="str">
        <f t="shared" si="16"/>
        <v/>
      </c>
      <c r="K482" s="33" t="str">
        <f>IF(ISBLANK('ICC GRID'!D459),"---",IF(H482="","",IF(H482&lt;'ICC GRID'!D459,M482,E482)))</f>
        <v/>
      </c>
      <c r="L482" s="33" t="str">
        <f t="shared" si="17"/>
        <v/>
      </c>
    </row>
    <row r="483" spans="1:12" ht="15.75" x14ac:dyDescent="0.2">
      <c r="A483" s="28" t="str">
        <f>IF(ISBLANK('ICC GRID'!F460),"---",'ICC GRID'!F460)</f>
        <v>Quercus rubra</v>
      </c>
      <c r="B483" s="29"/>
      <c r="C483" s="30" t="str">
        <f>IF(ISBLANK('ICC GRID'!F460),"---",TRIM('ICC GRID'!A460))</f>
        <v>LP21ci 1-2'</v>
      </c>
      <c r="D483" s="31">
        <f>IF(ISBLANK('ICC GRID'!F460),"---",'ICC GRID'!E460)</f>
        <v>25</v>
      </c>
      <c r="E483" s="18">
        <f>IF(ISBLANK('ICC GRID'!F460),"---",IF('ICC GRID'!D460=0,"",'ICC GRID'!D460))</f>
        <v>3.25</v>
      </c>
      <c r="F483" s="19">
        <f>IF(ISBLANK('ICC GRID'!E460),"---",IF('ICC GRID'!E460=0,"",'ICC GRID'!E460))</f>
        <v>25</v>
      </c>
      <c r="G483" s="90">
        <f>IF(ISBLANK('ICC GRID'!F460),"---",IF('ICC GRID'!G460=0,"",'ICC GRID'!G460))</f>
        <v>3400</v>
      </c>
      <c r="H483" s="47"/>
      <c r="I483" s="48"/>
      <c r="J483" s="32" t="str">
        <f t="shared" si="16"/>
        <v/>
      </c>
      <c r="K483" s="33" t="str">
        <f>IF(ISBLANK('ICC GRID'!D460),"---",IF(H483="","",IF(H483&lt;'ICC GRID'!D460,M483,E483)))</f>
        <v/>
      </c>
      <c r="L483" s="33" t="str">
        <f t="shared" si="17"/>
        <v/>
      </c>
    </row>
    <row r="484" spans="1:12" ht="15.75" x14ac:dyDescent="0.2">
      <c r="A484" s="28" t="str">
        <f>IF(ISBLANK('ICC GRID'!F461),"---",'ICC GRID'!F461)</f>
        <v>Quercus rubra</v>
      </c>
      <c r="B484" s="29"/>
      <c r="C484" s="30" t="str">
        <f>IF(ISBLANK('ICC GRID'!F461),"---",TRIM('ICC GRID'!A461))</f>
        <v>1-2' TR</v>
      </c>
      <c r="D484" s="31">
        <f>IF(ISBLANK('ICC GRID'!F461),"---",'ICC GRID'!E461)</f>
        <v>10</v>
      </c>
      <c r="E484" s="18">
        <f>IF(ISBLANK('ICC GRID'!F461),"---",IF('ICC GRID'!D461=0,"",'ICC GRID'!D461))</f>
        <v>4.7</v>
      </c>
      <c r="F484" s="19">
        <f>IF(ISBLANK('ICC GRID'!E461),"---",IF('ICC GRID'!E461=0,"",'ICC GRID'!E461))</f>
        <v>10</v>
      </c>
      <c r="G484" s="90">
        <f>IF(ISBLANK('ICC GRID'!F461),"---",IF('ICC GRID'!G461=0,"",'ICC GRID'!G461))</f>
        <v>150</v>
      </c>
      <c r="H484" s="47"/>
      <c r="I484" s="48"/>
      <c r="J484" s="32" t="str">
        <f t="shared" si="16"/>
        <v/>
      </c>
      <c r="K484" s="33" t="str">
        <f>IF(ISBLANK('ICC GRID'!D461),"---",IF(H484="","",IF(H484&lt;'ICC GRID'!D461,M484,E484)))</f>
        <v/>
      </c>
      <c r="L484" s="33" t="str">
        <f t="shared" si="17"/>
        <v/>
      </c>
    </row>
    <row r="485" spans="1:12" ht="15.75" x14ac:dyDescent="0.2">
      <c r="A485" s="28" t="str">
        <f>IF(ISBLANK('ICC GRID'!F462),"---",'ICC GRID'!F462)</f>
        <v>Quercus rubra</v>
      </c>
      <c r="B485" s="29"/>
      <c r="C485" s="30" t="str">
        <f>IF(ISBLANK('ICC GRID'!F462),"---",TRIM('ICC GRID'!A462))</f>
        <v>2-3' TR</v>
      </c>
      <c r="D485" s="31">
        <f>IF(ISBLANK('ICC GRID'!F462),"---",'ICC GRID'!E462)</f>
        <v>10</v>
      </c>
      <c r="E485" s="18">
        <f>IF(ISBLANK('ICC GRID'!F462),"---",IF('ICC GRID'!D462=0,"",'ICC GRID'!D462))</f>
        <v>6.75</v>
      </c>
      <c r="F485" s="19">
        <f>IF(ISBLANK('ICC GRID'!E462),"---",IF('ICC GRID'!E462=0,"",'ICC GRID'!E462))</f>
        <v>10</v>
      </c>
      <c r="G485" s="90">
        <f>IF(ISBLANK('ICC GRID'!F462),"---",IF('ICC GRID'!G462=0,"",'ICC GRID'!G462))</f>
        <v>1040</v>
      </c>
      <c r="H485" s="47"/>
      <c r="I485" s="48"/>
      <c r="J485" s="32" t="str">
        <f t="shared" si="16"/>
        <v/>
      </c>
      <c r="K485" s="33" t="str">
        <f>IF(ISBLANK('ICC GRID'!D462),"---",IF(H485="","",IF(H485&lt;'ICC GRID'!D462,M485,E485)))</f>
        <v/>
      </c>
      <c r="L485" s="33" t="str">
        <f t="shared" si="17"/>
        <v/>
      </c>
    </row>
    <row r="486" spans="1:12" ht="15.75" x14ac:dyDescent="0.2">
      <c r="A486" s="28" t="str">
        <f>IF(ISBLANK('ICC GRID'!F463),"---",'ICC GRID'!F463)</f>
        <v>Quercus rubra</v>
      </c>
      <c r="B486" s="29"/>
      <c r="C486" s="30" t="str">
        <f>IF(ISBLANK('ICC GRID'!F463),"---",TRIM('ICC GRID'!A463))</f>
        <v>3-4' TR</v>
      </c>
      <c r="D486" s="31">
        <f>IF(ISBLANK('ICC GRID'!F463),"---",'ICC GRID'!E463)</f>
        <v>10</v>
      </c>
      <c r="E486" s="18">
        <f>IF(ISBLANK('ICC GRID'!F463),"---",IF('ICC GRID'!D463=0,"",'ICC GRID'!D463))</f>
        <v>8.85</v>
      </c>
      <c r="F486" s="19">
        <f>IF(ISBLANK('ICC GRID'!E463),"---",IF('ICC GRID'!E463=0,"",'ICC GRID'!E463))</f>
        <v>10</v>
      </c>
      <c r="G486" s="90">
        <f>IF(ISBLANK('ICC GRID'!F463),"---",IF('ICC GRID'!G463=0,"",'ICC GRID'!G463))</f>
        <v>1060</v>
      </c>
      <c r="H486" s="47"/>
      <c r="I486" s="48"/>
      <c r="J486" s="32" t="str">
        <f t="shared" si="16"/>
        <v/>
      </c>
      <c r="K486" s="33" t="str">
        <f>IF(ISBLANK('ICC GRID'!D463),"---",IF(H486="","",IF(H486&lt;'ICC GRID'!D463,M486,E486)))</f>
        <v/>
      </c>
      <c r="L486" s="33" t="str">
        <f t="shared" si="17"/>
        <v/>
      </c>
    </row>
    <row r="487" spans="1:12" ht="15.75" x14ac:dyDescent="0.2">
      <c r="A487" s="28" t="str">
        <f>IF(ISBLANK('ICC GRID'!F464),"---",'ICC GRID'!F464)</f>
        <v>Quercus rubra</v>
      </c>
      <c r="B487" s="29"/>
      <c r="C487" s="30" t="str">
        <f>IF(ISBLANK('ICC GRID'!F464),"---",TRIM('ICC GRID'!A464))</f>
        <v>4-5' TR TRUCK PREF.</v>
      </c>
      <c r="D487" s="31">
        <f>IF(ISBLANK('ICC GRID'!F464),"---",'ICC GRID'!E464)</f>
        <v>10</v>
      </c>
      <c r="E487" s="18">
        <f>IF(ISBLANK('ICC GRID'!F464),"---",IF('ICC GRID'!D464=0,"",'ICC GRID'!D464))</f>
        <v>10.35</v>
      </c>
      <c r="F487" s="19">
        <f>IF(ISBLANK('ICC GRID'!E464),"---",IF('ICC GRID'!E464=0,"",'ICC GRID'!E464))</f>
        <v>10</v>
      </c>
      <c r="G487" s="90">
        <f>IF(ISBLANK('ICC GRID'!F464),"---",IF('ICC GRID'!G464=0,"",'ICC GRID'!G464))</f>
        <v>100</v>
      </c>
      <c r="H487" s="47"/>
      <c r="I487" s="48"/>
      <c r="J487" s="32" t="str">
        <f t="shared" si="16"/>
        <v/>
      </c>
      <c r="K487" s="33" t="str">
        <f>IF(ISBLANK('ICC GRID'!D464),"---",IF(H487="","",IF(H487&lt;'ICC GRID'!D464,M487,E487)))</f>
        <v/>
      </c>
      <c r="L487" s="33" t="str">
        <f t="shared" si="17"/>
        <v/>
      </c>
    </row>
    <row r="488" spans="1:12" ht="15.75" x14ac:dyDescent="0.2">
      <c r="A488" s="28" t="str">
        <f>IF(ISBLANK('ICC GRID'!F465),"---",'ICC GRID'!F465)</f>
        <v>Quercus rubra</v>
      </c>
      <c r="B488" s="29"/>
      <c r="C488" s="30" t="str">
        <f>IF(ISBLANK('ICC GRID'!F465),"---",TRIM('ICC GRID'!A465))</f>
        <v>5-6' TR TRUCK ONLY</v>
      </c>
      <c r="D488" s="31">
        <f>IF(ISBLANK('ICC GRID'!F465),"---",'ICC GRID'!E465)</f>
        <v>10</v>
      </c>
      <c r="E488" s="18">
        <f>IF(ISBLANK('ICC GRID'!F465),"---",IF('ICC GRID'!D465=0,"",'ICC GRID'!D465))</f>
        <v>12.85</v>
      </c>
      <c r="F488" s="19">
        <f>IF(ISBLANK('ICC GRID'!E465),"---",IF('ICC GRID'!E465=0,"",'ICC GRID'!E465))</f>
        <v>10</v>
      </c>
      <c r="G488" s="90">
        <f>IF(ISBLANK('ICC GRID'!F465),"---",IF('ICC GRID'!G465=0,"",'ICC GRID'!G465))</f>
        <v>1620</v>
      </c>
      <c r="H488" s="47"/>
      <c r="I488" s="48"/>
      <c r="J488" s="32" t="str">
        <f t="shared" si="16"/>
        <v/>
      </c>
      <c r="K488" s="33" t="str">
        <f>IF(ISBLANK('ICC GRID'!D465),"---",IF(H488="","",IF(H488&lt;'ICC GRID'!D465,M488,E488)))</f>
        <v/>
      </c>
      <c r="L488" s="33" t="str">
        <f t="shared" si="17"/>
        <v/>
      </c>
    </row>
    <row r="489" spans="1:12" ht="15.75" x14ac:dyDescent="0.2">
      <c r="A489" s="28" t="str">
        <f>IF(ISBLANK('ICC GRID'!F466),"---",'ICC GRID'!F466)</f>
        <v>Quercus undulata 'Dolores River'</v>
      </c>
      <c r="B489" s="29"/>
      <c r="C489" s="30" t="str">
        <f>IF(ISBLANK('ICC GRID'!F466),"---",TRIM('ICC GRID'!A466))</f>
        <v>#1 1-2'</v>
      </c>
      <c r="D489" s="31">
        <f>IF(ISBLANK('ICC GRID'!F466),"---",'ICC GRID'!E466)</f>
        <v>10</v>
      </c>
      <c r="E489" s="18">
        <f>IF(ISBLANK('ICC GRID'!F466),"---",IF('ICC GRID'!D466=0,"",'ICC GRID'!D466))</f>
        <v>14.35</v>
      </c>
      <c r="F489" s="19">
        <f>IF(ISBLANK('ICC GRID'!E466),"---",IF('ICC GRID'!E466=0,"",'ICC GRID'!E466))</f>
        <v>10</v>
      </c>
      <c r="G489" s="90">
        <f>IF(ISBLANK('ICC GRID'!F466),"---",IF('ICC GRID'!G466=0,"",'ICC GRID'!G466))</f>
        <v>230</v>
      </c>
      <c r="H489" s="47"/>
      <c r="I489" s="48"/>
      <c r="J489" s="32" t="str">
        <f t="shared" si="16"/>
        <v/>
      </c>
      <c r="K489" s="33" t="str">
        <f>IF(ISBLANK('ICC GRID'!D466),"---",IF(H489="","",IF(H489&lt;'ICC GRID'!D466,M489,E489)))</f>
        <v/>
      </c>
      <c r="L489" s="33" t="str">
        <f t="shared" si="17"/>
        <v/>
      </c>
    </row>
    <row r="490" spans="1:12" ht="15.75" x14ac:dyDescent="0.2">
      <c r="A490" s="28" t="str">
        <f>IF(ISBLANK('ICC GRID'!F467),"---",'ICC GRID'!F467)</f>
        <v>Quercus undulata 'Dolores River'</v>
      </c>
      <c r="B490" s="29"/>
      <c r="C490" s="30" t="str">
        <f>IF(ISBLANK('ICC GRID'!F467),"---",TRIM('ICC GRID'!A467))</f>
        <v>2-3'</v>
      </c>
      <c r="D490" s="31">
        <f>IF(ISBLANK('ICC GRID'!F467),"---",'ICC GRID'!E467)</f>
        <v>10</v>
      </c>
      <c r="E490" s="18">
        <f>IF(ISBLANK('ICC GRID'!F467),"---",IF('ICC GRID'!D467=0,"",'ICC GRID'!D467))</f>
        <v>15.65</v>
      </c>
      <c r="F490" s="19">
        <f>IF(ISBLANK('ICC GRID'!E467),"---",IF('ICC GRID'!E467=0,"",'ICC GRID'!E467))</f>
        <v>10</v>
      </c>
      <c r="G490" s="90">
        <f>IF(ISBLANK('ICC GRID'!F467),"---",IF('ICC GRID'!G467=0,"",'ICC GRID'!G467))</f>
        <v>250</v>
      </c>
      <c r="H490" s="47"/>
      <c r="I490" s="48"/>
      <c r="J490" s="32" t="str">
        <f t="shared" si="16"/>
        <v/>
      </c>
      <c r="K490" s="33" t="str">
        <f>IF(ISBLANK('ICC GRID'!D467),"---",IF(H490="","",IF(H490&lt;'ICC GRID'!D467,M490,E490)))</f>
        <v/>
      </c>
      <c r="L490" s="33" t="str">
        <f t="shared" si="17"/>
        <v/>
      </c>
    </row>
    <row r="491" spans="1:12" ht="15.75" x14ac:dyDescent="0.2">
      <c r="A491" s="28" t="str">
        <f>IF(ISBLANK('ICC GRID'!F468),"---",'ICC GRID'!F468)</f>
        <v>Quercus undulata 'Dolores River'</v>
      </c>
      <c r="B491" s="29"/>
      <c r="C491" s="30" t="str">
        <f>IF(ISBLANK('ICC GRID'!F468),"---",TRIM('ICC GRID'!A468))</f>
        <v>3-4'</v>
      </c>
      <c r="D491" s="31">
        <f>IF(ISBLANK('ICC GRID'!F468),"---",'ICC GRID'!E468)</f>
        <v>10</v>
      </c>
      <c r="E491" s="18">
        <f>IF(ISBLANK('ICC GRID'!F468),"---",IF('ICC GRID'!D468=0,"",'ICC GRID'!D468))</f>
        <v>17.55</v>
      </c>
      <c r="F491" s="19">
        <f>IF(ISBLANK('ICC GRID'!E468),"---",IF('ICC GRID'!E468=0,"",'ICC GRID'!E468))</f>
        <v>10</v>
      </c>
      <c r="G491" s="90">
        <f>IF(ISBLANK('ICC GRID'!F468),"---",IF('ICC GRID'!G468=0,"",'ICC GRID'!G468))</f>
        <v>100</v>
      </c>
      <c r="H491" s="47"/>
      <c r="I491" s="48"/>
      <c r="J491" s="32" t="str">
        <f t="shared" si="16"/>
        <v/>
      </c>
      <c r="K491" s="33" t="str">
        <f>IF(ISBLANK('ICC GRID'!D468),"---",IF(H491="","",IF(H491&lt;'ICC GRID'!D468,M491,E491)))</f>
        <v/>
      </c>
      <c r="L491" s="33" t="str">
        <f t="shared" si="17"/>
        <v/>
      </c>
    </row>
    <row r="492" spans="1:12" ht="15.75" x14ac:dyDescent="0.2">
      <c r="A492" s="28" t="str">
        <f>IF(ISBLANK('ICC GRID'!F469),"---",'ICC GRID'!F469)</f>
        <v xml:space="preserve">Quercus undulata 'Toll Gate Canyon'   </v>
      </c>
      <c r="B492" s="29"/>
      <c r="C492" s="30" t="str">
        <f>IF(ISBLANK('ICC GRID'!F469),"---",TRIM('ICC GRID'!A469))</f>
        <v>#1 1-2'</v>
      </c>
      <c r="D492" s="31">
        <f>IF(ISBLANK('ICC GRID'!F469),"---",'ICC GRID'!E469)</f>
        <v>10</v>
      </c>
      <c r="E492" s="18">
        <f>IF(ISBLANK('ICC GRID'!F469),"---",IF('ICC GRID'!D469=0,"",'ICC GRID'!D469))</f>
        <v>14.35</v>
      </c>
      <c r="F492" s="19">
        <f>IF(ISBLANK('ICC GRID'!E469),"---",IF('ICC GRID'!E469=0,"",'ICC GRID'!E469))</f>
        <v>10</v>
      </c>
      <c r="G492" s="90">
        <f>IF(ISBLANK('ICC GRID'!F469),"---",IF('ICC GRID'!G469=0,"",'ICC GRID'!G469))</f>
        <v>390</v>
      </c>
      <c r="H492" s="47"/>
      <c r="I492" s="48"/>
      <c r="J492" s="32" t="str">
        <f t="shared" si="16"/>
        <v/>
      </c>
      <c r="K492" s="33" t="str">
        <f>IF(ISBLANK('ICC GRID'!D469),"---",IF(H492="","",IF(H492&lt;'ICC GRID'!D469,M492,E492)))</f>
        <v/>
      </c>
      <c r="L492" s="33" t="str">
        <f t="shared" si="17"/>
        <v/>
      </c>
    </row>
    <row r="493" spans="1:12" ht="15.75" x14ac:dyDescent="0.2">
      <c r="A493" s="28" t="str">
        <f>IF(ISBLANK('ICC GRID'!F470),"---",'ICC GRID'!F470)</f>
        <v xml:space="preserve">Quercus undulata 'Toll Gate Canyon'   </v>
      </c>
      <c r="B493" s="29"/>
      <c r="C493" s="30" t="str">
        <f>IF(ISBLANK('ICC GRID'!F470),"---",TRIM('ICC GRID'!A470))</f>
        <v>#1 2-3'</v>
      </c>
      <c r="D493" s="31">
        <f>IF(ISBLANK('ICC GRID'!F470),"---",'ICC GRID'!E470)</f>
        <v>10</v>
      </c>
      <c r="E493" s="18">
        <f>IF(ISBLANK('ICC GRID'!F470),"---",IF('ICC GRID'!D470=0,"",'ICC GRID'!D470))</f>
        <v>16.350000000000001</v>
      </c>
      <c r="F493" s="19">
        <f>IF(ISBLANK('ICC GRID'!E470),"---",IF('ICC GRID'!E470=0,"",'ICC GRID'!E470))</f>
        <v>10</v>
      </c>
      <c r="G493" s="90">
        <f>IF(ISBLANK('ICC GRID'!F470),"---",IF('ICC GRID'!G470=0,"",'ICC GRID'!G470))</f>
        <v>90</v>
      </c>
      <c r="H493" s="47"/>
      <c r="I493" s="48"/>
      <c r="J493" s="32" t="str">
        <f t="shared" si="16"/>
        <v/>
      </c>
      <c r="K493" s="33" t="str">
        <f>IF(ISBLANK('ICC GRID'!D470),"---",IF(H493="","",IF(H493&lt;'ICC GRID'!D470,M493,E493)))</f>
        <v/>
      </c>
      <c r="L493" s="33" t="str">
        <f t="shared" si="17"/>
        <v/>
      </c>
    </row>
    <row r="494" spans="1:12" ht="15.75" x14ac:dyDescent="0.2">
      <c r="A494" s="28" t="str">
        <f>IF(ISBLANK('ICC GRID'!F471),"---",'ICC GRID'!F471)</f>
        <v xml:space="preserve">Quercus undulata 'Toll Gate Canyon'   </v>
      </c>
      <c r="B494" s="29"/>
      <c r="C494" s="30" t="str">
        <f>IF(ISBLANK('ICC GRID'!F471),"---",TRIM('ICC GRID'!A471))</f>
        <v>2-3'</v>
      </c>
      <c r="D494" s="31">
        <f>IF(ISBLANK('ICC GRID'!F471),"---",'ICC GRID'!E471)</f>
        <v>10</v>
      </c>
      <c r="E494" s="18">
        <f>IF(ISBLANK('ICC GRID'!F471),"---",IF('ICC GRID'!D471=0,"",'ICC GRID'!D471))</f>
        <v>15.65</v>
      </c>
      <c r="F494" s="19">
        <f>IF(ISBLANK('ICC GRID'!E471),"---",IF('ICC GRID'!E471=0,"",'ICC GRID'!E471))</f>
        <v>10</v>
      </c>
      <c r="G494" s="90">
        <f>IF(ISBLANK('ICC GRID'!F471),"---",IF('ICC GRID'!G471=0,"",'ICC GRID'!G471))</f>
        <v>150</v>
      </c>
      <c r="H494" s="47"/>
      <c r="I494" s="48"/>
      <c r="J494" s="32" t="str">
        <f t="shared" si="16"/>
        <v/>
      </c>
      <c r="K494" s="33" t="str">
        <f>IF(ISBLANK('ICC GRID'!D471),"---",IF(H494="","",IF(H494&lt;'ICC GRID'!D471,M494,E494)))</f>
        <v/>
      </c>
      <c r="L494" s="33" t="str">
        <f t="shared" si="17"/>
        <v/>
      </c>
    </row>
    <row r="495" spans="1:12" ht="15.75" x14ac:dyDescent="0.2">
      <c r="A495" s="28" t="str">
        <f>IF(ISBLANK('ICC GRID'!F472),"---",'ICC GRID'!F472)</f>
        <v xml:space="preserve">Quercus undulata 'Toll Gate Canyon'   </v>
      </c>
      <c r="B495" s="29"/>
      <c r="C495" s="30" t="str">
        <f>IF(ISBLANK('ICC GRID'!F472),"---",TRIM('ICC GRID'!A472))</f>
        <v>3-4'</v>
      </c>
      <c r="D495" s="31">
        <f>IF(ISBLANK('ICC GRID'!F472),"---",'ICC GRID'!E472)</f>
        <v>10</v>
      </c>
      <c r="E495" s="18">
        <f>IF(ISBLANK('ICC GRID'!F472),"---",IF('ICC GRID'!D472=0,"",'ICC GRID'!D472))</f>
        <v>17.55</v>
      </c>
      <c r="F495" s="19">
        <f>IF(ISBLANK('ICC GRID'!E472),"---",IF('ICC GRID'!E472=0,"",'ICC GRID'!E472))</f>
        <v>10</v>
      </c>
      <c r="G495" s="90">
        <f>IF(ISBLANK('ICC GRID'!F472),"---",IF('ICC GRID'!G472=0,"",'ICC GRID'!G472))</f>
        <v>50</v>
      </c>
      <c r="H495" s="47"/>
      <c r="I495" s="48"/>
      <c r="J495" s="32" t="str">
        <f t="shared" si="16"/>
        <v/>
      </c>
      <c r="K495" s="33" t="str">
        <f>IF(ISBLANK('ICC GRID'!D472),"---",IF(H495="","",IF(H495&lt;'ICC GRID'!D472,M495,E495)))</f>
        <v/>
      </c>
      <c r="L495" s="33" t="str">
        <f t="shared" si="17"/>
        <v/>
      </c>
    </row>
    <row r="496" spans="1:12" ht="15.75" x14ac:dyDescent="0.2">
      <c r="A496" s="28" t="str">
        <f>IF(ISBLANK('ICC GRID'!F473),"---",'ICC GRID'!F473)</f>
        <v>Quercus velutina</v>
      </c>
      <c r="B496" s="29"/>
      <c r="C496" s="30" t="str">
        <f>IF(ISBLANK('ICC GRID'!F473),"---",TRIM('ICC GRID'!A473))</f>
        <v>#1 2-3'</v>
      </c>
      <c r="D496" s="31">
        <f>IF(ISBLANK('ICC GRID'!F473),"---",'ICC GRID'!E473)</f>
        <v>10</v>
      </c>
      <c r="E496" s="18">
        <f>IF(ISBLANK('ICC GRID'!F473),"---",IF('ICC GRID'!D473=0,"",'ICC GRID'!D473))</f>
        <v>6.9</v>
      </c>
      <c r="F496" s="19">
        <f>IF(ISBLANK('ICC GRID'!E473),"---",IF('ICC GRID'!E473=0,"",'ICC GRID'!E473))</f>
        <v>10</v>
      </c>
      <c r="G496" s="90">
        <f>IF(ISBLANK('ICC GRID'!F473),"---",IF('ICC GRID'!G473=0,"",'ICC GRID'!G473))</f>
        <v>30</v>
      </c>
      <c r="H496" s="47"/>
      <c r="I496" s="48"/>
      <c r="J496" s="32" t="str">
        <f t="shared" si="16"/>
        <v/>
      </c>
      <c r="K496" s="33" t="str">
        <f>IF(ISBLANK('ICC GRID'!D473),"---",IF(H496="","",IF(H496&lt;'ICC GRID'!D473,M496,E496)))</f>
        <v/>
      </c>
      <c r="L496" s="33" t="str">
        <f t="shared" si="17"/>
        <v/>
      </c>
    </row>
    <row r="497" spans="1:12" ht="15.75" x14ac:dyDescent="0.2">
      <c r="A497" s="28" t="str">
        <f>IF(ISBLANK('ICC GRID'!F474),"---",'ICC GRID'!F474)</f>
        <v>Quercus velutina</v>
      </c>
      <c r="B497" s="29"/>
      <c r="C497" s="30" t="str">
        <f>IF(ISBLANK('ICC GRID'!F474),"---",TRIM('ICC GRID'!A474))</f>
        <v>1-2' TR</v>
      </c>
      <c r="D497" s="31">
        <f>IF(ISBLANK('ICC GRID'!F474),"---",'ICC GRID'!E474)</f>
        <v>10</v>
      </c>
      <c r="E497" s="18">
        <f>IF(ISBLANK('ICC GRID'!F474),"---",IF('ICC GRID'!D474=0,"",'ICC GRID'!D474))</f>
        <v>4.7</v>
      </c>
      <c r="F497" s="19">
        <f>IF(ISBLANK('ICC GRID'!E474),"---",IF('ICC GRID'!E474=0,"",'ICC GRID'!E474))</f>
        <v>10</v>
      </c>
      <c r="G497" s="90">
        <f>IF(ISBLANK('ICC GRID'!F474),"---",IF('ICC GRID'!G474=0,"",'ICC GRID'!G474))</f>
        <v>1150</v>
      </c>
      <c r="H497" s="47"/>
      <c r="I497" s="48"/>
      <c r="J497" s="32" t="str">
        <f t="shared" si="16"/>
        <v/>
      </c>
      <c r="K497" s="33" t="str">
        <f>IF(ISBLANK('ICC GRID'!D474),"---",IF(H497="","",IF(H497&lt;'ICC GRID'!D474,M497,E497)))</f>
        <v/>
      </c>
      <c r="L497" s="33" t="str">
        <f t="shared" si="17"/>
        <v/>
      </c>
    </row>
    <row r="498" spans="1:12" ht="15.75" x14ac:dyDescent="0.2">
      <c r="A498" s="28" t="str">
        <f>IF(ISBLANK('ICC GRID'!F475),"---",'ICC GRID'!F475)</f>
        <v>Quercus velutina</v>
      </c>
      <c r="B498" s="29"/>
      <c r="C498" s="30" t="str">
        <f>IF(ISBLANK('ICC GRID'!F475),"---",TRIM('ICC GRID'!A475))</f>
        <v>2-3' TR</v>
      </c>
      <c r="D498" s="31">
        <f>IF(ISBLANK('ICC GRID'!F475),"---",'ICC GRID'!E475)</f>
        <v>10</v>
      </c>
      <c r="E498" s="18">
        <f>IF(ISBLANK('ICC GRID'!F475),"---",IF('ICC GRID'!D475=0,"",'ICC GRID'!D475))</f>
        <v>6.75</v>
      </c>
      <c r="F498" s="19">
        <f>IF(ISBLANK('ICC GRID'!E475),"---",IF('ICC GRID'!E475=0,"",'ICC GRID'!E475))</f>
        <v>10</v>
      </c>
      <c r="G498" s="90">
        <f>IF(ISBLANK('ICC GRID'!F475),"---",IF('ICC GRID'!G475=0,"",'ICC GRID'!G475))</f>
        <v>2090</v>
      </c>
      <c r="H498" s="47"/>
      <c r="I498" s="48"/>
      <c r="J498" s="32" t="str">
        <f t="shared" si="16"/>
        <v/>
      </c>
      <c r="K498" s="33" t="str">
        <f>IF(ISBLANK('ICC GRID'!D475),"---",IF(H498="","",IF(H498&lt;'ICC GRID'!D475,M498,E498)))</f>
        <v/>
      </c>
      <c r="L498" s="33" t="str">
        <f t="shared" si="17"/>
        <v/>
      </c>
    </row>
    <row r="499" spans="1:12" ht="15.75" x14ac:dyDescent="0.2">
      <c r="A499" s="28" t="str">
        <f>IF(ISBLANK('ICC GRID'!F476),"---",'ICC GRID'!F476)</f>
        <v>Quercus velutina</v>
      </c>
      <c r="B499" s="29"/>
      <c r="C499" s="30" t="str">
        <f>IF(ISBLANK('ICC GRID'!F476),"---",TRIM('ICC GRID'!A476))</f>
        <v>3-4' TR</v>
      </c>
      <c r="D499" s="31">
        <f>IF(ISBLANK('ICC GRID'!F476),"---",'ICC GRID'!E476)</f>
        <v>10</v>
      </c>
      <c r="E499" s="18">
        <f>IF(ISBLANK('ICC GRID'!F476),"---",IF('ICC GRID'!D476=0,"",'ICC GRID'!D476))</f>
        <v>8.85</v>
      </c>
      <c r="F499" s="19">
        <f>IF(ISBLANK('ICC GRID'!E476),"---",IF('ICC GRID'!E476=0,"",'ICC GRID'!E476))</f>
        <v>10</v>
      </c>
      <c r="G499" s="90">
        <f>IF(ISBLANK('ICC GRID'!F476),"---",IF('ICC GRID'!G476=0,"",'ICC GRID'!G476))</f>
        <v>800</v>
      </c>
      <c r="H499" s="47"/>
      <c r="I499" s="48"/>
      <c r="J499" s="32" t="str">
        <f t="shared" si="16"/>
        <v/>
      </c>
      <c r="K499" s="33" t="str">
        <f>IF(ISBLANK('ICC GRID'!D476),"---",IF(H499="","",IF(H499&lt;'ICC GRID'!D476,M499,E499)))</f>
        <v/>
      </c>
      <c r="L499" s="33" t="str">
        <f t="shared" si="17"/>
        <v/>
      </c>
    </row>
    <row r="500" spans="1:12" ht="15.75" x14ac:dyDescent="0.2">
      <c r="A500" s="28" t="str">
        <f>IF(ISBLANK('ICC GRID'!F477),"---",'ICC GRID'!F477)</f>
        <v>Quercus velutina</v>
      </c>
      <c r="B500" s="29"/>
      <c r="C500" s="30" t="str">
        <f>IF(ISBLANK('ICC GRID'!F477),"---",TRIM('ICC GRID'!A477))</f>
        <v>4-5' TR TRUCK PREF.</v>
      </c>
      <c r="D500" s="31">
        <f>IF(ISBLANK('ICC GRID'!F477),"---",'ICC GRID'!E477)</f>
        <v>10</v>
      </c>
      <c r="E500" s="18">
        <f>IF(ISBLANK('ICC GRID'!F477),"---",IF('ICC GRID'!D477=0,"",'ICC GRID'!D477))</f>
        <v>10.35</v>
      </c>
      <c r="F500" s="19">
        <f>IF(ISBLANK('ICC GRID'!E477),"---",IF('ICC GRID'!E477=0,"",'ICC GRID'!E477))</f>
        <v>10</v>
      </c>
      <c r="G500" s="90">
        <f>IF(ISBLANK('ICC GRID'!F477),"---",IF('ICC GRID'!G477=0,"",'ICC GRID'!G477))</f>
        <v>170</v>
      </c>
      <c r="H500" s="47"/>
      <c r="I500" s="48"/>
      <c r="J500" s="32" t="str">
        <f t="shared" si="16"/>
        <v/>
      </c>
      <c r="K500" s="33" t="str">
        <f>IF(ISBLANK('ICC GRID'!D477),"---",IF(H500="","",IF(H500&lt;'ICC GRID'!D477,M500,E500)))</f>
        <v/>
      </c>
      <c r="L500" s="33" t="str">
        <f t="shared" si="17"/>
        <v/>
      </c>
    </row>
    <row r="501" spans="1:12" ht="15.75" x14ac:dyDescent="0.2">
      <c r="A501" s="28" t="str">
        <f>IF(ISBLANK('ICC GRID'!F478),"---",'ICC GRID'!F478)</f>
        <v>Rosa pisocarpa</v>
      </c>
      <c r="B501" s="29"/>
      <c r="C501" s="30" t="str">
        <f>IF(ISBLANK('ICC GRID'!F478),"---",TRIM('ICC GRID'!A478))</f>
        <v>6-12" Shipping restrictions apply</v>
      </c>
      <c r="D501" s="31">
        <f>IF(ISBLANK('ICC GRID'!F478),"---",'ICC GRID'!E478)</f>
        <v>50</v>
      </c>
      <c r="E501" s="18">
        <f>IF(ISBLANK('ICC GRID'!F478),"---",IF('ICC GRID'!D478=0,"",'ICC GRID'!D478))</f>
        <v>0.8</v>
      </c>
      <c r="F501" s="19">
        <f>IF(ISBLANK('ICC GRID'!E478),"---",IF('ICC GRID'!E478=0,"",'ICC GRID'!E478))</f>
        <v>50</v>
      </c>
      <c r="G501" s="90">
        <f>IF(ISBLANK('ICC GRID'!F478),"---",IF('ICC GRID'!G478=0,"",'ICC GRID'!G478))</f>
        <v>450</v>
      </c>
      <c r="H501" s="47"/>
      <c r="I501" s="48"/>
      <c r="J501" s="32" t="str">
        <f t="shared" si="16"/>
        <v/>
      </c>
      <c r="K501" s="33" t="str">
        <f>IF(ISBLANK('ICC GRID'!D478),"---",IF(H501="","",IF(H501&lt;'ICC GRID'!D478,M501,E501)))</f>
        <v/>
      </c>
      <c r="L501" s="33" t="str">
        <f t="shared" si="17"/>
        <v/>
      </c>
    </row>
    <row r="502" spans="1:12" ht="15.75" x14ac:dyDescent="0.2">
      <c r="A502" s="28" t="str">
        <f>IF(ISBLANK('ICC GRID'!F479),"---",'ICC GRID'!F479)</f>
        <v>Rosa pisocarpa</v>
      </c>
      <c r="B502" s="29"/>
      <c r="C502" s="30" t="str">
        <f>IF(ISBLANK('ICC GRID'!F479),"---",TRIM('ICC GRID'!A479))</f>
        <v>1-2' Shipping restrictions apply</v>
      </c>
      <c r="D502" s="31">
        <f>IF(ISBLANK('ICC GRID'!F479),"---",'ICC GRID'!E479)</f>
        <v>50</v>
      </c>
      <c r="E502" s="18">
        <f>IF(ISBLANK('ICC GRID'!F479),"---",IF('ICC GRID'!D479=0,"",'ICC GRID'!D479))</f>
        <v>0.95</v>
      </c>
      <c r="F502" s="19">
        <f>IF(ISBLANK('ICC GRID'!E479),"---",IF('ICC GRID'!E479=0,"",'ICC GRID'!E479))</f>
        <v>50</v>
      </c>
      <c r="G502" s="90">
        <f>IF(ISBLANK('ICC GRID'!F479),"---",IF('ICC GRID'!G479=0,"",'ICC GRID'!G479))</f>
        <v>3300</v>
      </c>
      <c r="H502" s="47"/>
      <c r="I502" s="48"/>
      <c r="J502" s="32" t="str">
        <f t="shared" si="16"/>
        <v/>
      </c>
      <c r="K502" s="33" t="str">
        <f>IF(ISBLANK('ICC GRID'!D479),"---",IF(H502="","",IF(H502&lt;'ICC GRID'!D479,M502,E502)))</f>
        <v/>
      </c>
      <c r="L502" s="33" t="str">
        <f t="shared" si="17"/>
        <v/>
      </c>
    </row>
    <row r="503" spans="1:12" ht="15.75" x14ac:dyDescent="0.2">
      <c r="A503" s="28" t="str">
        <f>IF(ISBLANK('ICC GRID'!F480),"---",'ICC GRID'!F480)</f>
        <v>Rosa pisocarpa</v>
      </c>
      <c r="B503" s="29"/>
      <c r="C503" s="30" t="str">
        <f>IF(ISBLANK('ICC GRID'!F480),"---",TRIM('ICC GRID'!A480))</f>
        <v>2-3' Shipping restrictions apply</v>
      </c>
      <c r="D503" s="31">
        <f>IF(ISBLANK('ICC GRID'!F480),"---",'ICC GRID'!E480)</f>
        <v>50</v>
      </c>
      <c r="E503" s="18">
        <f>IF(ISBLANK('ICC GRID'!F480),"---",IF('ICC GRID'!D480=0,"",'ICC GRID'!D480))</f>
        <v>1.1499999999999999</v>
      </c>
      <c r="F503" s="19">
        <f>IF(ISBLANK('ICC GRID'!E480),"---",IF('ICC GRID'!E480=0,"",'ICC GRID'!E480))</f>
        <v>50</v>
      </c>
      <c r="G503" s="90">
        <f>IF(ISBLANK('ICC GRID'!F480),"---",IF('ICC GRID'!G480=0,"",'ICC GRID'!G480))</f>
        <v>3800</v>
      </c>
      <c r="H503" s="47"/>
      <c r="I503" s="48"/>
      <c r="J503" s="32" t="str">
        <f t="shared" si="16"/>
        <v/>
      </c>
      <c r="K503" s="33" t="str">
        <f>IF(ISBLANK('ICC GRID'!D480),"---",IF(H503="","",IF(H503&lt;'ICC GRID'!D480,M503,E503)))</f>
        <v/>
      </c>
      <c r="L503" s="33" t="str">
        <f t="shared" si="17"/>
        <v/>
      </c>
    </row>
    <row r="504" spans="1:12" ht="15.75" x14ac:dyDescent="0.2">
      <c r="A504" s="28" t="str">
        <f>IF(ISBLANK('ICC GRID'!F481),"---",'ICC GRID'!F481)</f>
        <v>Spiraea douglasii</v>
      </c>
      <c r="B504" s="29"/>
      <c r="C504" s="30" t="str">
        <f>IF(ISBLANK('ICC GRID'!F481),"---",TRIM('ICC GRID'!A481))</f>
        <v>6-12"</v>
      </c>
      <c r="D504" s="31">
        <f>IF(ISBLANK('ICC GRID'!F481),"---",'ICC GRID'!E481)</f>
        <v>50</v>
      </c>
      <c r="E504" s="18">
        <f>IF(ISBLANK('ICC GRID'!F481),"---",IF('ICC GRID'!D481=0,"",'ICC GRID'!D481))</f>
        <v>0.8</v>
      </c>
      <c r="F504" s="19">
        <f>IF(ISBLANK('ICC GRID'!E481),"---",IF('ICC GRID'!E481=0,"",'ICC GRID'!E481))</f>
        <v>50</v>
      </c>
      <c r="G504" s="90" t="str">
        <f>IF(ISBLANK('ICC GRID'!F481),"---",IF('ICC GRID'!G481=0,"",'ICC GRID'!G481))</f>
        <v>10K+</v>
      </c>
      <c r="H504" s="47"/>
      <c r="I504" s="48"/>
      <c r="J504" s="32" t="str">
        <f t="shared" si="16"/>
        <v/>
      </c>
      <c r="K504" s="33" t="str">
        <f>IF(ISBLANK('ICC GRID'!D481),"---",IF(H504="","",IF(H504&lt;'ICC GRID'!D481,M504,E504)))</f>
        <v/>
      </c>
      <c r="L504" s="33" t="str">
        <f t="shared" si="17"/>
        <v/>
      </c>
    </row>
    <row r="505" spans="1:12" ht="15.75" x14ac:dyDescent="0.2">
      <c r="A505" s="28" t="str">
        <f>IF(ISBLANK('ICC GRID'!F482),"---",'ICC GRID'!F482)</f>
        <v>Spiraea douglasii</v>
      </c>
      <c r="B505" s="29"/>
      <c r="C505" s="30" t="str">
        <f>IF(ISBLANK('ICC GRID'!F482),"---",TRIM('ICC GRID'!A482))</f>
        <v>1-2'</v>
      </c>
      <c r="D505" s="31">
        <f>IF(ISBLANK('ICC GRID'!F482),"---",'ICC GRID'!E482)</f>
        <v>50</v>
      </c>
      <c r="E505" s="18">
        <f>IF(ISBLANK('ICC GRID'!F482),"---",IF('ICC GRID'!D482=0,"",'ICC GRID'!D482))</f>
        <v>0.9</v>
      </c>
      <c r="F505" s="19">
        <f>IF(ISBLANK('ICC GRID'!E482),"---",IF('ICC GRID'!E482=0,"",'ICC GRID'!E482))</f>
        <v>50</v>
      </c>
      <c r="G505" s="90" t="str">
        <f>IF(ISBLANK('ICC GRID'!F482),"---",IF('ICC GRID'!G482=0,"",'ICC GRID'!G482))</f>
        <v>50K+</v>
      </c>
      <c r="H505" s="47"/>
      <c r="I505" s="48"/>
      <c r="J505" s="32" t="str">
        <f t="shared" si="16"/>
        <v/>
      </c>
      <c r="K505" s="33" t="str">
        <f>IF(ISBLANK('ICC GRID'!D482),"---",IF(H505="","",IF(H505&lt;'ICC GRID'!D482,M505,E505)))</f>
        <v/>
      </c>
      <c r="L505" s="33" t="str">
        <f t="shared" si="17"/>
        <v/>
      </c>
    </row>
    <row r="506" spans="1:12" ht="15.75" x14ac:dyDescent="0.2">
      <c r="A506" s="28" t="str">
        <f>IF(ISBLANK('ICC GRID'!F483),"---",'ICC GRID'!F483)</f>
        <v>Spiraea douglasii</v>
      </c>
      <c r="B506" s="29"/>
      <c r="C506" s="30" t="str">
        <f>IF(ISBLANK('ICC GRID'!F483),"---",TRIM('ICC GRID'!A483))</f>
        <v>2-3'</v>
      </c>
      <c r="D506" s="31">
        <f>IF(ISBLANK('ICC GRID'!F483),"---",'ICC GRID'!E483)</f>
        <v>50</v>
      </c>
      <c r="E506" s="18">
        <f>IF(ISBLANK('ICC GRID'!F483),"---",IF('ICC GRID'!D483=0,"",'ICC GRID'!D483))</f>
        <v>1.1499999999999999</v>
      </c>
      <c r="F506" s="19">
        <f>IF(ISBLANK('ICC GRID'!E483),"---",IF('ICC GRID'!E483=0,"",'ICC GRID'!E483))</f>
        <v>50</v>
      </c>
      <c r="G506" s="90">
        <f>IF(ISBLANK('ICC GRID'!F483),"---",IF('ICC GRID'!G483=0,"",'ICC GRID'!G483))</f>
        <v>400</v>
      </c>
      <c r="H506" s="47"/>
      <c r="I506" s="48"/>
      <c r="J506" s="32" t="str">
        <f t="shared" si="16"/>
        <v/>
      </c>
      <c r="K506" s="33" t="str">
        <f>IF(ISBLANK('ICC GRID'!D483),"---",IF(H506="","",IF(H506&lt;'ICC GRID'!D483,M506,E506)))</f>
        <v/>
      </c>
      <c r="L506" s="33" t="str">
        <f t="shared" si="17"/>
        <v/>
      </c>
    </row>
    <row r="507" spans="1:12" ht="15.75" x14ac:dyDescent="0.2">
      <c r="A507" s="28" t="str">
        <f>IF(ISBLANK('ICC GRID'!F484),"---",'ICC GRID'!F484)</f>
        <v>Stewartia malacodendron</v>
      </c>
      <c r="B507" s="29"/>
      <c r="C507" s="30" t="str">
        <f>IF(ISBLANK('ICC GRID'!F484),"---",TRIM('ICC GRID'!A484))</f>
        <v>LP21ci</v>
      </c>
      <c r="D507" s="31">
        <f>IF(ISBLANK('ICC GRID'!F484),"---",'ICC GRID'!E484)</f>
        <v>10</v>
      </c>
      <c r="E507" s="18">
        <f>IF(ISBLANK('ICC GRID'!F484),"---",IF('ICC GRID'!D484=0,"",'ICC GRID'!D484))</f>
        <v>17.899999999999999</v>
      </c>
      <c r="F507" s="19">
        <f>IF(ISBLANK('ICC GRID'!E484),"---",IF('ICC GRID'!E484=0,"",'ICC GRID'!E484))</f>
        <v>10</v>
      </c>
      <c r="G507" s="90">
        <f>IF(ISBLANK('ICC GRID'!F484),"---",IF('ICC GRID'!G484=0,"",'ICC GRID'!G484))</f>
        <v>440</v>
      </c>
      <c r="H507" s="47"/>
      <c r="I507" s="48"/>
      <c r="J507" s="32" t="str">
        <f t="shared" si="16"/>
        <v/>
      </c>
      <c r="K507" s="33" t="str">
        <f>IF(ISBLANK('ICC GRID'!D484),"---",IF(H507="","",IF(H507&lt;'ICC GRID'!D484,M507,E507)))</f>
        <v/>
      </c>
      <c r="L507" s="33" t="str">
        <f t="shared" si="17"/>
        <v/>
      </c>
    </row>
    <row r="508" spans="1:12" ht="15.75" x14ac:dyDescent="0.2">
      <c r="A508" s="28" t="str">
        <f>IF(ISBLANK('ICC GRID'!F485),"---",'ICC GRID'!F485)</f>
        <v>Stewartia monadelpha</v>
      </c>
      <c r="B508" s="29"/>
      <c r="C508" s="30" t="str">
        <f>IF(ISBLANK('ICC GRID'!F485),"---",TRIM('ICC GRID'!A485))</f>
        <v>LP21ci</v>
      </c>
      <c r="D508" s="31">
        <f>IF(ISBLANK('ICC GRID'!F485),"---",'ICC GRID'!E485)</f>
        <v>25</v>
      </c>
      <c r="E508" s="18">
        <f>IF(ISBLANK('ICC GRID'!F485),"---",IF('ICC GRID'!D485=0,"",'ICC GRID'!D485))</f>
        <v>6.35</v>
      </c>
      <c r="F508" s="19">
        <f>IF(ISBLANK('ICC GRID'!E485),"---",IF('ICC GRID'!E485=0,"",'ICC GRID'!E485))</f>
        <v>25</v>
      </c>
      <c r="G508" s="90">
        <f>IF(ISBLANK('ICC GRID'!F485),"---",IF('ICC GRID'!G485=0,"",'ICC GRID'!G485))</f>
        <v>1775</v>
      </c>
      <c r="H508" s="47"/>
      <c r="I508" s="48"/>
      <c r="J508" s="32" t="str">
        <f t="shared" si="16"/>
        <v/>
      </c>
      <c r="K508" s="33" t="str">
        <f>IF(ISBLANK('ICC GRID'!D485),"---",IF(H508="","",IF(H508&lt;'ICC GRID'!D485,M508,E508)))</f>
        <v/>
      </c>
      <c r="L508" s="33" t="str">
        <f t="shared" si="17"/>
        <v/>
      </c>
    </row>
    <row r="509" spans="1:12" ht="15.75" x14ac:dyDescent="0.2">
      <c r="A509" s="28" t="str">
        <f>IF(ISBLANK('ICC GRID'!F486),"---",'ICC GRID'!F486)</f>
        <v>Stewartia pseudocamellia</v>
      </c>
      <c r="B509" s="29"/>
      <c r="C509" s="30" t="str">
        <f>IF(ISBLANK('ICC GRID'!F486),"---",TRIM('ICC GRID'!A486))</f>
        <v>MP</v>
      </c>
      <c r="D509" s="31">
        <f>IF(ISBLANK('ICC GRID'!F486),"---",'ICC GRID'!E486)</f>
        <v>50</v>
      </c>
      <c r="E509" s="18">
        <f>IF(ISBLANK('ICC GRID'!F486),"---",IF('ICC GRID'!D486=0,"",'ICC GRID'!D486))</f>
        <v>3.85</v>
      </c>
      <c r="F509" s="19">
        <f>IF(ISBLANK('ICC GRID'!E486),"---",IF('ICC GRID'!E486=0,"",'ICC GRID'!E486))</f>
        <v>50</v>
      </c>
      <c r="G509" s="90">
        <f>IF(ISBLANK('ICC GRID'!F486),"---",IF('ICC GRID'!G486=0,"",'ICC GRID'!G486))</f>
        <v>4700</v>
      </c>
      <c r="H509" s="47"/>
      <c r="I509" s="48"/>
      <c r="J509" s="32" t="str">
        <f t="shared" si="16"/>
        <v/>
      </c>
      <c r="K509" s="33" t="str">
        <f>IF(ISBLANK('ICC GRID'!D486),"---",IF(H509="","",IF(H509&lt;'ICC GRID'!D486,M509,E509)))</f>
        <v/>
      </c>
      <c r="L509" s="33" t="str">
        <f t="shared" si="17"/>
        <v/>
      </c>
    </row>
    <row r="510" spans="1:12" ht="15.75" x14ac:dyDescent="0.2">
      <c r="A510" s="28" t="str">
        <f>IF(ISBLANK('ICC GRID'!F487),"---",'ICC GRID'!F487)</f>
        <v>Stewartia pseudocamellia</v>
      </c>
      <c r="B510" s="29"/>
      <c r="C510" s="30" t="str">
        <f>IF(ISBLANK('ICC GRID'!F487),"---",TRIM('ICC GRID'!A487))</f>
        <v>LP21ci</v>
      </c>
      <c r="D510" s="31">
        <f>IF(ISBLANK('ICC GRID'!F487),"---",'ICC GRID'!E487)</f>
        <v>25</v>
      </c>
      <c r="E510" s="18">
        <f>IF(ISBLANK('ICC GRID'!F487),"---",IF('ICC GRID'!D487=0,"",'ICC GRID'!D487))</f>
        <v>4.4000000000000004</v>
      </c>
      <c r="F510" s="19">
        <f>IF(ISBLANK('ICC GRID'!E487),"---",IF('ICC GRID'!E487=0,"",'ICC GRID'!E487))</f>
        <v>25</v>
      </c>
      <c r="G510" s="90">
        <f>IF(ISBLANK('ICC GRID'!F487),"---",IF('ICC GRID'!G487=0,"",'ICC GRID'!G487))</f>
        <v>6375</v>
      </c>
      <c r="H510" s="47"/>
      <c r="I510" s="48"/>
      <c r="J510" s="32" t="str">
        <f t="shared" si="16"/>
        <v/>
      </c>
      <c r="K510" s="33" t="str">
        <f>IF(ISBLANK('ICC GRID'!D487),"---",IF(H510="","",IF(H510&lt;'ICC GRID'!D487,M510,E510)))</f>
        <v/>
      </c>
      <c r="L510" s="33" t="str">
        <f t="shared" si="17"/>
        <v/>
      </c>
    </row>
    <row r="511" spans="1:12" ht="15.75" x14ac:dyDescent="0.2">
      <c r="A511" s="28" t="str">
        <f>IF(ISBLANK('ICC GRID'!F488),"---",'ICC GRID'!F488)</f>
        <v>Stewartia pseudocamellia</v>
      </c>
      <c r="B511" s="29"/>
      <c r="C511" s="30" t="str">
        <f>IF(ISBLANK('ICC GRID'!F488),"---",TRIM('ICC GRID'!A488))</f>
        <v>#1 2-3'</v>
      </c>
      <c r="D511" s="31">
        <f>IF(ISBLANK('ICC GRID'!F488),"---",'ICC GRID'!E488)</f>
        <v>10</v>
      </c>
      <c r="E511" s="18">
        <f>IF(ISBLANK('ICC GRID'!F488),"---",IF('ICC GRID'!D488=0,"",'ICC GRID'!D488))</f>
        <v>8.5</v>
      </c>
      <c r="F511" s="19">
        <f>IF(ISBLANK('ICC GRID'!E488),"---",IF('ICC GRID'!E488=0,"",'ICC GRID'!E488))</f>
        <v>10</v>
      </c>
      <c r="G511" s="90">
        <f>IF(ISBLANK('ICC GRID'!F488),"---",IF('ICC GRID'!G488=0,"",'ICC GRID'!G488))</f>
        <v>200</v>
      </c>
      <c r="H511" s="47"/>
      <c r="I511" s="48"/>
      <c r="J511" s="32" t="str">
        <f t="shared" si="16"/>
        <v/>
      </c>
      <c r="K511" s="33" t="str">
        <f>IF(ISBLANK('ICC GRID'!D488),"---",IF(H511="","",IF(H511&lt;'ICC GRID'!D488,M511,E511)))</f>
        <v/>
      </c>
      <c r="L511" s="33" t="str">
        <f t="shared" si="17"/>
        <v/>
      </c>
    </row>
    <row r="512" spans="1:12" ht="15.75" x14ac:dyDescent="0.2">
      <c r="A512" s="28" t="str">
        <f>IF(ISBLANK('ICC GRID'!F489),"---",'ICC GRID'!F489)</f>
        <v>Stewartia pseudocamellia</v>
      </c>
      <c r="B512" s="29"/>
      <c r="C512" s="30" t="str">
        <f>IF(ISBLANK('ICC GRID'!F489),"---",TRIM('ICC GRID'!A489))</f>
        <v>1-2' TR</v>
      </c>
      <c r="D512" s="31">
        <f>IF(ISBLANK('ICC GRID'!F489),"---",'ICC GRID'!E489)</f>
        <v>10</v>
      </c>
      <c r="E512" s="18">
        <f>IF(ISBLANK('ICC GRID'!F489),"---",IF('ICC GRID'!D489=0,"",'ICC GRID'!D489))</f>
        <v>8.15</v>
      </c>
      <c r="F512" s="19">
        <f>IF(ISBLANK('ICC GRID'!E489),"---",IF('ICC GRID'!E489=0,"",'ICC GRID'!E489))</f>
        <v>10</v>
      </c>
      <c r="G512" s="90">
        <f>IF(ISBLANK('ICC GRID'!F489),"---",IF('ICC GRID'!G489=0,"",'ICC GRID'!G489))</f>
        <v>930</v>
      </c>
      <c r="H512" s="47"/>
      <c r="I512" s="48"/>
      <c r="J512" s="32" t="str">
        <f t="shared" si="16"/>
        <v/>
      </c>
      <c r="K512" s="33" t="str">
        <f>IF(ISBLANK('ICC GRID'!D489),"---",IF(H512="","",IF(H512&lt;'ICC GRID'!D489,M512,E512)))</f>
        <v/>
      </c>
      <c r="L512" s="33" t="str">
        <f t="shared" si="17"/>
        <v/>
      </c>
    </row>
    <row r="513" spans="1:12" ht="15.75" x14ac:dyDescent="0.2">
      <c r="A513" s="28" t="str">
        <f>IF(ISBLANK('ICC GRID'!F490),"---",'ICC GRID'!F490)</f>
        <v>Stewartia pseudocamellia</v>
      </c>
      <c r="B513" s="29"/>
      <c r="C513" s="30" t="str">
        <f>IF(ISBLANK('ICC GRID'!F490),"---",TRIM('ICC GRID'!A490))</f>
        <v>2-3' TR</v>
      </c>
      <c r="D513" s="31">
        <f>IF(ISBLANK('ICC GRID'!F490),"---",'ICC GRID'!E490)</f>
        <v>10</v>
      </c>
      <c r="E513" s="18">
        <f>IF(ISBLANK('ICC GRID'!F490),"---",IF('ICC GRID'!D490=0,"",'ICC GRID'!D490))</f>
        <v>9.9499999999999993</v>
      </c>
      <c r="F513" s="19">
        <f>IF(ISBLANK('ICC GRID'!E490),"---",IF('ICC GRID'!E490=0,"",'ICC GRID'!E490))</f>
        <v>10</v>
      </c>
      <c r="G513" s="90">
        <f>IF(ISBLANK('ICC GRID'!F490),"---",IF('ICC GRID'!G490=0,"",'ICC GRID'!G490))</f>
        <v>2930</v>
      </c>
      <c r="H513" s="47"/>
      <c r="I513" s="48"/>
      <c r="J513" s="32" t="str">
        <f t="shared" si="16"/>
        <v/>
      </c>
      <c r="K513" s="33" t="str">
        <f>IF(ISBLANK('ICC GRID'!D490),"---",IF(H513="","",IF(H513&lt;'ICC GRID'!D490,M513,E513)))</f>
        <v/>
      </c>
      <c r="L513" s="33" t="str">
        <f t="shared" si="17"/>
        <v/>
      </c>
    </row>
    <row r="514" spans="1:12" ht="15.75" x14ac:dyDescent="0.2">
      <c r="A514" s="28" t="str">
        <f>IF(ISBLANK('ICC GRID'!F491),"---",'ICC GRID'!F491)</f>
        <v>Stewartia pseudocamellia</v>
      </c>
      <c r="B514" s="29"/>
      <c r="C514" s="30" t="str">
        <f>IF(ISBLANK('ICC GRID'!F491),"---",TRIM('ICC GRID'!A491))</f>
        <v>3-4' TR</v>
      </c>
      <c r="D514" s="31">
        <f>IF(ISBLANK('ICC GRID'!F491),"---",'ICC GRID'!E491)</f>
        <v>10</v>
      </c>
      <c r="E514" s="18">
        <f>IF(ISBLANK('ICC GRID'!F491),"---",IF('ICC GRID'!D491=0,"",'ICC GRID'!D491))</f>
        <v>14.6</v>
      </c>
      <c r="F514" s="19">
        <f>IF(ISBLANK('ICC GRID'!E491),"---",IF('ICC GRID'!E491=0,"",'ICC GRID'!E491))</f>
        <v>10</v>
      </c>
      <c r="G514" s="90">
        <f>IF(ISBLANK('ICC GRID'!F491),"---",IF('ICC GRID'!G491=0,"",'ICC GRID'!G491))</f>
        <v>5110</v>
      </c>
      <c r="H514" s="47"/>
      <c r="I514" s="48"/>
      <c r="J514" s="32" t="str">
        <f t="shared" si="16"/>
        <v/>
      </c>
      <c r="K514" s="33" t="str">
        <f>IF(ISBLANK('ICC GRID'!D491),"---",IF(H514="","",IF(H514&lt;'ICC GRID'!D491,M514,E514)))</f>
        <v/>
      </c>
      <c r="L514" s="33" t="str">
        <f t="shared" si="17"/>
        <v/>
      </c>
    </row>
    <row r="515" spans="1:12" ht="15.75" x14ac:dyDescent="0.2">
      <c r="A515" s="28" t="str">
        <f>IF(ISBLANK('ICC GRID'!F492),"---",'ICC GRID'!F492)</f>
        <v>Stewartia pseudocamellia</v>
      </c>
      <c r="B515" s="29"/>
      <c r="C515" s="30" t="str">
        <f>IF(ISBLANK('ICC GRID'!F492),"---",TRIM('ICC GRID'!A492))</f>
        <v>4-5' TR TRUCK PREF.</v>
      </c>
      <c r="D515" s="31">
        <f>IF(ISBLANK('ICC GRID'!F492),"---",'ICC GRID'!E492)</f>
        <v>10</v>
      </c>
      <c r="E515" s="18">
        <f>IF(ISBLANK('ICC GRID'!F492),"---",IF('ICC GRID'!D492=0,"",'ICC GRID'!D492))</f>
        <v>17.8</v>
      </c>
      <c r="F515" s="19">
        <f>IF(ISBLANK('ICC GRID'!E492),"---",IF('ICC GRID'!E492=0,"",'ICC GRID'!E492))</f>
        <v>10</v>
      </c>
      <c r="G515" s="90">
        <f>IF(ISBLANK('ICC GRID'!F492),"---",IF('ICC GRID'!G492=0,"",'ICC GRID'!G492))</f>
        <v>3710</v>
      </c>
      <c r="H515" s="47"/>
      <c r="I515" s="48"/>
      <c r="J515" s="32" t="str">
        <f t="shared" si="16"/>
        <v/>
      </c>
      <c r="K515" s="33" t="str">
        <f>IF(ISBLANK('ICC GRID'!D492),"---",IF(H515="","",IF(H515&lt;'ICC GRID'!D492,M515,E515)))</f>
        <v/>
      </c>
      <c r="L515" s="33" t="str">
        <f t="shared" si="17"/>
        <v/>
      </c>
    </row>
    <row r="516" spans="1:12" ht="15.75" x14ac:dyDescent="0.2">
      <c r="A516" s="28" t="str">
        <f>IF(ISBLANK('ICC GRID'!F493),"---",'ICC GRID'!F493)</f>
        <v>Stewartia pseudocamellia</v>
      </c>
      <c r="B516" s="29"/>
      <c r="C516" s="30" t="str">
        <f>IF(ISBLANK('ICC GRID'!F493),"---",TRIM('ICC GRID'!A493))</f>
        <v>5-6' TR TRUCK ONLY</v>
      </c>
      <c r="D516" s="31">
        <f>IF(ISBLANK('ICC GRID'!F493),"---",'ICC GRID'!E493)</f>
        <v>10</v>
      </c>
      <c r="E516" s="18">
        <f>IF(ISBLANK('ICC GRID'!F493),"---",IF('ICC GRID'!D493=0,"",'ICC GRID'!D493))</f>
        <v>23.75</v>
      </c>
      <c r="F516" s="19">
        <f>IF(ISBLANK('ICC GRID'!E493),"---",IF('ICC GRID'!E493=0,"",'ICC GRID'!E493))</f>
        <v>10</v>
      </c>
      <c r="G516" s="90">
        <f>IF(ISBLANK('ICC GRID'!F493),"---",IF('ICC GRID'!G493=0,"",'ICC GRID'!G493))</f>
        <v>2480</v>
      </c>
      <c r="H516" s="47"/>
      <c r="I516" s="48"/>
      <c r="J516" s="32" t="str">
        <f t="shared" si="16"/>
        <v/>
      </c>
      <c r="K516" s="33" t="str">
        <f>IF(ISBLANK('ICC GRID'!D493),"---",IF(H516="","",IF(H516&lt;'ICC GRID'!D493,M516,E516)))</f>
        <v/>
      </c>
      <c r="L516" s="33" t="str">
        <f t="shared" si="17"/>
        <v/>
      </c>
    </row>
    <row r="517" spans="1:12" ht="15.75" x14ac:dyDescent="0.2">
      <c r="A517" s="28" t="str">
        <f>IF(ISBLANK('ICC GRID'!F494),"---",'ICC GRID'!F494)</f>
        <v>Styrax japonicus</v>
      </c>
      <c r="B517" s="29"/>
      <c r="C517" s="30" t="str">
        <f>IF(ISBLANK('ICC GRID'!F494),"---",TRIM('ICC GRID'!A494))</f>
        <v>MP</v>
      </c>
      <c r="D517" s="31">
        <f>IF(ISBLANK('ICC GRID'!F494),"---",'ICC GRID'!E494)</f>
        <v>50</v>
      </c>
      <c r="E517" s="18">
        <f>IF(ISBLANK('ICC GRID'!F494),"---",IF('ICC GRID'!D494=0,"",'ICC GRID'!D494))</f>
        <v>1.75</v>
      </c>
      <c r="F517" s="19">
        <f>IF(ISBLANK('ICC GRID'!E494),"---",IF('ICC GRID'!E494=0,"",'ICC GRID'!E494))</f>
        <v>50</v>
      </c>
      <c r="G517" s="90" t="str">
        <f>IF(ISBLANK('ICC GRID'!F494),"---",IF('ICC GRID'!G494=0,"",'ICC GRID'!G494))</f>
        <v>10K+</v>
      </c>
      <c r="H517" s="47"/>
      <c r="I517" s="48"/>
      <c r="J517" s="32" t="str">
        <f t="shared" si="16"/>
        <v/>
      </c>
      <c r="K517" s="33" t="str">
        <f>IF(ISBLANK('ICC GRID'!D494),"---",IF(H517="","",IF(H517&lt;'ICC GRID'!D494,M517,E517)))</f>
        <v/>
      </c>
      <c r="L517" s="33" t="str">
        <f t="shared" si="17"/>
        <v/>
      </c>
    </row>
    <row r="518" spans="1:12" ht="15.75" x14ac:dyDescent="0.2">
      <c r="A518" s="28" t="str">
        <f>IF(ISBLANK('ICC GRID'!F495),"---",'ICC GRID'!F495)</f>
        <v>Styrax obassia</v>
      </c>
      <c r="B518" s="29"/>
      <c r="C518" s="30" t="str">
        <f>IF(ISBLANK('ICC GRID'!F495),"---",TRIM('ICC GRID'!A495))</f>
        <v>LP21ci</v>
      </c>
      <c r="D518" s="31">
        <f>IF(ISBLANK('ICC GRID'!F495),"---",'ICC GRID'!E495)</f>
        <v>25</v>
      </c>
      <c r="E518" s="18">
        <f>IF(ISBLANK('ICC GRID'!F495),"---",IF('ICC GRID'!D495=0,"",'ICC GRID'!D495))</f>
        <v>3.25</v>
      </c>
      <c r="F518" s="19">
        <f>IF(ISBLANK('ICC GRID'!E495),"---",IF('ICC GRID'!E495=0,"",'ICC GRID'!E495))</f>
        <v>25</v>
      </c>
      <c r="G518" s="90">
        <f>IF(ISBLANK('ICC GRID'!F495),"---",IF('ICC GRID'!G495=0,"",'ICC GRID'!G495))</f>
        <v>650</v>
      </c>
      <c r="H518" s="47"/>
      <c r="I518" s="48"/>
      <c r="J518" s="32" t="str">
        <f t="shared" si="16"/>
        <v/>
      </c>
      <c r="K518" s="33" t="str">
        <f>IF(ISBLANK('ICC GRID'!D495),"---",IF(H518="","",IF(H518&lt;'ICC GRID'!D495,M518,E518)))</f>
        <v/>
      </c>
      <c r="L518" s="33" t="str">
        <f t="shared" si="17"/>
        <v/>
      </c>
    </row>
    <row r="519" spans="1:12" ht="15.75" x14ac:dyDescent="0.2">
      <c r="A519" s="28" t="str">
        <f>IF(ISBLANK('ICC GRID'!F496),"---",'ICC GRID'!F496)</f>
        <v>Syringa reticulata</v>
      </c>
      <c r="B519" s="29"/>
      <c r="C519" s="30" t="str">
        <f>IF(ISBLANK('ICC GRID'!F496),"---",TRIM('ICC GRID'!A496))</f>
        <v>LP21ci 1/8"</v>
      </c>
      <c r="D519" s="31">
        <f>IF(ISBLANK('ICC GRID'!F496),"---",'ICC GRID'!E496)</f>
        <v>25</v>
      </c>
      <c r="E519" s="18">
        <f>IF(ISBLANK('ICC GRID'!F496),"---",IF('ICC GRID'!D496=0,"",'ICC GRID'!D496))</f>
        <v>2.2999999999999998</v>
      </c>
      <c r="F519" s="19">
        <f>IF(ISBLANK('ICC GRID'!E496),"---",IF('ICC GRID'!E496=0,"",'ICC GRID'!E496))</f>
        <v>25</v>
      </c>
      <c r="G519" s="90">
        <f>IF(ISBLANK('ICC GRID'!F496),"---",IF('ICC GRID'!G496=0,"",'ICC GRID'!G496))</f>
        <v>1325</v>
      </c>
      <c r="H519" s="47"/>
      <c r="I519" s="48"/>
      <c r="J519" s="32" t="str">
        <f t="shared" si="16"/>
        <v/>
      </c>
      <c r="K519" s="33" t="str">
        <f>IF(ISBLANK('ICC GRID'!D496),"---",IF(H519="","",IF(H519&lt;'ICC GRID'!D496,M519,E519)))</f>
        <v/>
      </c>
      <c r="L519" s="33" t="str">
        <f t="shared" si="17"/>
        <v/>
      </c>
    </row>
    <row r="520" spans="1:12" ht="15.75" x14ac:dyDescent="0.2">
      <c r="A520" s="28" t="str">
        <f>IF(ISBLANK('ICC GRID'!F497),"---",'ICC GRID'!F497)</f>
        <v>Syringa reticulata</v>
      </c>
      <c r="B520" s="29"/>
      <c r="C520" s="30" t="str">
        <f>IF(ISBLANK('ICC GRID'!F497),"---",TRIM('ICC GRID'!A497))</f>
        <v>LP21ci 3/16"</v>
      </c>
      <c r="D520" s="31">
        <f>IF(ISBLANK('ICC GRID'!F497),"---",'ICC GRID'!E497)</f>
        <v>25</v>
      </c>
      <c r="E520" s="18">
        <f>IF(ISBLANK('ICC GRID'!F497),"---",IF('ICC GRID'!D497=0,"",'ICC GRID'!D497))</f>
        <v>2.5</v>
      </c>
      <c r="F520" s="19">
        <f>IF(ISBLANK('ICC GRID'!E497),"---",IF('ICC GRID'!E497=0,"",'ICC GRID'!E497))</f>
        <v>25</v>
      </c>
      <c r="G520" s="90">
        <f>IF(ISBLANK('ICC GRID'!F497),"---",IF('ICC GRID'!G497=0,"",'ICC GRID'!G497))</f>
        <v>2700</v>
      </c>
      <c r="H520" s="47"/>
      <c r="I520" s="48"/>
      <c r="J520" s="32" t="str">
        <f t="shared" si="16"/>
        <v/>
      </c>
      <c r="K520" s="33" t="str">
        <f>IF(ISBLANK('ICC GRID'!D497),"---",IF(H520="","",IF(H520&lt;'ICC GRID'!D497,M520,E520)))</f>
        <v/>
      </c>
      <c r="L520" s="33" t="str">
        <f t="shared" si="17"/>
        <v/>
      </c>
    </row>
    <row r="521" spans="1:12" ht="15.75" x14ac:dyDescent="0.2">
      <c r="A521" s="28" t="str">
        <f>IF(ISBLANK('ICC GRID'!F498),"---",'ICC GRID'!F498)</f>
        <v>Syringa vulgaris Tiny Dancer™</v>
      </c>
      <c r="B521" s="29"/>
      <c r="C521" s="30" t="str">
        <f>IF(ISBLANK('ICC GRID'!F498),"---",TRIM('ICC GRID'!A498))</f>
        <v>MP</v>
      </c>
      <c r="D521" s="31">
        <f>IF(ISBLANK('ICC GRID'!F498),"---",'ICC GRID'!E498)</f>
        <v>50</v>
      </c>
      <c r="E521" s="18">
        <f>IF(ISBLANK('ICC GRID'!F498),"---",IF('ICC GRID'!D498=0,"",'ICC GRID'!D498))</f>
        <v>4</v>
      </c>
      <c r="F521" s="19">
        <f>IF(ISBLANK('ICC GRID'!E498),"---",IF('ICC GRID'!E498=0,"",'ICC GRID'!E498))</f>
        <v>50</v>
      </c>
      <c r="G521" s="90">
        <f>IF(ISBLANK('ICC GRID'!F498),"---",IF('ICC GRID'!G498=0,"",'ICC GRID'!G498))</f>
        <v>2450</v>
      </c>
      <c r="H521" s="47"/>
      <c r="I521" s="48"/>
      <c r="J521" s="32" t="str">
        <f t="shared" si="16"/>
        <v/>
      </c>
      <c r="K521" s="33" t="str">
        <f>IF(ISBLANK('ICC GRID'!D498),"---",IF(H521="","",IF(H521&lt;'ICC GRID'!D498,M521,E521)))</f>
        <v/>
      </c>
      <c r="L521" s="33" t="str">
        <f t="shared" si="17"/>
        <v/>
      </c>
    </row>
    <row r="522" spans="1:12" ht="15.75" x14ac:dyDescent="0.2">
      <c r="A522" s="28" t="str">
        <f>IF(ISBLANK('ICC GRID'!F499),"---",'ICC GRID'!F499)</f>
        <v>Syringa vulgaris Tiny Dancer™</v>
      </c>
      <c r="B522" s="29"/>
      <c r="C522" s="30" t="str">
        <f>IF(ISBLANK('ICC GRID'!F499),"---",TRIM('ICC GRID'!A499))</f>
        <v>#1</v>
      </c>
      <c r="D522" s="31">
        <f>IF(ISBLANK('ICC GRID'!F499),"---",'ICC GRID'!E499)</f>
        <v>10</v>
      </c>
      <c r="E522" s="18">
        <f>IF(ISBLANK('ICC GRID'!F499),"---",IF('ICC GRID'!D499=0,"",'ICC GRID'!D499))</f>
        <v>7.95</v>
      </c>
      <c r="F522" s="19">
        <f>IF(ISBLANK('ICC GRID'!E499),"---",IF('ICC GRID'!E499=0,"",'ICC GRID'!E499))</f>
        <v>10</v>
      </c>
      <c r="G522" s="90">
        <f>IF(ISBLANK('ICC GRID'!F499),"---",IF('ICC GRID'!G499=0,"",'ICC GRID'!G499))</f>
        <v>2900</v>
      </c>
      <c r="H522" s="47"/>
      <c r="I522" s="48"/>
      <c r="J522" s="32" t="str">
        <f t="shared" si="16"/>
        <v/>
      </c>
      <c r="K522" s="33" t="str">
        <f>IF(ISBLANK('ICC GRID'!D499),"---",IF(H522="","",IF(H522&lt;'ICC GRID'!D499,M522,E522)))</f>
        <v/>
      </c>
      <c r="L522" s="33" t="str">
        <f t="shared" si="17"/>
        <v/>
      </c>
    </row>
    <row r="523" spans="1:12" ht="15.75" x14ac:dyDescent="0.2">
      <c r="A523" s="28" t="str">
        <f>IF(ISBLANK('ICC GRID'!F500),"---",'ICC GRID'!F500)</f>
        <v>Taxodium ascendens National Road™</v>
      </c>
      <c r="B523" s="29"/>
      <c r="C523" s="30" t="str">
        <f>IF(ISBLANK('ICC GRID'!F500),"---",TRIM('ICC GRID'!A500))</f>
        <v>2-3'</v>
      </c>
      <c r="D523" s="31">
        <f>IF(ISBLANK('ICC GRID'!F500),"---",'ICC GRID'!E500)</f>
        <v>10</v>
      </c>
      <c r="E523" s="18">
        <f>IF(ISBLANK('ICC GRID'!F500),"---",IF('ICC GRID'!D500=0,"",'ICC GRID'!D500))</f>
        <v>14.05</v>
      </c>
      <c r="F523" s="19">
        <f>IF(ISBLANK('ICC GRID'!E500),"---",IF('ICC GRID'!E500=0,"",'ICC GRID'!E500))</f>
        <v>10</v>
      </c>
      <c r="G523" s="90">
        <f>IF(ISBLANK('ICC GRID'!F500),"---",IF('ICC GRID'!G500=0,"",'ICC GRID'!G500))</f>
        <v>200</v>
      </c>
      <c r="H523" s="47"/>
      <c r="I523" s="48"/>
      <c r="J523" s="32" t="str">
        <f t="shared" si="16"/>
        <v/>
      </c>
      <c r="K523" s="33" t="str">
        <f>IF(ISBLANK('ICC GRID'!D500),"---",IF(H523="","",IF(H523&lt;'ICC GRID'!D500,M523,E523)))</f>
        <v/>
      </c>
      <c r="L523" s="33" t="str">
        <f t="shared" si="17"/>
        <v/>
      </c>
    </row>
    <row r="524" spans="1:12" ht="15.75" x14ac:dyDescent="0.2">
      <c r="A524" s="28" t="str">
        <f>IF(ISBLANK('ICC GRID'!F501),"---",'ICC GRID'!F501)</f>
        <v>Taxodium ascendens National Road™</v>
      </c>
      <c r="B524" s="29"/>
      <c r="C524" s="30" t="str">
        <f>IF(ISBLANK('ICC GRID'!F501),"---",TRIM('ICC GRID'!A501))</f>
        <v>3-4'</v>
      </c>
      <c r="D524" s="31">
        <f>IF(ISBLANK('ICC GRID'!F501),"---",'ICC GRID'!E501)</f>
        <v>10</v>
      </c>
      <c r="E524" s="18">
        <f>IF(ISBLANK('ICC GRID'!F501),"---",IF('ICC GRID'!D501=0,"",'ICC GRID'!D501))</f>
        <v>15.8</v>
      </c>
      <c r="F524" s="19">
        <f>IF(ISBLANK('ICC GRID'!E501),"---",IF('ICC GRID'!E501=0,"",'ICC GRID'!E501))</f>
        <v>10</v>
      </c>
      <c r="G524" s="90">
        <f>IF(ISBLANK('ICC GRID'!F501),"---",IF('ICC GRID'!G501=0,"",'ICC GRID'!G501))</f>
        <v>170</v>
      </c>
      <c r="H524" s="47"/>
      <c r="I524" s="48"/>
      <c r="J524" s="32" t="str">
        <f t="shared" si="16"/>
        <v/>
      </c>
      <c r="K524" s="33" t="str">
        <f>IF(ISBLANK('ICC GRID'!D501),"---",IF(H524="","",IF(H524&lt;'ICC GRID'!D501,M524,E524)))</f>
        <v/>
      </c>
      <c r="L524" s="33" t="str">
        <f t="shared" si="17"/>
        <v/>
      </c>
    </row>
    <row r="525" spans="1:12" ht="15.75" x14ac:dyDescent="0.2">
      <c r="A525" s="28" t="str">
        <f>IF(ISBLANK('ICC GRID'!F502),"---",'ICC GRID'!F502)</f>
        <v>Taxodium distichum</v>
      </c>
      <c r="B525" s="29"/>
      <c r="C525" s="30" t="str">
        <f>IF(ISBLANK('ICC GRID'!F502),"---",TRIM('ICC GRID'!A502))</f>
        <v>3/16"</v>
      </c>
      <c r="D525" s="31">
        <f>IF(ISBLANK('ICC GRID'!F502),"---",'ICC GRID'!E502)</f>
        <v>50</v>
      </c>
      <c r="E525" s="18">
        <f>IF(ISBLANK('ICC GRID'!F502),"---",IF('ICC GRID'!D502=0,"",'ICC GRID'!D502))</f>
        <v>1.3</v>
      </c>
      <c r="F525" s="19">
        <f>IF(ISBLANK('ICC GRID'!E502),"---",IF('ICC GRID'!E502=0,"",'ICC GRID'!E502))</f>
        <v>50</v>
      </c>
      <c r="G525" s="90">
        <f>IF(ISBLANK('ICC GRID'!F502),"---",IF('ICC GRID'!G502=0,"",'ICC GRID'!G502))</f>
        <v>4550</v>
      </c>
      <c r="H525" s="47"/>
      <c r="I525" s="48"/>
      <c r="J525" s="32" t="str">
        <f t="shared" si="16"/>
        <v/>
      </c>
      <c r="K525" s="33" t="str">
        <f>IF(ISBLANK('ICC GRID'!D502),"---",IF(H525="","",IF(H525&lt;'ICC GRID'!D502,M525,E525)))</f>
        <v/>
      </c>
      <c r="L525" s="33" t="str">
        <f t="shared" si="17"/>
        <v/>
      </c>
    </row>
    <row r="526" spans="1:12" ht="15.75" x14ac:dyDescent="0.2">
      <c r="A526" s="28" t="str">
        <f>IF(ISBLANK('ICC GRID'!F503),"---",'ICC GRID'!F503)</f>
        <v>Taxodium distichum 'Falling Waters'</v>
      </c>
      <c r="B526" s="29"/>
      <c r="C526" s="30" t="str">
        <f>IF(ISBLANK('ICC GRID'!F503),"---",TRIM('ICC GRID'!A503))</f>
        <v>1-2'</v>
      </c>
      <c r="D526" s="31">
        <f>IF(ISBLANK('ICC GRID'!F503),"---",'ICC GRID'!E503)</f>
        <v>10</v>
      </c>
      <c r="E526" s="18">
        <f>IF(ISBLANK('ICC GRID'!F503),"---",IF('ICC GRID'!D503=0,"",'ICC GRID'!D503))</f>
        <v>11.95</v>
      </c>
      <c r="F526" s="19">
        <f>IF(ISBLANK('ICC GRID'!E503),"---",IF('ICC GRID'!E503=0,"",'ICC GRID'!E503))</f>
        <v>10</v>
      </c>
      <c r="G526" s="90">
        <f>IF(ISBLANK('ICC GRID'!F503),"---",IF('ICC GRID'!G503=0,"",'ICC GRID'!G503))</f>
        <v>120</v>
      </c>
      <c r="H526" s="47"/>
      <c r="I526" s="48"/>
      <c r="J526" s="32" t="str">
        <f t="shared" si="16"/>
        <v/>
      </c>
      <c r="K526" s="33" t="str">
        <f>IF(ISBLANK('ICC GRID'!D503),"---",IF(H526="","",IF(H526&lt;'ICC GRID'!D503,M526,E526)))</f>
        <v/>
      </c>
      <c r="L526" s="33" t="str">
        <f t="shared" si="17"/>
        <v/>
      </c>
    </row>
    <row r="527" spans="1:12" ht="15.75" x14ac:dyDescent="0.2">
      <c r="A527" s="28" t="str">
        <f>IF(ISBLANK('ICC GRID'!F504),"---",'ICC GRID'!F504)</f>
        <v>Taxodium distichum 'Falling Waters'</v>
      </c>
      <c r="B527" s="29"/>
      <c r="C527" s="30" t="str">
        <f>IF(ISBLANK('ICC GRID'!F504),"---",TRIM('ICC GRID'!A504))</f>
        <v>2-3'</v>
      </c>
      <c r="D527" s="31">
        <f>IF(ISBLANK('ICC GRID'!F504),"---",'ICC GRID'!E504)</f>
        <v>10</v>
      </c>
      <c r="E527" s="18">
        <f>IF(ISBLANK('ICC GRID'!F504),"---",IF('ICC GRID'!D504=0,"",'ICC GRID'!D504))</f>
        <v>13</v>
      </c>
      <c r="F527" s="19">
        <f>IF(ISBLANK('ICC GRID'!E504),"---",IF('ICC GRID'!E504=0,"",'ICC GRID'!E504))</f>
        <v>10</v>
      </c>
      <c r="G527" s="90">
        <f>IF(ISBLANK('ICC GRID'!F504),"---",IF('ICC GRID'!G504=0,"",'ICC GRID'!G504))</f>
        <v>300</v>
      </c>
      <c r="H527" s="47"/>
      <c r="I527" s="48"/>
      <c r="J527" s="32" t="str">
        <f t="shared" si="16"/>
        <v/>
      </c>
      <c r="K527" s="33" t="str">
        <f>IF(ISBLANK('ICC GRID'!D504),"---",IF(H527="","",IF(H527&lt;'ICC GRID'!D504,M527,E527)))</f>
        <v/>
      </c>
      <c r="L527" s="33" t="str">
        <f t="shared" si="17"/>
        <v/>
      </c>
    </row>
    <row r="528" spans="1:12" ht="15.75" x14ac:dyDescent="0.2">
      <c r="A528" s="28" t="str">
        <f>IF(ISBLANK('ICC GRID'!F505),"---",'ICC GRID'!F505)</f>
        <v>Taxodium distichum Shawnee Brave™</v>
      </c>
      <c r="B528" s="29"/>
      <c r="C528" s="30" t="str">
        <f>IF(ISBLANK('ICC GRID'!F505),"---",TRIM('ICC GRID'!A505))</f>
        <v>1-2'</v>
      </c>
      <c r="D528" s="31">
        <f>IF(ISBLANK('ICC GRID'!F505),"---",'ICC GRID'!E505)</f>
        <v>10</v>
      </c>
      <c r="E528" s="18">
        <f>IF(ISBLANK('ICC GRID'!F505),"---",IF('ICC GRID'!D505=0,"",'ICC GRID'!D505))</f>
        <v>14</v>
      </c>
      <c r="F528" s="19">
        <f>IF(ISBLANK('ICC GRID'!E505),"---",IF('ICC GRID'!E505=0,"",'ICC GRID'!E505))</f>
        <v>10</v>
      </c>
      <c r="G528" s="90">
        <f>IF(ISBLANK('ICC GRID'!F505),"---",IF('ICC GRID'!G505=0,"",'ICC GRID'!G505))</f>
        <v>90</v>
      </c>
      <c r="H528" s="47"/>
      <c r="I528" s="48"/>
      <c r="J528" s="32" t="str">
        <f t="shared" ref="J528:J546" si="18">IF(H528="","",IF(ROUNDUP(H528/D528,0)*D528&lt;&gt;H528,ROUNDUP(H528/D528,0)*D528,H528))</f>
        <v/>
      </c>
      <c r="K528" s="33" t="str">
        <f>IF(ISBLANK('ICC GRID'!D505),"---",IF(H528="","",IF(H528&lt;'ICC GRID'!D505,M528,E528)))</f>
        <v/>
      </c>
      <c r="L528" s="33" t="str">
        <f t="shared" ref="L528:L546" si="19">IF(ISBLANK(H528),"",J528*K528)</f>
        <v/>
      </c>
    </row>
    <row r="529" spans="1:12" ht="15.75" x14ac:dyDescent="0.2">
      <c r="A529" s="28" t="str">
        <f>IF(ISBLANK('ICC GRID'!F506),"---",'ICC GRID'!F506)</f>
        <v>Taxodium distichum Shawnee Brave™</v>
      </c>
      <c r="B529" s="29"/>
      <c r="C529" s="30" t="str">
        <f>IF(ISBLANK('ICC GRID'!F506),"---",TRIM('ICC GRID'!A506))</f>
        <v>3-4'</v>
      </c>
      <c r="D529" s="31">
        <f>IF(ISBLANK('ICC GRID'!F506),"---",'ICC GRID'!E506)</f>
        <v>10</v>
      </c>
      <c r="E529" s="18">
        <f>IF(ISBLANK('ICC GRID'!F506),"---",IF('ICC GRID'!D506=0,"",'ICC GRID'!D506))</f>
        <v>17.05</v>
      </c>
      <c r="F529" s="19">
        <f>IF(ISBLANK('ICC GRID'!E506),"---",IF('ICC GRID'!E506=0,"",'ICC GRID'!E506))</f>
        <v>10</v>
      </c>
      <c r="G529" s="90">
        <f>IF(ISBLANK('ICC GRID'!F506),"---",IF('ICC GRID'!G506=0,"",'ICC GRID'!G506))</f>
        <v>650</v>
      </c>
      <c r="H529" s="47"/>
      <c r="I529" s="48"/>
      <c r="J529" s="32" t="str">
        <f t="shared" si="18"/>
        <v/>
      </c>
      <c r="K529" s="33" t="str">
        <f>IF(ISBLANK('ICC GRID'!D506),"---",IF(H529="","",IF(H529&lt;'ICC GRID'!D506,M529,E529)))</f>
        <v/>
      </c>
      <c r="L529" s="33" t="str">
        <f t="shared" si="19"/>
        <v/>
      </c>
    </row>
    <row r="530" spans="1:12" ht="15.75" x14ac:dyDescent="0.2">
      <c r="A530" s="28" t="str">
        <f>IF(ISBLANK('ICC GRID'!F507),"---",'ICC GRID'!F507)</f>
        <v>Taxodium distichum Shawnee Brave™</v>
      </c>
      <c r="B530" s="29"/>
      <c r="C530" s="30" t="str">
        <f>IF(ISBLANK('ICC GRID'!F507),"---",TRIM('ICC GRID'!A507))</f>
        <v>4-5'</v>
      </c>
      <c r="D530" s="31">
        <f>IF(ISBLANK('ICC GRID'!F507),"---",'ICC GRID'!E507)</f>
        <v>10</v>
      </c>
      <c r="E530" s="18">
        <f>IF(ISBLANK('ICC GRID'!F507),"---",IF('ICC GRID'!D507=0,"",'ICC GRID'!D507))</f>
        <v>20.399999999999999</v>
      </c>
      <c r="F530" s="19">
        <f>IF(ISBLANK('ICC GRID'!E507),"---",IF('ICC GRID'!E507=0,"",'ICC GRID'!E507))</f>
        <v>10</v>
      </c>
      <c r="G530" s="90">
        <f>IF(ISBLANK('ICC GRID'!F507),"---",IF('ICC GRID'!G507=0,"",'ICC GRID'!G507))</f>
        <v>110</v>
      </c>
      <c r="H530" s="47"/>
      <c r="I530" s="48"/>
      <c r="J530" s="32" t="str">
        <f t="shared" si="18"/>
        <v/>
      </c>
      <c r="K530" s="33" t="str">
        <f>IF(ISBLANK('ICC GRID'!D507),"---",IF(H530="","",IF(H530&lt;'ICC GRID'!D507,M530,E530)))</f>
        <v/>
      </c>
      <c r="L530" s="33" t="str">
        <f t="shared" si="19"/>
        <v/>
      </c>
    </row>
    <row r="531" spans="1:12" ht="15.75" x14ac:dyDescent="0.2">
      <c r="A531" s="28" t="str">
        <f>IF(ISBLANK('ICC GRID'!F508),"---",'ICC GRID'!F508)</f>
        <v>Wisteria frutescens 'Amethyst Falls'</v>
      </c>
      <c r="B531" s="29"/>
      <c r="C531" s="30" t="str">
        <f>IF(ISBLANK('ICC GRID'!F508),"---",TRIM('ICC GRID'!A508))</f>
        <v>LP40ci</v>
      </c>
      <c r="D531" s="31">
        <f>IF(ISBLANK('ICC GRID'!F508),"---",'ICC GRID'!E508)</f>
        <v>10</v>
      </c>
      <c r="E531" s="18">
        <f>IF(ISBLANK('ICC GRID'!F508),"---",IF('ICC GRID'!D508=0,"",'ICC GRID'!D508))</f>
        <v>5.2</v>
      </c>
      <c r="F531" s="19">
        <f>IF(ISBLANK('ICC GRID'!E508),"---",IF('ICC GRID'!E508=0,"",'ICC GRID'!E508))</f>
        <v>10</v>
      </c>
      <c r="G531" s="90">
        <f>IF(ISBLANK('ICC GRID'!F508),"---",IF('ICC GRID'!G508=0,"",'ICC GRID'!G508))</f>
        <v>340</v>
      </c>
      <c r="H531" s="47"/>
      <c r="I531" s="48"/>
      <c r="J531" s="32" t="str">
        <f t="shared" si="18"/>
        <v/>
      </c>
      <c r="K531" s="33" t="str">
        <f>IF(ISBLANK('ICC GRID'!D508),"---",IF(H531="","",IF(H531&lt;'ICC GRID'!D508,M531,E531)))</f>
        <v/>
      </c>
      <c r="L531" s="33" t="str">
        <f t="shared" si="19"/>
        <v/>
      </c>
    </row>
    <row r="532" spans="1:12" ht="15.75" x14ac:dyDescent="0.2">
      <c r="A532" s="28" t="str">
        <f>IF(ISBLANK('ICC GRID'!F509),"---",'ICC GRID'!F509)</f>
        <v>Zelkova serrata</v>
      </c>
      <c r="B532" s="29"/>
      <c r="C532" s="30" t="str">
        <f>IF(ISBLANK('ICC GRID'!F509),"---",TRIM('ICC GRID'!A509))</f>
        <v>MP</v>
      </c>
      <c r="D532" s="31">
        <f>IF(ISBLANK('ICC GRID'!F509),"---",'ICC GRID'!E509)</f>
        <v>50</v>
      </c>
      <c r="E532" s="18">
        <f>IF(ISBLANK('ICC GRID'!F509),"---",IF('ICC GRID'!D509=0,"",'ICC GRID'!D509))</f>
        <v>1.65</v>
      </c>
      <c r="F532" s="19">
        <f>IF(ISBLANK('ICC GRID'!E509),"---",IF('ICC GRID'!E509=0,"",'ICC GRID'!E509))</f>
        <v>50</v>
      </c>
      <c r="G532" s="90" t="str">
        <f>IF(ISBLANK('ICC GRID'!F509),"---",IF('ICC GRID'!G509=0,"",'ICC GRID'!G509))</f>
        <v>10K+</v>
      </c>
      <c r="H532" s="47"/>
      <c r="I532" s="48"/>
      <c r="J532" s="32" t="str">
        <f t="shared" si="18"/>
        <v/>
      </c>
      <c r="K532" s="33" t="str">
        <f>IF(ISBLANK('ICC GRID'!D509),"---",IF(H532="","",IF(H532&lt;'ICC GRID'!D509,M532,E532)))</f>
        <v/>
      </c>
      <c r="L532" s="33" t="str">
        <f t="shared" si="19"/>
        <v/>
      </c>
    </row>
    <row r="533" spans="1:12" ht="15.75" x14ac:dyDescent="0.2">
      <c r="A533" s="28" t="str">
        <f>IF(ISBLANK('ICC GRID'!F510),"---",'ICC GRID'!F510)</f>
        <v>Zelkova serrata 'Village Green'™</v>
      </c>
      <c r="B533" s="29"/>
      <c r="C533" s="30" t="str">
        <f>IF(ISBLANK('ICC GRID'!F510),"---",TRIM('ICC GRID'!A510))</f>
        <v>1-2'</v>
      </c>
      <c r="D533" s="31">
        <f>IF(ISBLANK('ICC GRID'!F510),"---",'ICC GRID'!E510)</f>
        <v>10</v>
      </c>
      <c r="E533" s="18">
        <f>IF(ISBLANK('ICC GRID'!F510),"---",IF('ICC GRID'!D510=0,"",'ICC GRID'!D510))</f>
        <v>13.75</v>
      </c>
      <c r="F533" s="19">
        <f>IF(ISBLANK('ICC GRID'!E510),"---",IF('ICC GRID'!E510=0,"",'ICC GRID'!E510))</f>
        <v>10</v>
      </c>
      <c r="G533" s="90">
        <f>IF(ISBLANK('ICC GRID'!F510),"---",IF('ICC GRID'!G510=0,"",'ICC GRID'!G510))</f>
        <v>650</v>
      </c>
      <c r="H533" s="47"/>
      <c r="I533" s="48"/>
      <c r="J533" s="32" t="str">
        <f t="shared" si="18"/>
        <v/>
      </c>
      <c r="K533" s="33" t="str">
        <f>IF(ISBLANK('ICC GRID'!D510),"---",IF(H533="","",IF(H533&lt;'ICC GRID'!D510,M533,E533)))</f>
        <v/>
      </c>
      <c r="L533" s="33" t="str">
        <f t="shared" si="19"/>
        <v/>
      </c>
    </row>
    <row r="534" spans="1:12" ht="15.75" x14ac:dyDescent="0.2">
      <c r="A534" s="28" t="str">
        <f>IF(ISBLANK('ICC GRID'!F511),"---",'ICC GRID'!F511)</f>
        <v>Zelkova serrata 'Village Green'™</v>
      </c>
      <c r="B534" s="29"/>
      <c r="C534" s="30" t="str">
        <f>IF(ISBLANK('ICC GRID'!F511),"---",TRIM('ICC GRID'!A511))</f>
        <v>2-3'</v>
      </c>
      <c r="D534" s="31">
        <f>IF(ISBLANK('ICC GRID'!F511),"---",'ICC GRID'!E511)</f>
        <v>10</v>
      </c>
      <c r="E534" s="18">
        <f>IF(ISBLANK('ICC GRID'!F511),"---",IF('ICC GRID'!D511=0,"",'ICC GRID'!D511))</f>
        <v>15.25</v>
      </c>
      <c r="F534" s="19">
        <f>IF(ISBLANK('ICC GRID'!E511),"---",IF('ICC GRID'!E511=0,"",'ICC GRID'!E511))</f>
        <v>10</v>
      </c>
      <c r="G534" s="90">
        <f>IF(ISBLANK('ICC GRID'!F511),"---",IF('ICC GRID'!G511=0,"",'ICC GRID'!G511))</f>
        <v>490</v>
      </c>
      <c r="H534" s="47"/>
      <c r="I534" s="48"/>
      <c r="J534" s="32" t="str">
        <f t="shared" si="18"/>
        <v/>
      </c>
      <c r="K534" s="33" t="str">
        <f>IF(ISBLANK('ICC GRID'!D511),"---",IF(H534="","",IF(H534&lt;'ICC GRID'!D511,M534,E534)))</f>
        <v/>
      </c>
      <c r="L534" s="33" t="str">
        <f t="shared" si="19"/>
        <v/>
      </c>
    </row>
    <row r="535" spans="1:12" ht="15.75" x14ac:dyDescent="0.2">
      <c r="A535" s="28" t="str">
        <f>IF(ISBLANK('ICC GRID'!F512),"---",'ICC GRID'!F512)</f>
        <v>Zelkova serrata 'Village Green'™</v>
      </c>
      <c r="B535" s="29"/>
      <c r="C535" s="30" t="str">
        <f>IF(ISBLANK('ICC GRID'!F512),"---",TRIM('ICC GRID'!A512))</f>
        <v>3-4'</v>
      </c>
      <c r="D535" s="31">
        <f>IF(ISBLANK('ICC GRID'!F512),"---",'ICC GRID'!E512)</f>
        <v>10</v>
      </c>
      <c r="E535" s="18">
        <f>IF(ISBLANK('ICC GRID'!F512),"---",IF('ICC GRID'!D512=0,"",'ICC GRID'!D512))</f>
        <v>16.55</v>
      </c>
      <c r="F535" s="19">
        <f>IF(ISBLANK('ICC GRID'!E512),"---",IF('ICC GRID'!E512=0,"",'ICC GRID'!E512))</f>
        <v>10</v>
      </c>
      <c r="G535" s="90">
        <f>IF(ISBLANK('ICC GRID'!F512),"---",IF('ICC GRID'!G512=0,"",'ICC GRID'!G512))</f>
        <v>90</v>
      </c>
      <c r="H535" s="47"/>
      <c r="I535" s="48"/>
      <c r="J535" s="32" t="str">
        <f t="shared" si="18"/>
        <v/>
      </c>
      <c r="K535" s="33" t="str">
        <f>IF(ISBLANK('ICC GRID'!D512),"---",IF(H535="","",IF(H535&lt;'ICC GRID'!D512,M535,E535)))</f>
        <v/>
      </c>
      <c r="L535" s="33" t="str">
        <f t="shared" si="19"/>
        <v/>
      </c>
    </row>
    <row r="536" spans="1:12" ht="15.75" x14ac:dyDescent="0.2">
      <c r="A536" s="28" t="str">
        <f>IF(ISBLANK('ICC GRID'!F513),"---",'ICC GRID'!F513)</f>
        <v>Zelkova serrata 'Village Green'™</v>
      </c>
      <c r="B536" s="29"/>
      <c r="C536" s="30" t="str">
        <f>IF(ISBLANK('ICC GRID'!F513),"---",TRIM('ICC GRID'!A513))</f>
        <v>4-5'</v>
      </c>
      <c r="D536" s="31">
        <f>IF(ISBLANK('ICC GRID'!F513),"---",'ICC GRID'!E513)</f>
        <v>10</v>
      </c>
      <c r="E536" s="18">
        <f>IF(ISBLANK('ICC GRID'!F513),"---",IF('ICC GRID'!D513=0,"",'ICC GRID'!D513))</f>
        <v>17.8</v>
      </c>
      <c r="F536" s="19">
        <f>IF(ISBLANK('ICC GRID'!E513),"---",IF('ICC GRID'!E513=0,"",'ICC GRID'!E513))</f>
        <v>10</v>
      </c>
      <c r="G536" s="90">
        <f>IF(ISBLANK('ICC GRID'!F513),"---",IF('ICC GRID'!G513=0,"",'ICC GRID'!G513))</f>
        <v>190</v>
      </c>
      <c r="H536" s="47"/>
      <c r="I536" s="48"/>
      <c r="J536" s="32" t="str">
        <f t="shared" si="18"/>
        <v/>
      </c>
      <c r="K536" s="33" t="str">
        <f>IF(ISBLANK('ICC GRID'!D513),"---",IF(H536="","",IF(H536&lt;'ICC GRID'!D513,M536,E536)))</f>
        <v/>
      </c>
      <c r="L536" s="33" t="str">
        <f t="shared" si="19"/>
        <v/>
      </c>
    </row>
    <row r="537" spans="1:12" ht="15.75" x14ac:dyDescent="0.2">
      <c r="A537" s="28" t="str">
        <f>IF(ISBLANK('ICC GRID'!F514),"---",'ICC GRID'!F514)</f>
        <v>Zelkova serrata 'Village Green'™</v>
      </c>
      <c r="B537" s="29"/>
      <c r="C537" s="30" t="str">
        <f>IF(ISBLANK('ICC GRID'!F514),"---",TRIM('ICC GRID'!A514))</f>
        <v>5-6' TRUCK ONLY</v>
      </c>
      <c r="D537" s="31">
        <f>IF(ISBLANK('ICC GRID'!F514),"---",'ICC GRID'!E514)</f>
        <v>10</v>
      </c>
      <c r="E537" s="18">
        <f>IF(ISBLANK('ICC GRID'!F514),"---",IF('ICC GRID'!D514=0,"",'ICC GRID'!D514))</f>
        <v>19.100000000000001</v>
      </c>
      <c r="F537" s="19">
        <f>IF(ISBLANK('ICC GRID'!E514),"---",IF('ICC GRID'!E514=0,"",'ICC GRID'!E514))</f>
        <v>10</v>
      </c>
      <c r="G537" s="90">
        <f>IF(ISBLANK('ICC GRID'!F514),"---",IF('ICC GRID'!G514=0,"",'ICC GRID'!G514))</f>
        <v>1490</v>
      </c>
      <c r="H537" s="47"/>
      <c r="I537" s="48"/>
      <c r="J537" s="32" t="str">
        <f t="shared" si="18"/>
        <v/>
      </c>
      <c r="K537" s="33" t="str">
        <f>IF(ISBLANK('ICC GRID'!D514),"---",IF(H537="","",IF(H537&lt;'ICC GRID'!D514,M537,E537)))</f>
        <v/>
      </c>
      <c r="L537" s="33" t="str">
        <f t="shared" si="19"/>
        <v/>
      </c>
    </row>
    <row r="538" spans="1:12" ht="15.75" x14ac:dyDescent="0.2">
      <c r="A538" s="28" t="str">
        <f>IF(ISBLANK('ICC GRID'!F515),"---",'ICC GRID'!F515)</f>
        <v>Asarum caudatum f. album</v>
      </c>
      <c r="B538" s="29"/>
      <c r="C538" s="30" t="str">
        <f>IF(ISBLANK('ICC GRID'!F515),"---",TRIM('ICC GRID'!A515))</f>
        <v>MP</v>
      </c>
      <c r="D538" s="31">
        <f>IF(ISBLANK('ICC GRID'!F515),"---",'ICC GRID'!E515)</f>
        <v>50</v>
      </c>
      <c r="E538" s="18">
        <f>IF(ISBLANK('ICC GRID'!F515),"---",IF('ICC GRID'!D515=0,"",'ICC GRID'!D515))</f>
        <v>3.15</v>
      </c>
      <c r="F538" s="19">
        <f>IF(ISBLANK('ICC GRID'!E515),"---",IF('ICC GRID'!E515=0,"",'ICC GRID'!E515))</f>
        <v>50</v>
      </c>
      <c r="G538" s="90">
        <f>IF(ISBLANK('ICC GRID'!F515),"---",IF('ICC GRID'!G515=0,"",'ICC GRID'!G515))</f>
        <v>2250</v>
      </c>
      <c r="H538" s="47"/>
      <c r="I538" s="48"/>
      <c r="J538" s="32" t="str">
        <f t="shared" si="18"/>
        <v/>
      </c>
      <c r="K538" s="33" t="str">
        <f>IF(ISBLANK('ICC GRID'!D515),"---",IF(H538="","",IF(H538&lt;'ICC GRID'!D515,M538,E538)))</f>
        <v/>
      </c>
      <c r="L538" s="33" t="str">
        <f t="shared" si="19"/>
        <v/>
      </c>
    </row>
    <row r="539" spans="1:12" ht="15.75" x14ac:dyDescent="0.2">
      <c r="A539" s="28" t="str">
        <f>IF(ISBLANK('ICC GRID'!F516),"---",'ICC GRID'!F516)</f>
        <v>Asclepias fascicularis</v>
      </c>
      <c r="B539" s="29"/>
      <c r="C539" s="30" t="str">
        <f>IF(ISBLANK('ICC GRID'!F516),"---",TRIM('ICC GRID'!A516))</f>
        <v>MP</v>
      </c>
      <c r="D539" s="31">
        <f>IF(ISBLANK('ICC GRID'!F516),"---",'ICC GRID'!E516)</f>
        <v>50</v>
      </c>
      <c r="E539" s="18">
        <f>IF(ISBLANK('ICC GRID'!F516),"---",IF('ICC GRID'!D516=0,"",'ICC GRID'!D516))</f>
        <v>1.4</v>
      </c>
      <c r="F539" s="19">
        <f>IF(ISBLANK('ICC GRID'!E516),"---",IF('ICC GRID'!E516=0,"",'ICC GRID'!E516))</f>
        <v>50</v>
      </c>
      <c r="G539" s="90">
        <f>IF(ISBLANK('ICC GRID'!F516),"---",IF('ICC GRID'!G516=0,"",'ICC GRID'!G516))</f>
        <v>1600</v>
      </c>
      <c r="H539" s="47"/>
      <c r="I539" s="48"/>
      <c r="J539" s="32" t="str">
        <f t="shared" si="18"/>
        <v/>
      </c>
      <c r="K539" s="33" t="str">
        <f>IF(ISBLANK('ICC GRID'!D516),"---",IF(H539="","",IF(H539&lt;'ICC GRID'!D516,M539,E539)))</f>
        <v/>
      </c>
      <c r="L539" s="33" t="str">
        <f t="shared" si="19"/>
        <v/>
      </c>
    </row>
    <row r="540" spans="1:12" ht="15.75" x14ac:dyDescent="0.2">
      <c r="A540" s="28" t="str">
        <f>IF(ISBLANK('ICC GRID'!F517),"---",'ICC GRID'!F517)</f>
        <v>Asclepias speciosa</v>
      </c>
      <c r="B540" s="29"/>
      <c r="C540" s="30" t="str">
        <f>IF(ISBLANK('ICC GRID'!F517),"---",TRIM('ICC GRID'!A517))</f>
        <v>MP</v>
      </c>
      <c r="D540" s="31">
        <f>IF(ISBLANK('ICC GRID'!F517),"---",'ICC GRID'!E517)</f>
        <v>50</v>
      </c>
      <c r="E540" s="18">
        <f>IF(ISBLANK('ICC GRID'!F517),"---",IF('ICC GRID'!D517=0,"",'ICC GRID'!D517))</f>
        <v>1.35</v>
      </c>
      <c r="F540" s="19">
        <f>IF(ISBLANK('ICC GRID'!E517),"---",IF('ICC GRID'!E517=0,"",'ICC GRID'!E517))</f>
        <v>50</v>
      </c>
      <c r="G540" s="90">
        <f>IF(ISBLANK('ICC GRID'!F517),"---",IF('ICC GRID'!G517=0,"",'ICC GRID'!G517))</f>
        <v>1550</v>
      </c>
      <c r="H540" s="47"/>
      <c r="I540" s="48"/>
      <c r="J540" s="32" t="str">
        <f t="shared" si="18"/>
        <v/>
      </c>
      <c r="K540" s="33" t="str">
        <f>IF(ISBLANK('ICC GRID'!D517),"---",IF(H540="","",IF(H540&lt;'ICC GRID'!D517,M540,E540)))</f>
        <v/>
      </c>
      <c r="L540" s="33" t="str">
        <f t="shared" si="19"/>
        <v/>
      </c>
    </row>
    <row r="541" spans="1:12" ht="15.75" x14ac:dyDescent="0.2">
      <c r="A541" s="28" t="str">
        <f>IF(ISBLANK('ICC GRID'!F518),"---",'ICC GRID'!F518)</f>
        <v>Asclepias speciosa</v>
      </c>
      <c r="B541" s="29"/>
      <c r="C541" s="30" t="str">
        <f>IF(ISBLANK('ICC GRID'!F518),"---",TRIM('ICC GRID'!A518))</f>
        <v>LP40ci</v>
      </c>
      <c r="D541" s="31">
        <f>IF(ISBLANK('ICC GRID'!F518),"---",'ICC GRID'!E518)</f>
        <v>12</v>
      </c>
      <c r="E541" s="18">
        <f>IF(ISBLANK('ICC GRID'!F518),"---",IF('ICC GRID'!D518=0,"",'ICC GRID'!D518))</f>
        <v>2.5</v>
      </c>
      <c r="F541" s="19">
        <f>IF(ISBLANK('ICC GRID'!E518),"---",IF('ICC GRID'!E518=0,"",'ICC GRID'!E518))</f>
        <v>12</v>
      </c>
      <c r="G541" s="90">
        <f>IF(ISBLANK('ICC GRID'!F518),"---",IF('ICC GRID'!G518=0,"",'ICC GRID'!G518))</f>
        <v>144</v>
      </c>
      <c r="H541" s="47"/>
      <c r="I541" s="48"/>
      <c r="J541" s="32" t="str">
        <f t="shared" si="18"/>
        <v/>
      </c>
      <c r="K541" s="33" t="str">
        <f>IF(ISBLANK('ICC GRID'!D518),"---",IF(H541="","",IF(H541&lt;'ICC GRID'!D518,M541,E541)))</f>
        <v/>
      </c>
      <c r="L541" s="33" t="str">
        <f t="shared" si="19"/>
        <v/>
      </c>
    </row>
    <row r="542" spans="1:12" ht="15.75" x14ac:dyDescent="0.2">
      <c r="A542" s="28" t="str">
        <f>IF(ISBLANK('ICC GRID'!F519),"---",'ICC GRID'!F519)</f>
        <v>Begonia grandis 'Heron's Pirouette'</v>
      </c>
      <c r="B542" s="29"/>
      <c r="C542" s="30" t="str">
        <f>IF(ISBLANK('ICC GRID'!F519),"---",TRIM('ICC GRID'!A519))</f>
        <v>MP</v>
      </c>
      <c r="D542" s="31">
        <f>IF(ISBLANK('ICC GRID'!F519),"---",'ICC GRID'!E519)</f>
        <v>50</v>
      </c>
      <c r="E542" s="18">
        <f>IF(ISBLANK('ICC GRID'!F519),"---",IF('ICC GRID'!D519=0,"",'ICC GRID'!D519))</f>
        <v>2.4500000000000002</v>
      </c>
      <c r="F542" s="19">
        <f>IF(ISBLANK('ICC GRID'!E519),"---",IF('ICC GRID'!E519=0,"",'ICC GRID'!E519))</f>
        <v>50</v>
      </c>
      <c r="G542" s="90">
        <f>IF(ISBLANK('ICC GRID'!F519),"---",IF('ICC GRID'!G519=0,"",'ICC GRID'!G519))</f>
        <v>3250</v>
      </c>
      <c r="H542" s="47"/>
      <c r="I542" s="48"/>
      <c r="J542" s="32" t="str">
        <f t="shared" si="18"/>
        <v/>
      </c>
      <c r="K542" s="33" t="str">
        <f>IF(ISBLANK('ICC GRID'!D519),"---",IF(H542="","",IF(H542&lt;'ICC GRID'!D519,M542,E542)))</f>
        <v/>
      </c>
      <c r="L542" s="33" t="str">
        <f t="shared" si="19"/>
        <v/>
      </c>
    </row>
    <row r="543" spans="1:12" ht="15.75" x14ac:dyDescent="0.2">
      <c r="A543" s="28" t="str">
        <f>IF(ISBLANK('ICC GRID'!F520),"---",'ICC GRID'!F520)</f>
        <v>Disporum longistylum 'Night Heron'</v>
      </c>
      <c r="B543" s="29"/>
      <c r="C543" s="30" t="str">
        <f>IF(ISBLANK('ICC GRID'!F520),"---",TRIM('ICC GRID'!A520))</f>
        <v>MP</v>
      </c>
      <c r="D543" s="31">
        <f>IF(ISBLANK('ICC GRID'!F520),"---",'ICC GRID'!E520)</f>
        <v>50</v>
      </c>
      <c r="E543" s="18">
        <f>IF(ISBLANK('ICC GRID'!F520),"---",IF('ICC GRID'!D520=0,"",'ICC GRID'!D520))</f>
        <v>3</v>
      </c>
      <c r="F543" s="19">
        <f>IF(ISBLANK('ICC GRID'!E520),"---",IF('ICC GRID'!E520=0,"",'ICC GRID'!E520))</f>
        <v>50</v>
      </c>
      <c r="G543" s="90">
        <f>IF(ISBLANK('ICC GRID'!F520),"---",IF('ICC GRID'!G520=0,"",'ICC GRID'!G520))</f>
        <v>750</v>
      </c>
      <c r="H543" s="47"/>
      <c r="I543" s="48"/>
      <c r="J543" s="32" t="str">
        <f t="shared" si="18"/>
        <v/>
      </c>
      <c r="K543" s="33" t="str">
        <f>IF(ISBLANK('ICC GRID'!D520),"---",IF(H543="","",IF(H543&lt;'ICC GRID'!D520,M543,E543)))</f>
        <v/>
      </c>
      <c r="L543" s="33" t="str">
        <f t="shared" si="19"/>
        <v/>
      </c>
    </row>
    <row r="544" spans="1:12" ht="15.75" x14ac:dyDescent="0.2">
      <c r="A544" s="28" t="str">
        <f>IF(ISBLANK('ICC GRID'!F521),"---",'ICC GRID'!F521)</f>
        <v>Gunnera tinctoria</v>
      </c>
      <c r="B544" s="29"/>
      <c r="C544" s="30" t="str">
        <f>IF(ISBLANK('ICC GRID'!F521),"---",TRIM('ICC GRID'!A521))</f>
        <v>MP</v>
      </c>
      <c r="D544" s="31">
        <f>IF(ISBLANK('ICC GRID'!F521),"---",'ICC GRID'!E521)</f>
        <v>50</v>
      </c>
      <c r="E544" s="18">
        <f>IF(ISBLANK('ICC GRID'!F521),"---",IF('ICC GRID'!D521=0,"",'ICC GRID'!D521))</f>
        <v>2.4500000000000002</v>
      </c>
      <c r="F544" s="19">
        <f>IF(ISBLANK('ICC GRID'!E521),"---",IF('ICC GRID'!E521=0,"",'ICC GRID'!E521))</f>
        <v>50</v>
      </c>
      <c r="G544" s="90">
        <f>IF(ISBLANK('ICC GRID'!F521),"---",IF('ICC GRID'!G521=0,"",'ICC GRID'!G521))</f>
        <v>150</v>
      </c>
      <c r="H544" s="47"/>
      <c r="I544" s="48"/>
      <c r="J544" s="32" t="str">
        <f t="shared" si="18"/>
        <v/>
      </c>
      <c r="K544" s="33" t="str">
        <f>IF(ISBLANK('ICC GRID'!D521),"---",IF(H544="","",IF(H544&lt;'ICC GRID'!D521,M544,E544)))</f>
        <v/>
      </c>
      <c r="L544" s="33" t="str">
        <f t="shared" si="19"/>
        <v/>
      </c>
    </row>
    <row r="545" spans="1:12" ht="15.75" x14ac:dyDescent="0.2">
      <c r="A545" s="28" t="str">
        <f>IF(ISBLANK('ICC GRID'!F522),"---",'ICC GRID'!F522)</f>
        <v>Potentilla gracilis</v>
      </c>
      <c r="B545" s="29"/>
      <c r="C545" s="30" t="str">
        <f>IF(ISBLANK('ICC GRID'!F522),"---",TRIM('ICC GRID'!A522))</f>
        <v>MP</v>
      </c>
      <c r="D545" s="31">
        <f>IF(ISBLANK('ICC GRID'!F522),"---",'ICC GRID'!E522)</f>
        <v>50</v>
      </c>
      <c r="E545" s="18">
        <f>IF(ISBLANK('ICC GRID'!F522),"---",IF('ICC GRID'!D522=0,"",'ICC GRID'!D522))</f>
        <v>1.35</v>
      </c>
      <c r="F545" s="19">
        <f>IF(ISBLANK('ICC GRID'!E522),"---",IF('ICC GRID'!E522=0,"",'ICC GRID'!E522))</f>
        <v>50</v>
      </c>
      <c r="G545" s="90">
        <f>IF(ISBLANK('ICC GRID'!F522),"---",IF('ICC GRID'!G522=0,"",'ICC GRID'!G522))</f>
        <v>2000</v>
      </c>
      <c r="H545" s="47"/>
      <c r="I545" s="48"/>
      <c r="J545" s="32" t="str">
        <f t="shared" si="18"/>
        <v/>
      </c>
      <c r="K545" s="33" t="str">
        <f>IF(ISBLANK('ICC GRID'!D522),"---",IF(H545="","",IF(H545&lt;'ICC GRID'!D522,M545,E545)))</f>
        <v/>
      </c>
      <c r="L545" s="33" t="str">
        <f t="shared" si="19"/>
        <v/>
      </c>
    </row>
    <row r="546" spans="1:12" ht="15.75" x14ac:dyDescent="0.2">
      <c r="A546" s="28" t="str">
        <f>IF(ISBLANK('ICC GRID'!F523),"---",'ICC GRID'!F523)</f>
        <v>Sidalcea campestris</v>
      </c>
      <c r="B546" s="29"/>
      <c r="C546" s="30" t="str">
        <f>IF(ISBLANK('ICC GRID'!F523),"---",TRIM('ICC GRID'!A523))</f>
        <v>MP</v>
      </c>
      <c r="D546" s="31">
        <f>IF(ISBLANK('ICC GRID'!F523),"---",'ICC GRID'!E523)</f>
        <v>50</v>
      </c>
      <c r="E546" s="18">
        <f>IF(ISBLANK('ICC GRID'!F523),"---",IF('ICC GRID'!D523=0,"",'ICC GRID'!D523))</f>
        <v>1.35</v>
      </c>
      <c r="F546" s="19">
        <f>IF(ISBLANK('ICC GRID'!E523),"---",IF('ICC GRID'!E523=0,"",'ICC GRID'!E523))</f>
        <v>50</v>
      </c>
      <c r="G546" s="90">
        <f>IF(ISBLANK('ICC GRID'!F523),"---",IF('ICC GRID'!G523=0,"",'ICC GRID'!G523))</f>
        <v>7800</v>
      </c>
      <c r="H546" s="47"/>
      <c r="I546" s="48"/>
      <c r="J546" s="32" t="str">
        <f t="shared" si="18"/>
        <v/>
      </c>
      <c r="K546" s="33" t="str">
        <f>IF(ISBLANK('ICC GRID'!D523),"---",IF(H546="","",IF(H546&lt;'ICC GRID'!D523,M546,E546)))</f>
        <v/>
      </c>
      <c r="L546" s="33" t="str">
        <f t="shared" si="19"/>
        <v/>
      </c>
    </row>
    <row r="547" spans="1:12" ht="15.75" x14ac:dyDescent="0.2">
      <c r="A547" s="28" t="str">
        <f>IF(ISBLANK('ICC GRID'!F524),"---",'ICC GRID'!F524)</f>
        <v>Symphytum x uplandicum 'Axminster Gold'</v>
      </c>
      <c r="B547" s="29"/>
      <c r="C547" s="30" t="str">
        <f>IF(ISBLANK('ICC GRID'!F524),"---",TRIM('ICC GRID'!A524))</f>
        <v>1 EYE-DIVISION</v>
      </c>
      <c r="D547" s="31">
        <f>IF(ISBLANK('ICC GRID'!F524),"---",'ICC GRID'!E524)</f>
        <v>10</v>
      </c>
      <c r="E547" s="18">
        <f>IF(ISBLANK('ICC GRID'!F524),"---",IF('ICC GRID'!D524=0,"",'ICC GRID'!D524))</f>
        <v>4.9000000000000004</v>
      </c>
      <c r="F547" s="19">
        <f>IF(ISBLANK('ICC GRID'!E524),"---",IF('ICC GRID'!E524=0,"",'ICC GRID'!E524))</f>
        <v>10</v>
      </c>
      <c r="G547" s="90">
        <f>IF(ISBLANK('ICC GRID'!F524),"---",IF('ICC GRID'!G524=0,"",'ICC GRID'!G524))</f>
        <v>570</v>
      </c>
      <c r="H547" s="47"/>
      <c r="I547" s="48"/>
      <c r="J547" s="32" t="str">
        <f t="shared" ref="J547" si="20">IF(H547="","",IF(ROUNDUP(H547/D547,0)*D547&lt;&gt;H547,ROUNDUP(H547/D547,0)*D547,H547))</f>
        <v/>
      </c>
      <c r="K547" s="33" t="str">
        <f>IF(ISBLANK('ICC GRID'!D524),"---",IF(H547="","",IF(H547&lt;'ICC GRID'!D524,M547,E547)))</f>
        <v/>
      </c>
      <c r="L547" s="33" t="str">
        <f t="shared" ref="L547" si="21">IF(ISBLANK(H547),"",J547*K547)</f>
        <v/>
      </c>
    </row>
  </sheetData>
  <sheetProtection password="EFA7" sheet="1" objects="1" scenarios="1" selectLockedCells="1" autoFilter="0"/>
  <autoFilter ref="A24:M501">
    <filterColumn colId="0" showButton="0"/>
  </autoFilter>
  <mergeCells count="34">
    <mergeCell ref="A24:B24"/>
    <mergeCell ref="I10:I11"/>
    <mergeCell ref="B19:C19"/>
    <mergeCell ref="E19:H19"/>
    <mergeCell ref="B15:H15"/>
    <mergeCell ref="B16:C16"/>
    <mergeCell ref="F16:H16"/>
    <mergeCell ref="B14:H14"/>
    <mergeCell ref="E11:H12"/>
    <mergeCell ref="E22:L22"/>
    <mergeCell ref="A20:D22"/>
    <mergeCell ref="E20:L21"/>
    <mergeCell ref="A23:L23"/>
    <mergeCell ref="E10:H10"/>
    <mergeCell ref="B10:C10"/>
    <mergeCell ref="J12:L19"/>
    <mergeCell ref="J6:L6"/>
    <mergeCell ref="J7:L9"/>
    <mergeCell ref="B6:H6"/>
    <mergeCell ref="I7:I9"/>
    <mergeCell ref="B7:C7"/>
    <mergeCell ref="F7:H7"/>
    <mergeCell ref="B18:C18"/>
    <mergeCell ref="B13:H13"/>
    <mergeCell ref="B17:C17"/>
    <mergeCell ref="B9:C9"/>
    <mergeCell ref="J10:L11"/>
    <mergeCell ref="I12:I19"/>
    <mergeCell ref="A2:L2"/>
    <mergeCell ref="J5:L5"/>
    <mergeCell ref="A3:L3"/>
    <mergeCell ref="J4:L4"/>
    <mergeCell ref="B4:H4"/>
    <mergeCell ref="B5:H5"/>
  </mergeCells>
  <conditionalFormatting sqref="H25:L547">
    <cfRule type="expression" dxfId="3" priority="53">
      <formula>ISNUMBER($H25)</formula>
    </cfRule>
  </conditionalFormatting>
  <conditionalFormatting sqref="A25:A547">
    <cfRule type="expression" dxfId="2" priority="10">
      <formula>COUNTIF(A$23:A25,A25)=1</formula>
    </cfRule>
  </conditionalFormatting>
  <conditionalFormatting sqref="C25:C547">
    <cfRule type="expression" dxfId="1" priority="139">
      <formula>IF(#REF!&lt;&gt;"yes",TRUE,FALSE)</formula>
    </cfRule>
  </conditionalFormatting>
  <conditionalFormatting sqref="B25:B547">
    <cfRule type="colorScale" priority="3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xWindow="262" yWindow="306" count="5">
    <dataValidation type="date" operator="greaterThanOrEqual" allowBlank="1" showInputMessage="1" showErrorMessage="1" error="Order Date must be today or after" prompt="Order Date must be today or after" sqref="J4">
      <formula1>TODAY()</formula1>
    </dataValidation>
    <dataValidation type="date" operator="greaterThan" allowBlank="1" showInputMessage="1" showErrorMessage="1" error="Ship Date must be after today" prompt="Ship Date must be after today" sqref="J5">
      <formula1>TODAY()</formula1>
    </dataValidation>
    <dataValidation type="textLength" operator="equal" allowBlank="1" showInputMessage="1" showErrorMessage="1" error="Please use a 2 character code. i.e. AL for Alabama, KY for Kentucky, etc." sqref="E16 E7">
      <formula1>2</formula1>
    </dataValidation>
    <dataValidation allowBlank="1" showInputMessage="1" showErrorMessage="1" error="Please order in bundle quantities" sqref="I25:I547"/>
    <dataValidation type="whole" allowBlank="1" showInputMessage="1" showErrorMessage="1" error="Please order at least the Whls Qty." sqref="H25:H547">
      <formula1>F25</formula1>
      <formula2>999999999999999000000</formula2>
    </dataValidation>
  </dataValidations>
  <printOptions horizontalCentered="1"/>
  <pageMargins left="0.25" right="0.25" top="0.25" bottom="0.6" header="0.25" footer="0.25"/>
  <pageSetup scale="56" fitToHeight="1000" orientation="portrait" r:id="rId1"/>
  <headerFooter>
    <oddFooter>&amp;LPage
&amp;P of &amp;N&amp;CHeritage Seedlings &amp;&amp; Liners, inc.
4194 - 71st AVE SE
Salem OR 97317&amp;RPhone: 503-585-9835 Fax: 503-371-9688
http://heritageseedlings.com
Sales@heritageseedlings.com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9</xdr:col>
                    <xdr:colOff>85725</xdr:colOff>
                    <xdr:row>6</xdr:row>
                    <xdr:rowOff>9525</xdr:rowOff>
                  </from>
                  <to>
                    <xdr:col>13</xdr:col>
                    <xdr:colOff>390525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9</xdr:col>
                    <xdr:colOff>38100</xdr:colOff>
                    <xdr:row>9</xdr:row>
                    <xdr:rowOff>47625</xdr:rowOff>
                  </from>
                  <to>
                    <xdr:col>13</xdr:col>
                    <xdr:colOff>323850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09"/>
  <sheetViews>
    <sheetView topLeftCell="A2905" workbookViewId="0">
      <selection activeCell="M2909" sqref="M2909"/>
    </sheetView>
  </sheetViews>
  <sheetFormatPr defaultRowHeight="12.75" x14ac:dyDescent="0.2"/>
  <sheetData>
    <row r="1" spans="1:11" x14ac:dyDescent="0.2">
      <c r="A1" t="s">
        <v>308</v>
      </c>
      <c r="B1" t="s">
        <v>55</v>
      </c>
      <c r="C1" t="s">
        <v>2</v>
      </c>
      <c r="D1" t="s">
        <v>309</v>
      </c>
      <c r="E1" t="s">
        <v>310</v>
      </c>
      <c r="F1" t="s">
        <v>311</v>
      </c>
      <c r="G1" t="s">
        <v>6</v>
      </c>
      <c r="H1" t="s">
        <v>312</v>
      </c>
      <c r="I1" t="s">
        <v>4</v>
      </c>
      <c r="J1" t="s">
        <v>313</v>
      </c>
      <c r="K1" t="s">
        <v>314</v>
      </c>
    </row>
    <row r="2" spans="1:11" ht="31.5" x14ac:dyDescent="0.2">
      <c r="A2" s="87" t="s">
        <v>316</v>
      </c>
      <c r="B2" s="87" t="s">
        <v>43</v>
      </c>
      <c r="C2" s="87"/>
      <c r="D2" s="87" t="s">
        <v>76</v>
      </c>
      <c r="E2" s="87"/>
      <c r="F2" s="87" t="s">
        <v>317</v>
      </c>
      <c r="G2" s="87">
        <v>50</v>
      </c>
      <c r="H2" s="88">
        <v>0</v>
      </c>
      <c r="I2" s="89">
        <v>50</v>
      </c>
      <c r="J2" s="88">
        <v>0.95</v>
      </c>
      <c r="K2" s="88">
        <v>1.95</v>
      </c>
    </row>
    <row r="3" spans="1:11" ht="31.5" x14ac:dyDescent="0.2">
      <c r="A3" s="87" t="s">
        <v>318</v>
      </c>
      <c r="B3" s="87" t="s">
        <v>43</v>
      </c>
      <c r="C3" s="87"/>
      <c r="D3" s="87" t="s">
        <v>77</v>
      </c>
      <c r="E3" s="87"/>
      <c r="F3" s="87" t="s">
        <v>317</v>
      </c>
      <c r="G3" s="87">
        <v>50</v>
      </c>
      <c r="H3" s="88">
        <v>0</v>
      </c>
      <c r="I3" s="89">
        <v>50</v>
      </c>
      <c r="J3" s="88">
        <v>1.05</v>
      </c>
      <c r="K3" s="88">
        <v>2.15</v>
      </c>
    </row>
    <row r="4" spans="1:11" ht="31.5" x14ac:dyDescent="0.2">
      <c r="A4" s="87" t="s">
        <v>319</v>
      </c>
      <c r="B4" s="87" t="s">
        <v>43</v>
      </c>
      <c r="C4" s="87"/>
      <c r="D4" s="87" t="s">
        <v>78</v>
      </c>
      <c r="E4" s="87"/>
      <c r="F4" s="87" t="s">
        <v>317</v>
      </c>
      <c r="G4" s="87">
        <v>50</v>
      </c>
      <c r="H4" s="88">
        <v>0</v>
      </c>
      <c r="I4" s="89">
        <v>50</v>
      </c>
      <c r="J4" s="88">
        <v>1.5</v>
      </c>
      <c r="K4" s="88">
        <v>3.05</v>
      </c>
    </row>
    <row r="5" spans="1:11" ht="31.5" x14ac:dyDescent="0.2">
      <c r="A5" s="87" t="s">
        <v>320</v>
      </c>
      <c r="B5" s="87" t="s">
        <v>43</v>
      </c>
      <c r="C5" s="87"/>
      <c r="D5" s="87" t="s">
        <v>86</v>
      </c>
      <c r="E5" s="87"/>
      <c r="F5" s="87" t="s">
        <v>317</v>
      </c>
      <c r="G5" s="87">
        <v>50</v>
      </c>
      <c r="H5" s="88">
        <v>0</v>
      </c>
      <c r="I5" s="89">
        <v>50</v>
      </c>
      <c r="J5" s="88">
        <v>2.0499999999999998</v>
      </c>
      <c r="K5" s="88">
        <v>4.2</v>
      </c>
    </row>
    <row r="6" spans="1:11" ht="31.5" x14ac:dyDescent="0.2">
      <c r="A6" s="87" t="s">
        <v>321</v>
      </c>
      <c r="B6" s="87" t="s">
        <v>43</v>
      </c>
      <c r="C6" s="87"/>
      <c r="D6" s="87" t="s">
        <v>315</v>
      </c>
      <c r="E6" s="87"/>
      <c r="F6" s="87" t="s">
        <v>317</v>
      </c>
      <c r="G6" s="87">
        <v>20</v>
      </c>
      <c r="H6" s="88">
        <v>0</v>
      </c>
      <c r="I6" s="89">
        <v>20</v>
      </c>
      <c r="J6" s="88">
        <v>2.75</v>
      </c>
      <c r="K6" s="88">
        <v>5.65</v>
      </c>
    </row>
    <row r="7" spans="1:11" ht="21" x14ac:dyDescent="0.2">
      <c r="A7" s="87" t="s">
        <v>322</v>
      </c>
      <c r="B7" s="87" t="s">
        <v>323</v>
      </c>
      <c r="C7" s="87"/>
      <c r="D7" s="87" t="s">
        <v>61</v>
      </c>
      <c r="E7" s="87"/>
      <c r="F7" s="87"/>
      <c r="G7" s="87">
        <v>50</v>
      </c>
      <c r="H7" s="88">
        <v>0</v>
      </c>
      <c r="I7" s="89">
        <v>50</v>
      </c>
      <c r="J7" s="88">
        <v>1</v>
      </c>
      <c r="K7" s="88">
        <v>2.0499999999999998</v>
      </c>
    </row>
    <row r="8" spans="1:11" ht="21" x14ac:dyDescent="0.2">
      <c r="A8" s="87" t="s">
        <v>324</v>
      </c>
      <c r="B8" s="87" t="s">
        <v>323</v>
      </c>
      <c r="C8" s="87"/>
      <c r="D8" s="87" t="s">
        <v>64</v>
      </c>
      <c r="E8" s="87"/>
      <c r="F8" s="87"/>
      <c r="G8" s="87">
        <v>50</v>
      </c>
      <c r="H8" s="88">
        <v>0</v>
      </c>
      <c r="I8" s="89">
        <v>50</v>
      </c>
      <c r="J8" s="88">
        <v>1.2</v>
      </c>
      <c r="K8" s="88">
        <v>2.4500000000000002</v>
      </c>
    </row>
    <row r="9" spans="1:11" ht="21" x14ac:dyDescent="0.2">
      <c r="A9" s="87" t="s">
        <v>325</v>
      </c>
      <c r="B9" s="87" t="s">
        <v>323</v>
      </c>
      <c r="C9" s="87"/>
      <c r="D9" s="87" t="s">
        <v>62</v>
      </c>
      <c r="E9" s="87"/>
      <c r="F9" s="87"/>
      <c r="G9" s="87">
        <v>20</v>
      </c>
      <c r="H9" s="88">
        <v>0</v>
      </c>
      <c r="I9" s="89">
        <v>20</v>
      </c>
      <c r="J9" s="88">
        <v>1.55</v>
      </c>
      <c r="K9" s="88">
        <v>3.2</v>
      </c>
    </row>
    <row r="10" spans="1:11" ht="21" x14ac:dyDescent="0.2">
      <c r="A10" s="87" t="s">
        <v>326</v>
      </c>
      <c r="B10" s="87" t="s">
        <v>323</v>
      </c>
      <c r="C10" s="87"/>
      <c r="D10" s="87" t="s">
        <v>81</v>
      </c>
      <c r="E10" s="87"/>
      <c r="F10" s="87"/>
      <c r="G10" s="87">
        <v>50</v>
      </c>
      <c r="H10" s="88">
        <v>0</v>
      </c>
      <c r="I10" s="89">
        <v>50</v>
      </c>
      <c r="J10" s="88">
        <v>0.7</v>
      </c>
      <c r="K10" s="88">
        <v>1.45</v>
      </c>
    </row>
    <row r="11" spans="1:11" ht="21" x14ac:dyDescent="0.2">
      <c r="A11" s="87" t="s">
        <v>327</v>
      </c>
      <c r="B11" s="87" t="s">
        <v>323</v>
      </c>
      <c r="C11" s="87"/>
      <c r="D11" s="87" t="s">
        <v>59</v>
      </c>
      <c r="E11" s="87"/>
      <c r="F11" s="87"/>
      <c r="G11" s="87">
        <v>50</v>
      </c>
      <c r="H11" s="88">
        <v>0</v>
      </c>
      <c r="I11" s="89">
        <v>50</v>
      </c>
      <c r="J11" s="88">
        <v>0.9</v>
      </c>
      <c r="K11" s="88">
        <v>1.85</v>
      </c>
    </row>
    <row r="12" spans="1:11" ht="21" x14ac:dyDescent="0.2">
      <c r="A12" s="87" t="s">
        <v>2574</v>
      </c>
      <c r="B12" s="87" t="s">
        <v>332</v>
      </c>
      <c r="C12" s="87" t="s">
        <v>69</v>
      </c>
      <c r="D12" s="87" t="s">
        <v>61</v>
      </c>
      <c r="E12" s="87"/>
      <c r="F12" s="87"/>
      <c r="G12" s="87">
        <v>10</v>
      </c>
      <c r="H12" s="88">
        <v>1</v>
      </c>
      <c r="I12" s="89">
        <v>10</v>
      </c>
      <c r="J12" s="88">
        <v>12.25</v>
      </c>
      <c r="K12" s="88">
        <v>25.05</v>
      </c>
    </row>
    <row r="13" spans="1:11" ht="21" x14ac:dyDescent="0.2">
      <c r="A13" s="87" t="s">
        <v>2575</v>
      </c>
      <c r="B13" s="87" t="s">
        <v>332</v>
      </c>
      <c r="C13" s="87" t="s">
        <v>69</v>
      </c>
      <c r="D13" s="87" t="s">
        <v>64</v>
      </c>
      <c r="E13" s="87"/>
      <c r="F13" s="87"/>
      <c r="G13" s="87">
        <v>10</v>
      </c>
      <c r="H13" s="88">
        <v>1</v>
      </c>
      <c r="I13" s="89">
        <v>10</v>
      </c>
      <c r="J13" s="88">
        <v>14.15</v>
      </c>
      <c r="K13" s="88">
        <v>28.95</v>
      </c>
    </row>
    <row r="14" spans="1:11" ht="21" x14ac:dyDescent="0.2">
      <c r="A14" s="87" t="s">
        <v>2576</v>
      </c>
      <c r="B14" s="87" t="s">
        <v>332</v>
      </c>
      <c r="C14" s="87" t="s">
        <v>69</v>
      </c>
      <c r="D14" s="87" t="s">
        <v>62</v>
      </c>
      <c r="E14" s="87"/>
      <c r="F14" s="87"/>
      <c r="G14" s="87">
        <v>10</v>
      </c>
      <c r="H14" s="88">
        <v>1</v>
      </c>
      <c r="I14" s="89">
        <v>10</v>
      </c>
      <c r="J14" s="88">
        <v>16.05</v>
      </c>
      <c r="K14" s="88">
        <v>32.85</v>
      </c>
    </row>
    <row r="15" spans="1:11" ht="21" x14ac:dyDescent="0.2">
      <c r="A15" s="87" t="s">
        <v>2577</v>
      </c>
      <c r="B15" s="87" t="s">
        <v>332</v>
      </c>
      <c r="C15" s="87" t="s">
        <v>69</v>
      </c>
      <c r="D15" s="87" t="s">
        <v>63</v>
      </c>
      <c r="E15" s="87"/>
      <c r="F15" s="87"/>
      <c r="G15" s="87">
        <v>10</v>
      </c>
      <c r="H15" s="88">
        <v>1</v>
      </c>
      <c r="I15" s="89">
        <v>10</v>
      </c>
      <c r="J15" s="88">
        <v>17.95</v>
      </c>
      <c r="K15" s="88">
        <v>36.75</v>
      </c>
    </row>
    <row r="16" spans="1:11" ht="21" x14ac:dyDescent="0.2">
      <c r="A16" s="87" t="s">
        <v>2578</v>
      </c>
      <c r="B16" s="87" t="s">
        <v>332</v>
      </c>
      <c r="C16" s="87" t="s">
        <v>69</v>
      </c>
      <c r="D16" s="87" t="s">
        <v>59</v>
      </c>
      <c r="E16" s="87"/>
      <c r="F16" s="87" t="s">
        <v>2594</v>
      </c>
      <c r="G16" s="87">
        <v>10</v>
      </c>
      <c r="H16" s="88">
        <v>1</v>
      </c>
      <c r="I16" s="89">
        <v>10</v>
      </c>
      <c r="J16" s="88">
        <v>0</v>
      </c>
      <c r="K16" s="88">
        <v>0</v>
      </c>
    </row>
    <row r="17" spans="1:11" ht="21" x14ac:dyDescent="0.2">
      <c r="A17" s="87" t="s">
        <v>3545</v>
      </c>
      <c r="B17" s="87" t="s">
        <v>332</v>
      </c>
      <c r="C17" s="87"/>
      <c r="D17" s="87" t="s">
        <v>61</v>
      </c>
      <c r="E17" s="87"/>
      <c r="F17" s="87" t="s">
        <v>3546</v>
      </c>
      <c r="G17" s="87">
        <v>5</v>
      </c>
      <c r="H17" s="88">
        <v>1</v>
      </c>
      <c r="I17" s="89">
        <v>10</v>
      </c>
      <c r="J17" s="88">
        <v>13.25</v>
      </c>
      <c r="K17" s="88">
        <v>27.15</v>
      </c>
    </row>
    <row r="18" spans="1:11" ht="21" x14ac:dyDescent="0.2">
      <c r="A18" s="87" t="s">
        <v>3207</v>
      </c>
      <c r="B18" s="87" t="s">
        <v>332</v>
      </c>
      <c r="C18" s="87"/>
      <c r="D18" s="87" t="s">
        <v>64</v>
      </c>
      <c r="E18" s="87"/>
      <c r="F18" s="87" t="s">
        <v>1377</v>
      </c>
      <c r="G18" s="87">
        <v>10</v>
      </c>
      <c r="H18" s="88">
        <v>1</v>
      </c>
      <c r="I18" s="89">
        <v>10</v>
      </c>
      <c r="J18" s="88">
        <v>14.65</v>
      </c>
      <c r="K18" s="88">
        <v>30</v>
      </c>
    </row>
    <row r="19" spans="1:11" ht="21" x14ac:dyDescent="0.2">
      <c r="A19" s="87" t="s">
        <v>3173</v>
      </c>
      <c r="B19" s="87" t="s">
        <v>332</v>
      </c>
      <c r="C19" s="87"/>
      <c r="D19" s="87" t="s">
        <v>62</v>
      </c>
      <c r="E19" s="87"/>
      <c r="F19" s="87" t="s">
        <v>1377</v>
      </c>
      <c r="G19" s="87">
        <v>10</v>
      </c>
      <c r="H19" s="88">
        <v>1</v>
      </c>
      <c r="I19" s="89">
        <v>10</v>
      </c>
      <c r="J19" s="88">
        <v>16.649999999999999</v>
      </c>
      <c r="K19" s="88">
        <v>34.1</v>
      </c>
    </row>
    <row r="20" spans="1:11" ht="21" x14ac:dyDescent="0.2">
      <c r="A20" s="87" t="s">
        <v>3208</v>
      </c>
      <c r="B20" s="87" t="s">
        <v>332</v>
      </c>
      <c r="C20" s="87"/>
      <c r="D20" s="87" t="s">
        <v>63</v>
      </c>
      <c r="E20" s="87"/>
      <c r="F20" s="87" t="s">
        <v>1377</v>
      </c>
      <c r="G20" s="87">
        <v>10</v>
      </c>
      <c r="H20" s="88">
        <v>1</v>
      </c>
      <c r="I20" s="89">
        <v>10</v>
      </c>
      <c r="J20" s="88">
        <v>18.55</v>
      </c>
      <c r="K20" s="88">
        <v>37.950000000000003</v>
      </c>
    </row>
    <row r="21" spans="1:11" ht="21" x14ac:dyDescent="0.2">
      <c r="A21" s="87" t="s">
        <v>335</v>
      </c>
      <c r="B21" s="87" t="s">
        <v>28</v>
      </c>
      <c r="C21" s="87"/>
      <c r="D21" s="87" t="s">
        <v>61</v>
      </c>
      <c r="E21" s="87"/>
      <c r="F21" s="87"/>
      <c r="G21" s="87">
        <v>50</v>
      </c>
      <c r="H21" s="88">
        <v>0</v>
      </c>
      <c r="I21" s="89">
        <v>50</v>
      </c>
      <c r="J21" s="88">
        <v>3</v>
      </c>
      <c r="K21" s="88">
        <v>6.15</v>
      </c>
    </row>
    <row r="22" spans="1:11" ht="21" x14ac:dyDescent="0.2">
      <c r="A22" s="87" t="s">
        <v>336</v>
      </c>
      <c r="B22" s="87" t="s">
        <v>28</v>
      </c>
      <c r="C22" s="87"/>
      <c r="D22" s="87" t="s">
        <v>64</v>
      </c>
      <c r="E22" s="87"/>
      <c r="F22" s="87"/>
      <c r="G22" s="87">
        <v>50</v>
      </c>
      <c r="H22" s="88">
        <v>0</v>
      </c>
      <c r="I22" s="89">
        <v>50</v>
      </c>
      <c r="J22" s="88">
        <v>3.3</v>
      </c>
      <c r="K22" s="88">
        <v>6.75</v>
      </c>
    </row>
    <row r="23" spans="1:11" ht="21" x14ac:dyDescent="0.2">
      <c r="A23" s="87" t="s">
        <v>337</v>
      </c>
      <c r="B23" s="87" t="s">
        <v>28</v>
      </c>
      <c r="C23" s="87"/>
      <c r="D23" s="87" t="s">
        <v>62</v>
      </c>
      <c r="E23" s="87"/>
      <c r="F23" s="87"/>
      <c r="G23" s="87">
        <v>25</v>
      </c>
      <c r="H23" s="88">
        <v>0</v>
      </c>
      <c r="I23" s="89">
        <v>50</v>
      </c>
      <c r="J23" s="88">
        <v>3.95</v>
      </c>
      <c r="K23" s="88">
        <v>8.1</v>
      </c>
    </row>
    <row r="24" spans="1:11" ht="21" x14ac:dyDescent="0.2">
      <c r="A24" s="87" t="s">
        <v>338</v>
      </c>
      <c r="B24" s="87" t="s">
        <v>28</v>
      </c>
      <c r="C24" s="87"/>
      <c r="D24" s="87" t="s">
        <v>63</v>
      </c>
      <c r="E24" s="87"/>
      <c r="F24" s="87"/>
      <c r="G24" s="87">
        <v>25</v>
      </c>
      <c r="H24" s="88">
        <v>0</v>
      </c>
      <c r="I24" s="89">
        <v>50</v>
      </c>
      <c r="J24" s="88">
        <v>4.5999999999999996</v>
      </c>
      <c r="K24" s="88">
        <v>9.4499999999999993</v>
      </c>
    </row>
    <row r="25" spans="1:11" ht="21" x14ac:dyDescent="0.2">
      <c r="A25" s="87" t="s">
        <v>339</v>
      </c>
      <c r="B25" s="87" t="s">
        <v>28</v>
      </c>
      <c r="C25" s="87"/>
      <c r="D25" s="87" t="s">
        <v>329</v>
      </c>
      <c r="E25" s="87"/>
      <c r="F25" s="87" t="s">
        <v>331</v>
      </c>
      <c r="G25" s="87">
        <v>10</v>
      </c>
      <c r="H25" s="88">
        <v>0</v>
      </c>
      <c r="I25" s="89">
        <v>10</v>
      </c>
      <c r="J25" s="88">
        <v>5.45</v>
      </c>
      <c r="K25" s="88">
        <v>11.15</v>
      </c>
    </row>
    <row r="26" spans="1:11" ht="21" x14ac:dyDescent="0.2">
      <c r="A26" s="87" t="s">
        <v>3209</v>
      </c>
      <c r="B26" s="87" t="s">
        <v>28</v>
      </c>
      <c r="C26" s="87"/>
      <c r="D26" s="87" t="s">
        <v>330</v>
      </c>
      <c r="E26" s="87"/>
      <c r="F26" s="87" t="s">
        <v>3210</v>
      </c>
      <c r="G26" s="87">
        <v>10</v>
      </c>
      <c r="H26" s="88">
        <v>0</v>
      </c>
      <c r="I26" s="89">
        <v>10</v>
      </c>
      <c r="J26" s="88">
        <v>5.9</v>
      </c>
      <c r="K26" s="88">
        <v>12.1</v>
      </c>
    </row>
    <row r="27" spans="1:11" ht="21" x14ac:dyDescent="0.2">
      <c r="A27" s="87" t="s">
        <v>340</v>
      </c>
      <c r="B27" s="87" t="s">
        <v>28</v>
      </c>
      <c r="C27" s="87"/>
      <c r="D27" s="87" t="s">
        <v>59</v>
      </c>
      <c r="E27" s="87"/>
      <c r="F27" s="87"/>
      <c r="G27" s="87">
        <v>50</v>
      </c>
      <c r="H27" s="88">
        <v>0</v>
      </c>
      <c r="I27" s="89">
        <v>50</v>
      </c>
      <c r="J27" s="88">
        <v>2.85</v>
      </c>
      <c r="K27" s="88">
        <v>5.85</v>
      </c>
    </row>
    <row r="28" spans="1:11" ht="21" x14ac:dyDescent="0.2">
      <c r="A28" s="87" t="s">
        <v>341</v>
      </c>
      <c r="B28" s="87" t="s">
        <v>28</v>
      </c>
      <c r="C28" s="87" t="s">
        <v>3117</v>
      </c>
      <c r="D28" s="87" t="s">
        <v>61</v>
      </c>
      <c r="E28" s="87"/>
      <c r="F28" s="87"/>
      <c r="G28" s="87">
        <v>25</v>
      </c>
      <c r="H28" s="88">
        <v>0</v>
      </c>
      <c r="I28" s="89">
        <v>50</v>
      </c>
      <c r="J28" s="88">
        <v>2.35</v>
      </c>
      <c r="K28" s="88">
        <v>4.8</v>
      </c>
    </row>
    <row r="29" spans="1:11" ht="21" x14ac:dyDescent="0.2">
      <c r="A29" s="87" t="s">
        <v>342</v>
      </c>
      <c r="B29" s="87" t="s">
        <v>28</v>
      </c>
      <c r="C29" s="87" t="s">
        <v>3117</v>
      </c>
      <c r="D29" s="87" t="s">
        <v>64</v>
      </c>
      <c r="E29" s="87"/>
      <c r="F29" s="87"/>
      <c r="G29" s="87">
        <v>25</v>
      </c>
      <c r="H29" s="88">
        <v>0</v>
      </c>
      <c r="I29" s="89">
        <v>50</v>
      </c>
      <c r="J29" s="88">
        <v>3.7</v>
      </c>
      <c r="K29" s="88">
        <v>7.6</v>
      </c>
    </row>
    <row r="30" spans="1:11" ht="21" x14ac:dyDescent="0.2">
      <c r="A30" s="87" t="s">
        <v>343</v>
      </c>
      <c r="B30" s="87" t="s">
        <v>28</v>
      </c>
      <c r="C30" s="87" t="s">
        <v>3117</v>
      </c>
      <c r="D30" s="87" t="s">
        <v>62</v>
      </c>
      <c r="E30" s="87"/>
      <c r="F30" s="87"/>
      <c r="G30" s="87">
        <v>25</v>
      </c>
      <c r="H30" s="88">
        <v>0</v>
      </c>
      <c r="I30" s="89">
        <v>50</v>
      </c>
      <c r="J30" s="88">
        <v>4.05</v>
      </c>
      <c r="K30" s="88">
        <v>8.3000000000000007</v>
      </c>
    </row>
    <row r="31" spans="1:11" ht="21" x14ac:dyDescent="0.2">
      <c r="A31" s="87" t="s">
        <v>344</v>
      </c>
      <c r="B31" s="87" t="s">
        <v>28</v>
      </c>
      <c r="C31" s="87" t="s">
        <v>3117</v>
      </c>
      <c r="D31" s="87" t="s">
        <v>59</v>
      </c>
      <c r="E31" s="87"/>
      <c r="F31" s="87"/>
      <c r="G31" s="87">
        <v>25</v>
      </c>
      <c r="H31" s="88">
        <v>0</v>
      </c>
      <c r="I31" s="89">
        <v>50</v>
      </c>
      <c r="J31" s="88">
        <v>2</v>
      </c>
      <c r="K31" s="88">
        <v>4.0999999999999996</v>
      </c>
    </row>
    <row r="32" spans="1:11" ht="21" x14ac:dyDescent="0.2">
      <c r="A32" s="87" t="s">
        <v>345</v>
      </c>
      <c r="B32" s="87" t="s">
        <v>28</v>
      </c>
      <c r="C32" s="87"/>
      <c r="D32" s="87"/>
      <c r="E32" s="87" t="s">
        <v>346</v>
      </c>
      <c r="F32" s="87" t="s">
        <v>331</v>
      </c>
      <c r="G32" s="87">
        <v>1</v>
      </c>
      <c r="H32" s="88">
        <v>0</v>
      </c>
      <c r="I32" s="89">
        <v>1</v>
      </c>
      <c r="J32" s="88">
        <v>0</v>
      </c>
      <c r="K32" s="88">
        <v>0</v>
      </c>
    </row>
    <row r="33" spans="1:11" ht="21" x14ac:dyDescent="0.2">
      <c r="A33" s="87" t="s">
        <v>347</v>
      </c>
      <c r="B33" s="87" t="s">
        <v>28</v>
      </c>
      <c r="C33" s="87"/>
      <c r="D33" s="87"/>
      <c r="E33" s="87" t="s">
        <v>348</v>
      </c>
      <c r="F33" s="87" t="s">
        <v>331</v>
      </c>
      <c r="G33" s="87">
        <v>1</v>
      </c>
      <c r="H33" s="88">
        <v>0</v>
      </c>
      <c r="I33" s="89">
        <v>1</v>
      </c>
      <c r="J33" s="88">
        <v>0</v>
      </c>
      <c r="K33" s="88">
        <v>0</v>
      </c>
    </row>
    <row r="34" spans="1:11" ht="21" x14ac:dyDescent="0.2">
      <c r="A34" s="87" t="s">
        <v>350</v>
      </c>
      <c r="B34" s="87" t="s">
        <v>28</v>
      </c>
      <c r="C34" s="87"/>
      <c r="D34" s="87" t="s">
        <v>351</v>
      </c>
      <c r="E34" s="87"/>
      <c r="F34" s="87"/>
      <c r="G34" s="87">
        <v>1</v>
      </c>
      <c r="H34" s="88">
        <v>0</v>
      </c>
      <c r="I34" s="89">
        <v>1</v>
      </c>
      <c r="J34" s="88">
        <v>104.75</v>
      </c>
      <c r="K34" s="88">
        <v>214.75</v>
      </c>
    </row>
    <row r="35" spans="1:11" ht="21" x14ac:dyDescent="0.2">
      <c r="A35" s="87" t="s">
        <v>2579</v>
      </c>
      <c r="B35" s="87" t="s">
        <v>28</v>
      </c>
      <c r="C35" s="87"/>
      <c r="D35" s="87" t="s">
        <v>61</v>
      </c>
      <c r="E35" s="87" t="s">
        <v>353</v>
      </c>
      <c r="F35" s="87"/>
      <c r="G35" s="87">
        <v>10</v>
      </c>
      <c r="H35" s="88">
        <v>0</v>
      </c>
      <c r="I35" s="89">
        <v>10</v>
      </c>
      <c r="J35" s="88">
        <v>4.4000000000000004</v>
      </c>
      <c r="K35" s="88">
        <v>9</v>
      </c>
    </row>
    <row r="36" spans="1:11" ht="21" x14ac:dyDescent="0.2">
      <c r="A36" s="87" t="s">
        <v>2580</v>
      </c>
      <c r="B36" s="87" t="s">
        <v>28</v>
      </c>
      <c r="C36" s="87"/>
      <c r="D36" s="87" t="s">
        <v>64</v>
      </c>
      <c r="E36" s="87" t="s">
        <v>353</v>
      </c>
      <c r="F36" s="87"/>
      <c r="G36" s="87">
        <v>10</v>
      </c>
      <c r="H36" s="88">
        <v>0</v>
      </c>
      <c r="I36" s="89">
        <v>10</v>
      </c>
      <c r="J36" s="88">
        <v>5.75</v>
      </c>
      <c r="K36" s="88">
        <v>11.8</v>
      </c>
    </row>
    <row r="37" spans="1:11" ht="21" x14ac:dyDescent="0.2">
      <c r="A37" s="87" t="s">
        <v>2581</v>
      </c>
      <c r="B37" s="87" t="s">
        <v>28</v>
      </c>
      <c r="C37" s="87"/>
      <c r="D37" s="87" t="s">
        <v>62</v>
      </c>
      <c r="E37" s="87" t="s">
        <v>353</v>
      </c>
      <c r="F37" s="87"/>
      <c r="G37" s="87">
        <v>10</v>
      </c>
      <c r="H37" s="88">
        <v>0</v>
      </c>
      <c r="I37" s="89">
        <v>10</v>
      </c>
      <c r="J37" s="88">
        <v>7.7</v>
      </c>
      <c r="K37" s="88">
        <v>15.8</v>
      </c>
    </row>
    <row r="38" spans="1:11" ht="21" x14ac:dyDescent="0.2">
      <c r="A38" s="87" t="s">
        <v>2582</v>
      </c>
      <c r="B38" s="87" t="s">
        <v>28</v>
      </c>
      <c r="C38" s="87"/>
      <c r="D38" s="87" t="s">
        <v>63</v>
      </c>
      <c r="E38" s="87" t="s">
        <v>353</v>
      </c>
      <c r="F38" s="87"/>
      <c r="G38" s="87">
        <v>10</v>
      </c>
      <c r="H38" s="88">
        <v>0</v>
      </c>
      <c r="I38" s="89">
        <v>10</v>
      </c>
      <c r="J38" s="88">
        <v>10.35</v>
      </c>
      <c r="K38" s="88">
        <v>21.2</v>
      </c>
    </row>
    <row r="39" spans="1:11" ht="21" x14ac:dyDescent="0.2">
      <c r="A39" s="87" t="s">
        <v>2583</v>
      </c>
      <c r="B39" s="87" t="s">
        <v>28</v>
      </c>
      <c r="C39" s="87"/>
      <c r="D39" s="87" t="s">
        <v>329</v>
      </c>
      <c r="E39" s="87" t="s">
        <v>353</v>
      </c>
      <c r="F39" s="87" t="s">
        <v>331</v>
      </c>
      <c r="G39" s="87">
        <v>10</v>
      </c>
      <c r="H39" s="88">
        <v>0</v>
      </c>
      <c r="I39" s="89">
        <v>10</v>
      </c>
      <c r="J39" s="88">
        <v>16.399999999999999</v>
      </c>
      <c r="K39" s="88">
        <v>33.6</v>
      </c>
    </row>
    <row r="40" spans="1:11" ht="21" x14ac:dyDescent="0.2">
      <c r="A40" s="87" t="s">
        <v>2584</v>
      </c>
      <c r="B40" s="87" t="s">
        <v>28</v>
      </c>
      <c r="C40" s="87"/>
      <c r="D40" s="87" t="s">
        <v>330</v>
      </c>
      <c r="E40" s="87" t="s">
        <v>353</v>
      </c>
      <c r="F40" s="87" t="s">
        <v>331</v>
      </c>
      <c r="G40" s="87">
        <v>3</v>
      </c>
      <c r="H40" s="88">
        <v>0</v>
      </c>
      <c r="I40" s="89">
        <v>9</v>
      </c>
      <c r="J40" s="88">
        <v>24.25</v>
      </c>
      <c r="K40" s="88">
        <v>49.7</v>
      </c>
    </row>
    <row r="41" spans="1:11" ht="21" x14ac:dyDescent="0.2">
      <c r="A41" s="87" t="s">
        <v>2585</v>
      </c>
      <c r="B41" s="87" t="s">
        <v>28</v>
      </c>
      <c r="C41" s="87"/>
      <c r="D41" s="87" t="s">
        <v>333</v>
      </c>
      <c r="E41" s="87" t="s">
        <v>353</v>
      </c>
      <c r="F41" s="87" t="s">
        <v>331</v>
      </c>
      <c r="G41" s="87">
        <v>1</v>
      </c>
      <c r="H41" s="88">
        <v>0</v>
      </c>
      <c r="I41" s="89">
        <v>1</v>
      </c>
      <c r="J41" s="88">
        <v>31.95</v>
      </c>
      <c r="K41" s="88">
        <v>65.5</v>
      </c>
    </row>
    <row r="42" spans="1:11" ht="21" x14ac:dyDescent="0.2">
      <c r="A42" s="87" t="s">
        <v>352</v>
      </c>
      <c r="B42" s="87" t="s">
        <v>28</v>
      </c>
      <c r="C42" s="87"/>
      <c r="D42" s="87" t="s">
        <v>59</v>
      </c>
      <c r="E42" s="87" t="s">
        <v>353</v>
      </c>
      <c r="F42" s="87" t="s">
        <v>2594</v>
      </c>
      <c r="G42" s="87">
        <v>25</v>
      </c>
      <c r="H42" s="88">
        <v>0</v>
      </c>
      <c r="I42" s="89">
        <v>50</v>
      </c>
      <c r="J42" s="88">
        <v>0</v>
      </c>
      <c r="K42" s="88">
        <v>0</v>
      </c>
    </row>
    <row r="43" spans="1:11" ht="31.5" x14ac:dyDescent="0.2">
      <c r="A43" s="87" t="s">
        <v>2586</v>
      </c>
      <c r="B43" s="87" t="s">
        <v>354</v>
      </c>
      <c r="C43" s="87" t="s">
        <v>69</v>
      </c>
      <c r="D43" s="87" t="s">
        <v>61</v>
      </c>
      <c r="E43" s="87"/>
      <c r="F43" s="87"/>
      <c r="G43" s="87">
        <v>10</v>
      </c>
      <c r="H43" s="88">
        <v>1</v>
      </c>
      <c r="I43" s="89">
        <v>10</v>
      </c>
      <c r="J43" s="88">
        <v>12.25</v>
      </c>
      <c r="K43" s="88">
        <v>25.05</v>
      </c>
    </row>
    <row r="44" spans="1:11" ht="31.5" x14ac:dyDescent="0.2">
      <c r="A44" s="87" t="s">
        <v>2587</v>
      </c>
      <c r="B44" s="87" t="s">
        <v>354</v>
      </c>
      <c r="C44" s="87" t="s">
        <v>69</v>
      </c>
      <c r="D44" s="87" t="s">
        <v>64</v>
      </c>
      <c r="E44" s="87"/>
      <c r="F44" s="87"/>
      <c r="G44" s="87">
        <v>10</v>
      </c>
      <c r="H44" s="88">
        <v>1</v>
      </c>
      <c r="I44" s="89">
        <v>10</v>
      </c>
      <c r="J44" s="88">
        <v>14.15</v>
      </c>
      <c r="K44" s="88">
        <v>28.95</v>
      </c>
    </row>
    <row r="45" spans="1:11" ht="31.5" x14ac:dyDescent="0.2">
      <c r="A45" s="87" t="s">
        <v>2588</v>
      </c>
      <c r="B45" s="87" t="s">
        <v>354</v>
      </c>
      <c r="C45" s="87" t="s">
        <v>69</v>
      </c>
      <c r="D45" s="87" t="s">
        <v>62</v>
      </c>
      <c r="E45" s="87"/>
      <c r="F45" s="87"/>
      <c r="G45" s="87">
        <v>10</v>
      </c>
      <c r="H45" s="88">
        <v>1</v>
      </c>
      <c r="I45" s="89">
        <v>10</v>
      </c>
      <c r="J45" s="88">
        <v>16.05</v>
      </c>
      <c r="K45" s="88">
        <v>32.85</v>
      </c>
    </row>
    <row r="46" spans="1:11" ht="31.5" x14ac:dyDescent="0.2">
      <c r="A46" s="87" t="s">
        <v>2589</v>
      </c>
      <c r="B46" s="87" t="s">
        <v>354</v>
      </c>
      <c r="C46" s="87" t="s">
        <v>69</v>
      </c>
      <c r="D46" s="87" t="s">
        <v>63</v>
      </c>
      <c r="E46" s="87"/>
      <c r="F46" s="87"/>
      <c r="G46" s="87">
        <v>10</v>
      </c>
      <c r="H46" s="88">
        <v>1</v>
      </c>
      <c r="I46" s="89">
        <v>10</v>
      </c>
      <c r="J46" s="88">
        <v>17.95</v>
      </c>
      <c r="K46" s="88">
        <v>36.75</v>
      </c>
    </row>
    <row r="47" spans="1:11" ht="31.5" x14ac:dyDescent="0.2">
      <c r="A47" s="87" t="s">
        <v>3547</v>
      </c>
      <c r="B47" s="87" t="s">
        <v>354</v>
      </c>
      <c r="C47" s="87" t="s">
        <v>69</v>
      </c>
      <c r="D47" s="87" t="s">
        <v>59</v>
      </c>
      <c r="E47" s="87"/>
      <c r="F47" s="87" t="s">
        <v>2594</v>
      </c>
      <c r="G47" s="87">
        <v>10</v>
      </c>
      <c r="H47" s="88">
        <v>1</v>
      </c>
      <c r="I47" s="89">
        <v>10</v>
      </c>
      <c r="J47" s="88">
        <v>0</v>
      </c>
      <c r="K47" s="88">
        <v>0</v>
      </c>
    </row>
    <row r="48" spans="1:11" ht="52.5" x14ac:dyDescent="0.2">
      <c r="A48" s="87" t="s">
        <v>355</v>
      </c>
      <c r="B48" s="87" t="s">
        <v>29</v>
      </c>
      <c r="C48" s="87"/>
      <c r="D48" s="87" t="s">
        <v>61</v>
      </c>
      <c r="E48" s="87"/>
      <c r="F48" s="87"/>
      <c r="G48" s="87">
        <v>50</v>
      </c>
      <c r="H48" s="88">
        <v>0</v>
      </c>
      <c r="I48" s="89">
        <v>50</v>
      </c>
      <c r="J48" s="88">
        <v>1.5</v>
      </c>
      <c r="K48" s="88">
        <v>3.05</v>
      </c>
    </row>
    <row r="49" spans="1:11" ht="52.5" x14ac:dyDescent="0.2">
      <c r="A49" s="87" t="s">
        <v>356</v>
      </c>
      <c r="B49" s="87" t="s">
        <v>29</v>
      </c>
      <c r="C49" s="87"/>
      <c r="D49" s="87" t="s">
        <v>61</v>
      </c>
      <c r="E49" s="87" t="s">
        <v>357</v>
      </c>
      <c r="F49" s="87"/>
      <c r="G49" s="87">
        <v>50</v>
      </c>
      <c r="H49" s="88">
        <v>0</v>
      </c>
      <c r="I49" s="89">
        <v>50</v>
      </c>
      <c r="J49" s="88">
        <v>1.3</v>
      </c>
      <c r="K49" s="88">
        <v>2.65</v>
      </c>
    </row>
    <row r="50" spans="1:11" ht="52.5" x14ac:dyDescent="0.2">
      <c r="A50" s="87" t="s">
        <v>2590</v>
      </c>
      <c r="B50" s="87" t="s">
        <v>29</v>
      </c>
      <c r="C50" s="87"/>
      <c r="D50" s="87" t="s">
        <v>61</v>
      </c>
      <c r="E50" s="87" t="s">
        <v>380</v>
      </c>
      <c r="F50" s="87"/>
      <c r="G50" s="87">
        <v>50</v>
      </c>
      <c r="H50" s="88">
        <v>0</v>
      </c>
      <c r="I50" s="89">
        <v>50</v>
      </c>
      <c r="J50" s="88">
        <v>1.2</v>
      </c>
      <c r="K50" s="88">
        <v>2.4500000000000002</v>
      </c>
    </row>
    <row r="51" spans="1:11" ht="52.5" x14ac:dyDescent="0.2">
      <c r="A51" s="87" t="s">
        <v>358</v>
      </c>
      <c r="B51" s="87" t="s">
        <v>29</v>
      </c>
      <c r="C51" s="87"/>
      <c r="D51" s="87" t="s">
        <v>64</v>
      </c>
      <c r="E51" s="87"/>
      <c r="F51" s="87"/>
      <c r="G51" s="87">
        <v>50</v>
      </c>
      <c r="H51" s="88">
        <v>0</v>
      </c>
      <c r="I51" s="89">
        <v>50</v>
      </c>
      <c r="J51" s="88">
        <v>2</v>
      </c>
      <c r="K51" s="88">
        <v>4.0999999999999996</v>
      </c>
    </row>
    <row r="52" spans="1:11" ht="52.5" x14ac:dyDescent="0.2">
      <c r="A52" s="87" t="s">
        <v>359</v>
      </c>
      <c r="B52" s="87" t="s">
        <v>29</v>
      </c>
      <c r="C52" s="87"/>
      <c r="D52" s="87" t="s">
        <v>64</v>
      </c>
      <c r="E52" s="87" t="s">
        <v>357</v>
      </c>
      <c r="F52" s="87"/>
      <c r="G52" s="87">
        <v>50</v>
      </c>
      <c r="H52" s="88">
        <v>0</v>
      </c>
      <c r="I52" s="89">
        <v>50</v>
      </c>
      <c r="J52" s="88">
        <v>1.7</v>
      </c>
      <c r="K52" s="88">
        <v>3.5</v>
      </c>
    </row>
    <row r="53" spans="1:11" ht="52.5" x14ac:dyDescent="0.2">
      <c r="A53" s="87" t="s">
        <v>2591</v>
      </c>
      <c r="B53" s="87" t="s">
        <v>29</v>
      </c>
      <c r="C53" s="87"/>
      <c r="D53" s="87" t="s">
        <v>64</v>
      </c>
      <c r="E53" s="87" t="s">
        <v>380</v>
      </c>
      <c r="F53" s="87"/>
      <c r="G53" s="87">
        <v>50</v>
      </c>
      <c r="H53" s="88">
        <v>0</v>
      </c>
      <c r="I53" s="89">
        <v>50</v>
      </c>
      <c r="J53" s="88">
        <v>1.6</v>
      </c>
      <c r="K53" s="88">
        <v>3.3</v>
      </c>
    </row>
    <row r="54" spans="1:11" ht="52.5" x14ac:dyDescent="0.2">
      <c r="A54" s="87" t="s">
        <v>360</v>
      </c>
      <c r="B54" s="87" t="s">
        <v>29</v>
      </c>
      <c r="C54" s="87"/>
      <c r="D54" s="87" t="s">
        <v>62</v>
      </c>
      <c r="E54" s="87"/>
      <c r="F54" s="87"/>
      <c r="G54" s="87">
        <v>20</v>
      </c>
      <c r="H54" s="88">
        <v>0</v>
      </c>
      <c r="I54" s="89">
        <v>20</v>
      </c>
      <c r="J54" s="88">
        <v>3.15</v>
      </c>
      <c r="K54" s="88">
        <v>6.45</v>
      </c>
    </row>
    <row r="55" spans="1:11" ht="52.5" x14ac:dyDescent="0.2">
      <c r="A55" s="87" t="s">
        <v>2592</v>
      </c>
      <c r="B55" s="87" t="s">
        <v>29</v>
      </c>
      <c r="C55" s="87"/>
      <c r="D55" s="87" t="s">
        <v>62</v>
      </c>
      <c r="E55" s="87" t="s">
        <v>380</v>
      </c>
      <c r="F55" s="87"/>
      <c r="G55" s="87">
        <v>20</v>
      </c>
      <c r="H55" s="88">
        <v>0</v>
      </c>
      <c r="I55" s="89">
        <v>20</v>
      </c>
      <c r="J55" s="88">
        <v>2.5</v>
      </c>
      <c r="K55" s="88">
        <v>5.15</v>
      </c>
    </row>
    <row r="56" spans="1:11" ht="52.5" x14ac:dyDescent="0.2">
      <c r="A56" s="87" t="s">
        <v>2593</v>
      </c>
      <c r="B56" s="87" t="s">
        <v>29</v>
      </c>
      <c r="C56" s="87"/>
      <c r="D56" s="87" t="s">
        <v>81</v>
      </c>
      <c r="E56" s="87"/>
      <c r="F56" s="87" t="s">
        <v>2594</v>
      </c>
      <c r="G56" s="87">
        <v>50</v>
      </c>
      <c r="H56" s="88">
        <v>0</v>
      </c>
      <c r="I56" s="89">
        <v>50</v>
      </c>
      <c r="J56" s="88">
        <v>0</v>
      </c>
      <c r="K56" s="88">
        <v>0</v>
      </c>
    </row>
    <row r="57" spans="1:11" ht="52.5" x14ac:dyDescent="0.2">
      <c r="A57" s="87" t="s">
        <v>361</v>
      </c>
      <c r="B57" s="87" t="s">
        <v>29</v>
      </c>
      <c r="C57" s="87"/>
      <c r="D57" s="87" t="s">
        <v>81</v>
      </c>
      <c r="E57" s="87" t="s">
        <v>357</v>
      </c>
      <c r="F57" s="87" t="s">
        <v>2594</v>
      </c>
      <c r="G57" s="87">
        <v>50</v>
      </c>
      <c r="H57" s="88">
        <v>0</v>
      </c>
      <c r="I57" s="89">
        <v>50</v>
      </c>
      <c r="J57" s="88">
        <v>0</v>
      </c>
      <c r="K57" s="88">
        <v>0</v>
      </c>
    </row>
    <row r="58" spans="1:11" ht="52.5" x14ac:dyDescent="0.2">
      <c r="A58" s="87" t="s">
        <v>2595</v>
      </c>
      <c r="B58" s="87" t="s">
        <v>29</v>
      </c>
      <c r="C58" s="87"/>
      <c r="D58" s="87" t="s">
        <v>81</v>
      </c>
      <c r="E58" s="87" t="s">
        <v>380</v>
      </c>
      <c r="F58" s="87" t="s">
        <v>2594</v>
      </c>
      <c r="G58" s="87">
        <v>50</v>
      </c>
      <c r="H58" s="88">
        <v>0</v>
      </c>
      <c r="I58" s="89">
        <v>50</v>
      </c>
      <c r="J58" s="88">
        <v>0</v>
      </c>
      <c r="K58" s="88">
        <v>0</v>
      </c>
    </row>
    <row r="59" spans="1:11" ht="52.5" x14ac:dyDescent="0.2">
      <c r="A59" s="87" t="s">
        <v>362</v>
      </c>
      <c r="B59" s="87" t="s">
        <v>29</v>
      </c>
      <c r="C59" s="87"/>
      <c r="D59" s="87" t="s">
        <v>59</v>
      </c>
      <c r="E59" s="87"/>
      <c r="F59" s="87"/>
      <c r="G59" s="87">
        <v>50</v>
      </c>
      <c r="H59" s="88">
        <v>0</v>
      </c>
      <c r="I59" s="89">
        <v>50</v>
      </c>
      <c r="J59" s="88">
        <v>1</v>
      </c>
      <c r="K59" s="88">
        <v>2.0499999999999998</v>
      </c>
    </row>
    <row r="60" spans="1:11" ht="52.5" x14ac:dyDescent="0.2">
      <c r="A60" s="87" t="s">
        <v>363</v>
      </c>
      <c r="B60" s="87" t="s">
        <v>29</v>
      </c>
      <c r="C60" s="87"/>
      <c r="D60" s="87" t="s">
        <v>59</v>
      </c>
      <c r="E60" s="87" t="s">
        <v>357</v>
      </c>
      <c r="F60" s="87"/>
      <c r="G60" s="87">
        <v>50</v>
      </c>
      <c r="H60" s="88">
        <v>0</v>
      </c>
      <c r="I60" s="89">
        <v>50</v>
      </c>
      <c r="J60" s="88">
        <v>0.85</v>
      </c>
      <c r="K60" s="88">
        <v>1.75</v>
      </c>
    </row>
    <row r="61" spans="1:11" ht="52.5" x14ac:dyDescent="0.2">
      <c r="A61" s="87" t="s">
        <v>2596</v>
      </c>
      <c r="B61" s="87" t="s">
        <v>29</v>
      </c>
      <c r="C61" s="87"/>
      <c r="D61" s="87" t="s">
        <v>59</v>
      </c>
      <c r="E61" s="87" t="s">
        <v>380</v>
      </c>
      <c r="F61" s="87"/>
      <c r="G61" s="87">
        <v>50</v>
      </c>
      <c r="H61" s="88">
        <v>0</v>
      </c>
      <c r="I61" s="89">
        <v>50</v>
      </c>
      <c r="J61" s="88">
        <v>0.8</v>
      </c>
      <c r="K61" s="88">
        <v>1.65</v>
      </c>
    </row>
    <row r="62" spans="1:11" ht="52.5" x14ac:dyDescent="0.2">
      <c r="A62" s="87" t="s">
        <v>3024</v>
      </c>
      <c r="B62" s="87" t="s">
        <v>29</v>
      </c>
      <c r="C62" s="87" t="s">
        <v>3117</v>
      </c>
      <c r="D62" s="87" t="s">
        <v>61</v>
      </c>
      <c r="E62" s="87"/>
      <c r="F62" s="87"/>
      <c r="G62" s="87">
        <v>25</v>
      </c>
      <c r="H62" s="88">
        <v>0</v>
      </c>
      <c r="I62" s="89">
        <v>50</v>
      </c>
      <c r="J62" s="88">
        <v>2.0499999999999998</v>
      </c>
      <c r="K62" s="88">
        <v>4.2</v>
      </c>
    </row>
    <row r="63" spans="1:11" ht="52.5" x14ac:dyDescent="0.2">
      <c r="A63" s="87" t="s">
        <v>3211</v>
      </c>
      <c r="B63" s="87" t="s">
        <v>29</v>
      </c>
      <c r="C63" s="87" t="s">
        <v>3117</v>
      </c>
      <c r="D63" s="87" t="s">
        <v>64</v>
      </c>
      <c r="E63" s="87"/>
      <c r="F63" s="87"/>
      <c r="G63" s="87">
        <v>25</v>
      </c>
      <c r="H63" s="88">
        <v>0</v>
      </c>
      <c r="I63" s="89">
        <v>50</v>
      </c>
      <c r="J63" s="88">
        <v>2.8</v>
      </c>
      <c r="K63" s="88">
        <v>5.75</v>
      </c>
    </row>
    <row r="64" spans="1:11" ht="52.5" x14ac:dyDescent="0.2">
      <c r="A64" s="87" t="s">
        <v>3548</v>
      </c>
      <c r="B64" s="87" t="s">
        <v>29</v>
      </c>
      <c r="C64" s="87" t="s">
        <v>3117</v>
      </c>
      <c r="D64" s="87" t="s">
        <v>62</v>
      </c>
      <c r="E64" s="87"/>
      <c r="F64" s="87"/>
      <c r="G64" s="87">
        <v>10</v>
      </c>
      <c r="H64" s="88">
        <v>0</v>
      </c>
      <c r="I64" s="89">
        <v>50</v>
      </c>
      <c r="J64" s="88">
        <v>3.6</v>
      </c>
      <c r="K64" s="88">
        <v>7.4</v>
      </c>
    </row>
    <row r="65" spans="1:11" ht="52.5" x14ac:dyDescent="0.2">
      <c r="A65" s="87" t="s">
        <v>3549</v>
      </c>
      <c r="B65" s="87" t="s">
        <v>29</v>
      </c>
      <c r="C65" s="87" t="s">
        <v>3117</v>
      </c>
      <c r="D65" s="87" t="s">
        <v>81</v>
      </c>
      <c r="E65" s="87"/>
      <c r="F65" s="87" t="s">
        <v>2594</v>
      </c>
      <c r="G65" s="87">
        <v>25</v>
      </c>
      <c r="H65" s="88">
        <v>0</v>
      </c>
      <c r="I65" s="89">
        <v>50</v>
      </c>
      <c r="J65" s="88">
        <v>0</v>
      </c>
      <c r="K65" s="88">
        <v>0</v>
      </c>
    </row>
    <row r="66" spans="1:11" ht="52.5" x14ac:dyDescent="0.2">
      <c r="A66" s="87" t="s">
        <v>3212</v>
      </c>
      <c r="B66" s="87" t="s">
        <v>29</v>
      </c>
      <c r="C66" s="87" t="s">
        <v>3117</v>
      </c>
      <c r="D66" s="87" t="s">
        <v>59</v>
      </c>
      <c r="E66" s="87"/>
      <c r="F66" s="87"/>
      <c r="G66" s="87">
        <v>25</v>
      </c>
      <c r="H66" s="88">
        <v>0</v>
      </c>
      <c r="I66" s="89">
        <v>50</v>
      </c>
      <c r="J66" s="88">
        <v>1.7</v>
      </c>
      <c r="K66" s="88">
        <v>3.5</v>
      </c>
    </row>
    <row r="67" spans="1:11" ht="52.5" x14ac:dyDescent="0.2">
      <c r="A67" s="87" t="s">
        <v>364</v>
      </c>
      <c r="B67" s="87" t="s">
        <v>29</v>
      </c>
      <c r="C67" s="87"/>
      <c r="D67" s="87" t="s">
        <v>61</v>
      </c>
      <c r="E67" s="87" t="s">
        <v>353</v>
      </c>
      <c r="F67" s="87"/>
      <c r="G67" s="87">
        <v>10</v>
      </c>
      <c r="H67" s="88">
        <v>0</v>
      </c>
      <c r="I67" s="89">
        <v>10</v>
      </c>
      <c r="J67" s="88">
        <v>2.9</v>
      </c>
      <c r="K67" s="88">
        <v>5.95</v>
      </c>
    </row>
    <row r="68" spans="1:11" ht="52.5" x14ac:dyDescent="0.2">
      <c r="A68" s="87" t="s">
        <v>365</v>
      </c>
      <c r="B68" s="87" t="s">
        <v>29</v>
      </c>
      <c r="C68" s="87"/>
      <c r="D68" s="87" t="s">
        <v>64</v>
      </c>
      <c r="E68" s="87" t="s">
        <v>353</v>
      </c>
      <c r="F68" s="87"/>
      <c r="G68" s="87">
        <v>10</v>
      </c>
      <c r="H68" s="88">
        <v>0</v>
      </c>
      <c r="I68" s="89">
        <v>10</v>
      </c>
      <c r="J68" s="88">
        <v>3.95</v>
      </c>
      <c r="K68" s="88">
        <v>8.1</v>
      </c>
    </row>
    <row r="69" spans="1:11" ht="52.5" x14ac:dyDescent="0.2">
      <c r="A69" s="87" t="s">
        <v>366</v>
      </c>
      <c r="B69" s="87" t="s">
        <v>29</v>
      </c>
      <c r="C69" s="87"/>
      <c r="D69" s="87" t="s">
        <v>62</v>
      </c>
      <c r="E69" s="87" t="s">
        <v>353</v>
      </c>
      <c r="F69" s="87"/>
      <c r="G69" s="87">
        <v>10</v>
      </c>
      <c r="H69" s="88">
        <v>0</v>
      </c>
      <c r="I69" s="89">
        <v>10</v>
      </c>
      <c r="J69" s="88">
        <v>6.4</v>
      </c>
      <c r="K69" s="88">
        <v>13.1</v>
      </c>
    </row>
    <row r="70" spans="1:11" ht="52.5" x14ac:dyDescent="0.2">
      <c r="A70" s="87" t="s">
        <v>367</v>
      </c>
      <c r="B70" s="87" t="s">
        <v>29</v>
      </c>
      <c r="C70" s="87"/>
      <c r="D70" s="87" t="s">
        <v>63</v>
      </c>
      <c r="E70" s="87" t="s">
        <v>353</v>
      </c>
      <c r="F70" s="87"/>
      <c r="G70" s="87">
        <v>10</v>
      </c>
      <c r="H70" s="88">
        <v>0</v>
      </c>
      <c r="I70" s="89">
        <v>10</v>
      </c>
      <c r="J70" s="88">
        <v>7.8</v>
      </c>
      <c r="K70" s="88">
        <v>16</v>
      </c>
    </row>
    <row r="71" spans="1:11" ht="52.5" x14ac:dyDescent="0.2">
      <c r="A71" s="87" t="s">
        <v>368</v>
      </c>
      <c r="B71" s="87" t="s">
        <v>29</v>
      </c>
      <c r="C71" s="87"/>
      <c r="D71" s="87" t="s">
        <v>329</v>
      </c>
      <c r="E71" s="87" t="s">
        <v>353</v>
      </c>
      <c r="F71" s="87" t="s">
        <v>331</v>
      </c>
      <c r="G71" s="87">
        <v>10</v>
      </c>
      <c r="H71" s="88">
        <v>0</v>
      </c>
      <c r="I71" s="89">
        <v>10</v>
      </c>
      <c r="J71" s="88">
        <v>11.5</v>
      </c>
      <c r="K71" s="88">
        <v>23.55</v>
      </c>
    </row>
    <row r="72" spans="1:11" ht="52.5" x14ac:dyDescent="0.2">
      <c r="A72" s="87" t="s">
        <v>3213</v>
      </c>
      <c r="B72" s="87" t="s">
        <v>29</v>
      </c>
      <c r="C72" s="87"/>
      <c r="D72" s="87" t="s">
        <v>330</v>
      </c>
      <c r="E72" s="87" t="s">
        <v>353</v>
      </c>
      <c r="F72" s="87" t="s">
        <v>331</v>
      </c>
      <c r="G72" s="87">
        <v>3</v>
      </c>
      <c r="H72" s="88">
        <v>0</v>
      </c>
      <c r="I72" s="89">
        <v>9</v>
      </c>
      <c r="J72" s="88">
        <v>15.6</v>
      </c>
      <c r="K72" s="88">
        <v>32</v>
      </c>
    </row>
    <row r="73" spans="1:11" ht="52.5" x14ac:dyDescent="0.2">
      <c r="A73" s="87" t="s">
        <v>369</v>
      </c>
      <c r="B73" s="87" t="s">
        <v>29</v>
      </c>
      <c r="C73" s="87"/>
      <c r="D73" s="87" t="s">
        <v>59</v>
      </c>
      <c r="E73" s="87" t="s">
        <v>353</v>
      </c>
      <c r="F73" s="87"/>
      <c r="G73" s="87">
        <v>25</v>
      </c>
      <c r="H73" s="88">
        <v>0</v>
      </c>
      <c r="I73" s="89">
        <v>50</v>
      </c>
      <c r="J73" s="88">
        <v>1.8</v>
      </c>
      <c r="K73" s="88">
        <v>3.7</v>
      </c>
    </row>
    <row r="74" spans="1:11" ht="21" x14ac:dyDescent="0.2">
      <c r="A74" s="87" t="s">
        <v>370</v>
      </c>
      <c r="B74" s="87" t="s">
        <v>8</v>
      </c>
      <c r="C74" s="87" t="s">
        <v>69</v>
      </c>
      <c r="D74" s="87" t="s">
        <v>78</v>
      </c>
      <c r="E74" s="87"/>
      <c r="F74" s="87"/>
      <c r="G74" s="87">
        <v>10</v>
      </c>
      <c r="H74" s="88">
        <v>0</v>
      </c>
      <c r="I74" s="89">
        <v>10</v>
      </c>
      <c r="J74" s="88">
        <v>2.7</v>
      </c>
      <c r="K74" s="88">
        <v>5.55</v>
      </c>
    </row>
    <row r="75" spans="1:11" ht="21" x14ac:dyDescent="0.2">
      <c r="A75" s="87" t="s">
        <v>371</v>
      </c>
      <c r="B75" s="87" t="s">
        <v>8</v>
      </c>
      <c r="C75" s="87" t="s">
        <v>69</v>
      </c>
      <c r="D75" s="87" t="s">
        <v>86</v>
      </c>
      <c r="E75" s="87"/>
      <c r="F75" s="87"/>
      <c r="G75" s="87">
        <v>10</v>
      </c>
      <c r="H75" s="88">
        <v>0</v>
      </c>
      <c r="I75" s="89">
        <v>10</v>
      </c>
      <c r="J75" s="88">
        <v>2.85</v>
      </c>
      <c r="K75" s="88">
        <v>5.85</v>
      </c>
    </row>
    <row r="76" spans="1:11" ht="21" x14ac:dyDescent="0.2">
      <c r="A76" s="87" t="s">
        <v>3550</v>
      </c>
      <c r="B76" s="87" t="s">
        <v>8</v>
      </c>
      <c r="C76" s="87" t="s">
        <v>70</v>
      </c>
      <c r="D76" s="87" t="s">
        <v>410</v>
      </c>
      <c r="E76" s="87"/>
      <c r="F76" s="87" t="s">
        <v>2594</v>
      </c>
      <c r="G76" s="87">
        <v>25</v>
      </c>
      <c r="H76" s="88">
        <v>0</v>
      </c>
      <c r="I76" s="89">
        <v>0</v>
      </c>
      <c r="J76" s="88">
        <v>0</v>
      </c>
      <c r="K76" s="88">
        <v>0</v>
      </c>
    </row>
    <row r="77" spans="1:11" ht="21" x14ac:dyDescent="0.2">
      <c r="A77" s="87" t="s">
        <v>372</v>
      </c>
      <c r="B77" s="87" t="s">
        <v>8</v>
      </c>
      <c r="C77" s="87" t="s">
        <v>70</v>
      </c>
      <c r="D77" s="87" t="s">
        <v>76</v>
      </c>
      <c r="E77" s="87"/>
      <c r="F77" s="87"/>
      <c r="G77" s="87">
        <v>50</v>
      </c>
      <c r="H77" s="88">
        <v>0</v>
      </c>
      <c r="I77" s="89">
        <v>50</v>
      </c>
      <c r="J77" s="88">
        <v>0.75</v>
      </c>
      <c r="K77" s="88">
        <v>1.55</v>
      </c>
    </row>
    <row r="78" spans="1:11" ht="21" x14ac:dyDescent="0.2">
      <c r="A78" s="87" t="s">
        <v>373</v>
      </c>
      <c r="B78" s="87" t="s">
        <v>8</v>
      </c>
      <c r="C78" s="87" t="s">
        <v>70</v>
      </c>
      <c r="D78" s="87" t="s">
        <v>77</v>
      </c>
      <c r="E78" s="87"/>
      <c r="F78" s="87"/>
      <c r="G78" s="87">
        <v>50</v>
      </c>
      <c r="H78" s="88">
        <v>0</v>
      </c>
      <c r="I78" s="89">
        <v>50</v>
      </c>
      <c r="J78" s="88">
        <v>0.85</v>
      </c>
      <c r="K78" s="88">
        <v>1.75</v>
      </c>
    </row>
    <row r="79" spans="1:11" ht="21" x14ac:dyDescent="0.2">
      <c r="A79" s="87" t="s">
        <v>374</v>
      </c>
      <c r="B79" s="87" t="s">
        <v>8</v>
      </c>
      <c r="C79" s="87" t="s">
        <v>60</v>
      </c>
      <c r="D79" s="87" t="s">
        <v>76</v>
      </c>
      <c r="E79" s="87"/>
      <c r="F79" s="87"/>
      <c r="G79" s="87">
        <v>50</v>
      </c>
      <c r="H79" s="88">
        <v>0</v>
      </c>
      <c r="I79" s="89">
        <v>50</v>
      </c>
      <c r="J79" s="88">
        <v>0.8</v>
      </c>
      <c r="K79" s="88">
        <v>1.65</v>
      </c>
    </row>
    <row r="80" spans="1:11" ht="21" x14ac:dyDescent="0.2">
      <c r="A80" s="87" t="s">
        <v>375</v>
      </c>
      <c r="B80" s="87" t="s">
        <v>8</v>
      </c>
      <c r="C80" s="87" t="s">
        <v>60</v>
      </c>
      <c r="D80" s="87" t="s">
        <v>77</v>
      </c>
      <c r="E80" s="87"/>
      <c r="F80" s="87"/>
      <c r="G80" s="87">
        <v>50</v>
      </c>
      <c r="H80" s="88">
        <v>0</v>
      </c>
      <c r="I80" s="89">
        <v>50</v>
      </c>
      <c r="J80" s="88">
        <v>0.9</v>
      </c>
      <c r="K80" s="88">
        <v>1.85</v>
      </c>
    </row>
    <row r="81" spans="1:11" ht="21" x14ac:dyDescent="0.2">
      <c r="A81" s="87" t="s">
        <v>376</v>
      </c>
      <c r="B81" s="87" t="s">
        <v>8</v>
      </c>
      <c r="C81" s="87" t="s">
        <v>60</v>
      </c>
      <c r="D81" s="87" t="s">
        <v>78</v>
      </c>
      <c r="E81" s="87"/>
      <c r="F81" s="87"/>
      <c r="G81" s="87">
        <v>50</v>
      </c>
      <c r="H81" s="88">
        <v>0</v>
      </c>
      <c r="I81" s="89">
        <v>50</v>
      </c>
      <c r="J81" s="88">
        <v>1.1000000000000001</v>
      </c>
      <c r="K81" s="88">
        <v>2.25</v>
      </c>
    </row>
    <row r="82" spans="1:11" ht="21" x14ac:dyDescent="0.2">
      <c r="A82" s="87" t="s">
        <v>377</v>
      </c>
      <c r="B82" s="87" t="s">
        <v>8</v>
      </c>
      <c r="C82" s="87" t="s">
        <v>60</v>
      </c>
      <c r="D82" s="87" t="s">
        <v>86</v>
      </c>
      <c r="E82" s="87"/>
      <c r="F82" s="87"/>
      <c r="G82" s="87">
        <v>50</v>
      </c>
      <c r="H82" s="88">
        <v>0</v>
      </c>
      <c r="I82" s="89">
        <v>50</v>
      </c>
      <c r="J82" s="88">
        <v>1.25</v>
      </c>
      <c r="K82" s="88">
        <v>2.5499999999999998</v>
      </c>
    </row>
    <row r="83" spans="1:11" ht="21" x14ac:dyDescent="0.2">
      <c r="A83" s="87" t="s">
        <v>3551</v>
      </c>
      <c r="B83" s="87" t="s">
        <v>8</v>
      </c>
      <c r="C83" s="87"/>
      <c r="D83" s="87" t="s">
        <v>76</v>
      </c>
      <c r="E83" s="87" t="s">
        <v>1377</v>
      </c>
      <c r="F83" s="87" t="s">
        <v>2594</v>
      </c>
      <c r="G83" s="87">
        <v>50</v>
      </c>
      <c r="H83" s="88">
        <v>0</v>
      </c>
      <c r="I83" s="89">
        <v>50</v>
      </c>
      <c r="J83" s="88">
        <v>0</v>
      </c>
      <c r="K83" s="88">
        <v>0</v>
      </c>
    </row>
    <row r="84" spans="1:11" ht="21" x14ac:dyDescent="0.2">
      <c r="A84" s="87" t="s">
        <v>3214</v>
      </c>
      <c r="B84" s="87" t="s">
        <v>8</v>
      </c>
      <c r="C84" s="87"/>
      <c r="D84" s="87" t="s">
        <v>77</v>
      </c>
      <c r="E84" s="87" t="s">
        <v>1377</v>
      </c>
      <c r="F84" s="87"/>
      <c r="G84" s="87">
        <v>50</v>
      </c>
      <c r="H84" s="88">
        <v>0</v>
      </c>
      <c r="I84" s="89">
        <v>50</v>
      </c>
      <c r="J84" s="88">
        <v>0.9</v>
      </c>
      <c r="K84" s="88">
        <v>1.85</v>
      </c>
    </row>
    <row r="85" spans="1:11" ht="21" x14ac:dyDescent="0.2">
      <c r="A85" s="87" t="s">
        <v>3003</v>
      </c>
      <c r="B85" s="87" t="s">
        <v>8</v>
      </c>
      <c r="C85" s="87"/>
      <c r="D85" s="87" t="s">
        <v>78</v>
      </c>
      <c r="E85" s="87" t="s">
        <v>1377</v>
      </c>
      <c r="F85" s="87"/>
      <c r="G85" s="87">
        <v>50</v>
      </c>
      <c r="H85" s="88">
        <v>0</v>
      </c>
      <c r="I85" s="89">
        <v>50</v>
      </c>
      <c r="J85" s="88">
        <v>1.1000000000000001</v>
      </c>
      <c r="K85" s="88">
        <v>2.25</v>
      </c>
    </row>
    <row r="86" spans="1:11" ht="21" x14ac:dyDescent="0.2">
      <c r="A86" s="87" t="s">
        <v>3004</v>
      </c>
      <c r="B86" s="87" t="s">
        <v>8</v>
      </c>
      <c r="C86" s="87"/>
      <c r="D86" s="87" t="s">
        <v>86</v>
      </c>
      <c r="E86" s="87" t="s">
        <v>1377</v>
      </c>
      <c r="F86" s="87"/>
      <c r="G86" s="87">
        <v>50</v>
      </c>
      <c r="H86" s="88">
        <v>0</v>
      </c>
      <c r="I86" s="89">
        <v>50</v>
      </c>
      <c r="J86" s="88">
        <v>1.25</v>
      </c>
      <c r="K86" s="88">
        <v>2.5499999999999998</v>
      </c>
    </row>
    <row r="87" spans="1:11" ht="21" x14ac:dyDescent="0.2">
      <c r="A87" s="87" t="s">
        <v>3215</v>
      </c>
      <c r="B87" s="87" t="s">
        <v>8</v>
      </c>
      <c r="C87" s="87"/>
      <c r="D87" s="87" t="s">
        <v>315</v>
      </c>
      <c r="E87" s="87" t="s">
        <v>1377</v>
      </c>
      <c r="F87" s="87"/>
      <c r="G87" s="87">
        <v>50</v>
      </c>
      <c r="H87" s="88">
        <v>0</v>
      </c>
      <c r="I87" s="89">
        <v>50</v>
      </c>
      <c r="J87" s="88">
        <v>1.45</v>
      </c>
      <c r="K87" s="88">
        <v>2.95</v>
      </c>
    </row>
    <row r="88" spans="1:11" ht="31.5" x14ac:dyDescent="0.2">
      <c r="A88" s="87" t="s">
        <v>378</v>
      </c>
      <c r="B88" s="87" t="s">
        <v>30</v>
      </c>
      <c r="C88" s="87"/>
      <c r="D88" s="87" t="s">
        <v>76</v>
      </c>
      <c r="E88" s="87"/>
      <c r="F88" s="87" t="s">
        <v>317</v>
      </c>
      <c r="G88" s="87">
        <v>50</v>
      </c>
      <c r="H88" s="88">
        <v>0</v>
      </c>
      <c r="I88" s="89">
        <v>50</v>
      </c>
      <c r="J88" s="88">
        <v>1.1499999999999999</v>
      </c>
      <c r="K88" s="88">
        <v>2.35</v>
      </c>
    </row>
    <row r="89" spans="1:11" ht="31.5" x14ac:dyDescent="0.2">
      <c r="A89" s="87" t="s">
        <v>379</v>
      </c>
      <c r="B89" s="87" t="s">
        <v>30</v>
      </c>
      <c r="C89" s="87"/>
      <c r="D89" s="87" t="s">
        <v>76</v>
      </c>
      <c r="E89" s="87" t="s">
        <v>380</v>
      </c>
      <c r="F89" s="87" t="s">
        <v>317</v>
      </c>
      <c r="G89" s="87">
        <v>50</v>
      </c>
      <c r="H89" s="88">
        <v>0</v>
      </c>
      <c r="I89" s="89">
        <v>50</v>
      </c>
      <c r="J89" s="88">
        <v>0.9</v>
      </c>
      <c r="K89" s="88">
        <v>1.85</v>
      </c>
    </row>
    <row r="90" spans="1:11" ht="31.5" x14ac:dyDescent="0.2">
      <c r="A90" s="87" t="s">
        <v>381</v>
      </c>
      <c r="B90" s="87" t="s">
        <v>30</v>
      </c>
      <c r="C90" s="87"/>
      <c r="D90" s="87" t="s">
        <v>77</v>
      </c>
      <c r="E90" s="87"/>
      <c r="F90" s="87" t="s">
        <v>317</v>
      </c>
      <c r="G90" s="87">
        <v>50</v>
      </c>
      <c r="H90" s="88">
        <v>0</v>
      </c>
      <c r="I90" s="89">
        <v>50</v>
      </c>
      <c r="J90" s="88">
        <v>1.35</v>
      </c>
      <c r="K90" s="88">
        <v>2.75</v>
      </c>
    </row>
    <row r="91" spans="1:11" ht="31.5" x14ac:dyDescent="0.2">
      <c r="A91" s="87" t="s">
        <v>382</v>
      </c>
      <c r="B91" s="87" t="s">
        <v>30</v>
      </c>
      <c r="C91" s="87"/>
      <c r="D91" s="87" t="s">
        <v>77</v>
      </c>
      <c r="E91" s="87" t="s">
        <v>380</v>
      </c>
      <c r="F91" s="87" t="s">
        <v>317</v>
      </c>
      <c r="G91" s="87">
        <v>50</v>
      </c>
      <c r="H91" s="88">
        <v>0</v>
      </c>
      <c r="I91" s="89">
        <v>50</v>
      </c>
      <c r="J91" s="88">
        <v>1.1000000000000001</v>
      </c>
      <c r="K91" s="88">
        <v>2.25</v>
      </c>
    </row>
    <row r="92" spans="1:11" ht="31.5" x14ac:dyDescent="0.2">
      <c r="A92" s="87" t="s">
        <v>383</v>
      </c>
      <c r="B92" s="87" t="s">
        <v>30</v>
      </c>
      <c r="C92" s="87"/>
      <c r="D92" s="87" t="s">
        <v>78</v>
      </c>
      <c r="E92" s="87"/>
      <c r="F92" s="87" t="s">
        <v>317</v>
      </c>
      <c r="G92" s="87">
        <v>50</v>
      </c>
      <c r="H92" s="88">
        <v>0</v>
      </c>
      <c r="I92" s="89">
        <v>50</v>
      </c>
      <c r="J92" s="88">
        <v>1.5</v>
      </c>
      <c r="K92" s="88">
        <v>3.05</v>
      </c>
    </row>
    <row r="93" spans="1:11" ht="31.5" x14ac:dyDescent="0.2">
      <c r="A93" s="87" t="s">
        <v>384</v>
      </c>
      <c r="B93" s="87" t="s">
        <v>30</v>
      </c>
      <c r="C93" s="87"/>
      <c r="D93" s="87" t="s">
        <v>78</v>
      </c>
      <c r="E93" s="87" t="s">
        <v>380</v>
      </c>
      <c r="F93" s="87" t="s">
        <v>317</v>
      </c>
      <c r="G93" s="87">
        <v>50</v>
      </c>
      <c r="H93" s="88">
        <v>0</v>
      </c>
      <c r="I93" s="89">
        <v>50</v>
      </c>
      <c r="J93" s="88">
        <v>1.2</v>
      </c>
      <c r="K93" s="88">
        <v>2.4500000000000002</v>
      </c>
    </row>
    <row r="94" spans="1:11" ht="31.5" x14ac:dyDescent="0.2">
      <c r="A94" s="87" t="s">
        <v>385</v>
      </c>
      <c r="B94" s="87" t="s">
        <v>30</v>
      </c>
      <c r="C94" s="87"/>
      <c r="D94" s="87" t="s">
        <v>86</v>
      </c>
      <c r="E94" s="87"/>
      <c r="F94" s="87" t="s">
        <v>317</v>
      </c>
      <c r="G94" s="87">
        <v>20</v>
      </c>
      <c r="H94" s="88">
        <v>0</v>
      </c>
      <c r="I94" s="89">
        <v>20</v>
      </c>
      <c r="J94" s="88">
        <v>1.85</v>
      </c>
      <c r="K94" s="88">
        <v>3.8</v>
      </c>
    </row>
    <row r="95" spans="1:11" ht="31.5" x14ac:dyDescent="0.2">
      <c r="A95" s="87" t="s">
        <v>386</v>
      </c>
      <c r="B95" s="87" t="s">
        <v>30</v>
      </c>
      <c r="C95" s="87"/>
      <c r="D95" s="87" t="s">
        <v>86</v>
      </c>
      <c r="E95" s="87" t="s">
        <v>380</v>
      </c>
      <c r="F95" s="87" t="s">
        <v>317</v>
      </c>
      <c r="G95" s="87">
        <v>50</v>
      </c>
      <c r="H95" s="88">
        <v>0</v>
      </c>
      <c r="I95" s="89">
        <v>50</v>
      </c>
      <c r="J95" s="88">
        <v>1.5</v>
      </c>
      <c r="K95" s="88">
        <v>3.05</v>
      </c>
    </row>
    <row r="96" spans="1:11" ht="31.5" x14ac:dyDescent="0.2">
      <c r="A96" s="87" t="s">
        <v>387</v>
      </c>
      <c r="B96" s="87" t="s">
        <v>30</v>
      </c>
      <c r="C96" s="87"/>
      <c r="D96" s="87" t="s">
        <v>315</v>
      </c>
      <c r="E96" s="87"/>
      <c r="F96" s="87" t="s">
        <v>317</v>
      </c>
      <c r="G96" s="87">
        <v>10</v>
      </c>
      <c r="H96" s="88">
        <v>0</v>
      </c>
      <c r="I96" s="89">
        <v>10</v>
      </c>
      <c r="J96" s="88">
        <v>2.65</v>
      </c>
      <c r="K96" s="88">
        <v>5.45</v>
      </c>
    </row>
    <row r="97" spans="1:11" ht="31.5" x14ac:dyDescent="0.2">
      <c r="A97" s="87" t="s">
        <v>3552</v>
      </c>
      <c r="B97" s="87" t="s">
        <v>32</v>
      </c>
      <c r="C97" s="87"/>
      <c r="D97" s="87" t="s">
        <v>76</v>
      </c>
      <c r="E97" s="87"/>
      <c r="F97" s="87"/>
      <c r="G97" s="87">
        <v>25</v>
      </c>
      <c r="H97" s="88">
        <v>0</v>
      </c>
      <c r="I97" s="89">
        <v>50</v>
      </c>
      <c r="J97" s="88">
        <v>0</v>
      </c>
      <c r="K97" s="88">
        <v>0</v>
      </c>
    </row>
    <row r="98" spans="1:11" ht="31.5" x14ac:dyDescent="0.2">
      <c r="A98" s="87" t="s">
        <v>388</v>
      </c>
      <c r="B98" s="87" t="s">
        <v>32</v>
      </c>
      <c r="C98" s="87"/>
      <c r="D98" s="87" t="s">
        <v>77</v>
      </c>
      <c r="E98" s="87"/>
      <c r="F98" s="87"/>
      <c r="G98" s="87">
        <v>50</v>
      </c>
      <c r="H98" s="88">
        <v>0</v>
      </c>
      <c r="I98" s="89">
        <v>50</v>
      </c>
      <c r="J98" s="88">
        <v>1.1000000000000001</v>
      </c>
      <c r="K98" s="88">
        <v>2.25</v>
      </c>
    </row>
    <row r="99" spans="1:11" ht="31.5" x14ac:dyDescent="0.2">
      <c r="A99" s="87" t="s">
        <v>389</v>
      </c>
      <c r="B99" s="87" t="s">
        <v>32</v>
      </c>
      <c r="C99" s="87"/>
      <c r="D99" s="87" t="s">
        <v>78</v>
      </c>
      <c r="E99" s="87"/>
      <c r="F99" s="87"/>
      <c r="G99" s="87">
        <v>50</v>
      </c>
      <c r="H99" s="88">
        <v>0</v>
      </c>
      <c r="I99" s="89">
        <v>50</v>
      </c>
      <c r="J99" s="88">
        <v>1.3</v>
      </c>
      <c r="K99" s="88">
        <v>2.65</v>
      </c>
    </row>
    <row r="100" spans="1:11" ht="31.5" x14ac:dyDescent="0.2">
      <c r="A100" s="87" t="s">
        <v>390</v>
      </c>
      <c r="B100" s="87" t="s">
        <v>32</v>
      </c>
      <c r="C100" s="87"/>
      <c r="D100" s="87" t="s">
        <v>86</v>
      </c>
      <c r="E100" s="87"/>
      <c r="F100" s="87"/>
      <c r="G100" s="87">
        <v>50</v>
      </c>
      <c r="H100" s="88">
        <v>0</v>
      </c>
      <c r="I100" s="89">
        <v>50</v>
      </c>
      <c r="J100" s="88">
        <v>1.45</v>
      </c>
      <c r="K100" s="88">
        <v>2.95</v>
      </c>
    </row>
    <row r="101" spans="1:11" ht="31.5" x14ac:dyDescent="0.2">
      <c r="A101" s="87" t="s">
        <v>391</v>
      </c>
      <c r="B101" s="87" t="s">
        <v>32</v>
      </c>
      <c r="C101" s="87"/>
      <c r="D101" s="87" t="s">
        <v>315</v>
      </c>
      <c r="E101" s="87"/>
      <c r="F101" s="87"/>
      <c r="G101" s="87">
        <v>20</v>
      </c>
      <c r="H101" s="88">
        <v>0</v>
      </c>
      <c r="I101" s="89">
        <v>20</v>
      </c>
      <c r="J101" s="88">
        <v>1.9</v>
      </c>
      <c r="K101" s="88">
        <v>3.9</v>
      </c>
    </row>
    <row r="102" spans="1:11" ht="21" x14ac:dyDescent="0.2">
      <c r="A102" s="87" t="s">
        <v>392</v>
      </c>
      <c r="B102" s="87" t="s">
        <v>193</v>
      </c>
      <c r="C102" s="87"/>
      <c r="D102" s="87" t="s">
        <v>76</v>
      </c>
      <c r="E102" s="87"/>
      <c r="F102" s="87"/>
      <c r="G102" s="87">
        <v>50</v>
      </c>
      <c r="H102" s="88">
        <v>0</v>
      </c>
      <c r="I102" s="89">
        <v>50</v>
      </c>
      <c r="J102" s="88">
        <v>0.95</v>
      </c>
      <c r="K102" s="88">
        <v>1.95</v>
      </c>
    </row>
    <row r="103" spans="1:11" ht="21" x14ac:dyDescent="0.2">
      <c r="A103" s="87" t="s">
        <v>393</v>
      </c>
      <c r="B103" s="87" t="s">
        <v>193</v>
      </c>
      <c r="C103" s="87"/>
      <c r="D103" s="87" t="s">
        <v>77</v>
      </c>
      <c r="E103" s="87"/>
      <c r="F103" s="87"/>
      <c r="G103" s="87">
        <v>50</v>
      </c>
      <c r="H103" s="88">
        <v>0</v>
      </c>
      <c r="I103" s="89">
        <v>50</v>
      </c>
      <c r="J103" s="88">
        <v>1.05</v>
      </c>
      <c r="K103" s="88">
        <v>2.15</v>
      </c>
    </row>
    <row r="104" spans="1:11" ht="21" x14ac:dyDescent="0.2">
      <c r="A104" s="87" t="s">
        <v>394</v>
      </c>
      <c r="B104" s="87" t="s">
        <v>193</v>
      </c>
      <c r="C104" s="87"/>
      <c r="D104" s="87" t="s">
        <v>77</v>
      </c>
      <c r="E104" s="87" t="s">
        <v>380</v>
      </c>
      <c r="F104" s="87"/>
      <c r="G104" s="87">
        <v>50</v>
      </c>
      <c r="H104" s="88">
        <v>0</v>
      </c>
      <c r="I104" s="89">
        <v>50</v>
      </c>
      <c r="J104" s="88">
        <v>0.85</v>
      </c>
      <c r="K104" s="88">
        <v>1.75</v>
      </c>
    </row>
    <row r="105" spans="1:11" ht="21" x14ac:dyDescent="0.2">
      <c r="A105" s="87" t="s">
        <v>395</v>
      </c>
      <c r="B105" s="87" t="s">
        <v>193</v>
      </c>
      <c r="C105" s="87"/>
      <c r="D105" s="87" t="s">
        <v>78</v>
      </c>
      <c r="E105" s="87"/>
      <c r="F105" s="87"/>
      <c r="G105" s="87">
        <v>50</v>
      </c>
      <c r="H105" s="88">
        <v>0</v>
      </c>
      <c r="I105" s="89">
        <v>50</v>
      </c>
      <c r="J105" s="88">
        <v>1.5</v>
      </c>
      <c r="K105" s="88">
        <v>3.05</v>
      </c>
    </row>
    <row r="106" spans="1:11" ht="21" x14ac:dyDescent="0.2">
      <c r="A106" s="87" t="s">
        <v>396</v>
      </c>
      <c r="B106" s="87" t="s">
        <v>193</v>
      </c>
      <c r="C106" s="87"/>
      <c r="D106" s="87" t="s">
        <v>78</v>
      </c>
      <c r="E106" s="87" t="s">
        <v>380</v>
      </c>
      <c r="F106" s="87"/>
      <c r="G106" s="87">
        <v>50</v>
      </c>
      <c r="H106" s="88">
        <v>0</v>
      </c>
      <c r="I106" s="89">
        <v>50</v>
      </c>
      <c r="J106" s="88">
        <v>1.2</v>
      </c>
      <c r="K106" s="88">
        <v>2.4500000000000002</v>
      </c>
    </row>
    <row r="107" spans="1:11" ht="21" x14ac:dyDescent="0.2">
      <c r="A107" s="87" t="s">
        <v>397</v>
      </c>
      <c r="B107" s="87" t="s">
        <v>193</v>
      </c>
      <c r="C107" s="87"/>
      <c r="D107" s="87" t="s">
        <v>86</v>
      </c>
      <c r="E107" s="87"/>
      <c r="F107" s="87"/>
      <c r="G107" s="87">
        <v>50</v>
      </c>
      <c r="H107" s="88">
        <v>0</v>
      </c>
      <c r="I107" s="89">
        <v>50</v>
      </c>
      <c r="J107" s="88">
        <v>2.0499999999999998</v>
      </c>
      <c r="K107" s="88">
        <v>4.2</v>
      </c>
    </row>
    <row r="108" spans="1:11" ht="21" x14ac:dyDescent="0.2">
      <c r="A108" s="87" t="s">
        <v>398</v>
      </c>
      <c r="B108" s="87" t="s">
        <v>193</v>
      </c>
      <c r="C108" s="87"/>
      <c r="D108" s="87" t="s">
        <v>315</v>
      </c>
      <c r="E108" s="87"/>
      <c r="F108" s="87"/>
      <c r="G108" s="87">
        <v>20</v>
      </c>
      <c r="H108" s="88">
        <v>0</v>
      </c>
      <c r="I108" s="89">
        <v>20</v>
      </c>
      <c r="J108" s="88">
        <v>2.1</v>
      </c>
      <c r="K108" s="88">
        <v>4.3</v>
      </c>
    </row>
    <row r="109" spans="1:11" ht="21" x14ac:dyDescent="0.2">
      <c r="A109" s="87" t="s">
        <v>3056</v>
      </c>
      <c r="B109" s="87" t="s">
        <v>193</v>
      </c>
      <c r="C109" s="87" t="s">
        <v>3117</v>
      </c>
      <c r="D109" s="87" t="s">
        <v>76</v>
      </c>
      <c r="E109" s="87"/>
      <c r="F109" s="87"/>
      <c r="G109" s="87">
        <v>25</v>
      </c>
      <c r="H109" s="88">
        <v>0</v>
      </c>
      <c r="I109" s="89">
        <v>50</v>
      </c>
      <c r="J109" s="88">
        <v>1.6</v>
      </c>
      <c r="K109" s="88">
        <v>3.3</v>
      </c>
    </row>
    <row r="110" spans="1:11" ht="21" x14ac:dyDescent="0.2">
      <c r="A110" s="87" t="s">
        <v>3057</v>
      </c>
      <c r="B110" s="87" t="s">
        <v>193</v>
      </c>
      <c r="C110" s="87" t="s">
        <v>3117</v>
      </c>
      <c r="D110" s="87" t="s">
        <v>77</v>
      </c>
      <c r="E110" s="87"/>
      <c r="F110" s="87"/>
      <c r="G110" s="87">
        <v>25</v>
      </c>
      <c r="H110" s="88">
        <v>0</v>
      </c>
      <c r="I110" s="89">
        <v>50</v>
      </c>
      <c r="J110" s="88">
        <v>1.95</v>
      </c>
      <c r="K110" s="88">
        <v>4</v>
      </c>
    </row>
    <row r="111" spans="1:11" ht="21" x14ac:dyDescent="0.2">
      <c r="A111" s="87" t="s">
        <v>3058</v>
      </c>
      <c r="B111" s="87" t="s">
        <v>193</v>
      </c>
      <c r="C111" s="87" t="s">
        <v>3117</v>
      </c>
      <c r="D111" s="87" t="s">
        <v>78</v>
      </c>
      <c r="E111" s="87"/>
      <c r="F111" s="87"/>
      <c r="G111" s="87">
        <v>25</v>
      </c>
      <c r="H111" s="88">
        <v>0</v>
      </c>
      <c r="I111" s="89">
        <v>50</v>
      </c>
      <c r="J111" s="88">
        <v>2.2000000000000002</v>
      </c>
      <c r="K111" s="88">
        <v>4.5</v>
      </c>
    </row>
    <row r="112" spans="1:11" ht="21" x14ac:dyDescent="0.2">
      <c r="A112" s="87" t="s">
        <v>399</v>
      </c>
      <c r="B112" s="87" t="s">
        <v>193</v>
      </c>
      <c r="C112" s="87"/>
      <c r="D112" s="87" t="s">
        <v>78</v>
      </c>
      <c r="E112" s="87" t="s">
        <v>353</v>
      </c>
      <c r="F112" s="87"/>
      <c r="G112" s="87">
        <v>20</v>
      </c>
      <c r="H112" s="88">
        <v>0</v>
      </c>
      <c r="I112" s="89">
        <v>20</v>
      </c>
      <c r="J112" s="88">
        <v>1.7</v>
      </c>
      <c r="K112" s="88">
        <v>3.5</v>
      </c>
    </row>
    <row r="113" spans="1:11" ht="21" x14ac:dyDescent="0.2">
      <c r="A113" s="87" t="s">
        <v>400</v>
      </c>
      <c r="B113" s="87" t="s">
        <v>193</v>
      </c>
      <c r="C113" s="87"/>
      <c r="D113" s="87" t="s">
        <v>86</v>
      </c>
      <c r="E113" s="87" t="s">
        <v>353</v>
      </c>
      <c r="F113" s="87"/>
      <c r="G113" s="87">
        <v>20</v>
      </c>
      <c r="H113" s="88">
        <v>0</v>
      </c>
      <c r="I113" s="89">
        <v>20</v>
      </c>
      <c r="J113" s="88">
        <v>2.7</v>
      </c>
      <c r="K113" s="88">
        <v>5.55</v>
      </c>
    </row>
    <row r="114" spans="1:11" ht="21" x14ac:dyDescent="0.2">
      <c r="A114" s="87" t="s">
        <v>401</v>
      </c>
      <c r="B114" s="87" t="s">
        <v>193</v>
      </c>
      <c r="C114" s="87"/>
      <c r="D114" s="87" t="s">
        <v>315</v>
      </c>
      <c r="E114" s="87" t="s">
        <v>353</v>
      </c>
      <c r="F114" s="87"/>
      <c r="G114" s="87">
        <v>20</v>
      </c>
      <c r="H114" s="88">
        <v>0</v>
      </c>
      <c r="I114" s="89">
        <v>20</v>
      </c>
      <c r="J114" s="88">
        <v>2.2000000000000002</v>
      </c>
      <c r="K114" s="88">
        <v>4.5</v>
      </c>
    </row>
    <row r="115" spans="1:11" ht="21" x14ac:dyDescent="0.2">
      <c r="A115" s="87" t="s">
        <v>402</v>
      </c>
      <c r="B115" s="87" t="s">
        <v>193</v>
      </c>
      <c r="C115" s="87"/>
      <c r="D115" s="87" t="s">
        <v>61</v>
      </c>
      <c r="E115" s="87" t="s">
        <v>353</v>
      </c>
      <c r="F115" s="87"/>
      <c r="G115" s="87">
        <v>20</v>
      </c>
      <c r="H115" s="88">
        <v>0</v>
      </c>
      <c r="I115" s="89">
        <v>20</v>
      </c>
      <c r="J115" s="88">
        <v>3.7</v>
      </c>
      <c r="K115" s="88">
        <v>7.6</v>
      </c>
    </row>
    <row r="116" spans="1:11" ht="21" x14ac:dyDescent="0.2">
      <c r="A116" s="87" t="s">
        <v>3059</v>
      </c>
      <c r="B116" s="87" t="s">
        <v>193</v>
      </c>
      <c r="C116" s="87"/>
      <c r="D116" s="87" t="s">
        <v>61</v>
      </c>
      <c r="E116" s="87" t="s">
        <v>3216</v>
      </c>
      <c r="F116" s="87"/>
      <c r="G116" s="87">
        <v>20</v>
      </c>
      <c r="H116" s="88">
        <v>0</v>
      </c>
      <c r="I116" s="89">
        <v>20</v>
      </c>
      <c r="J116" s="88">
        <v>4.75</v>
      </c>
      <c r="K116" s="88">
        <v>9.75</v>
      </c>
    </row>
    <row r="117" spans="1:11" ht="21" x14ac:dyDescent="0.2">
      <c r="A117" s="87" t="s">
        <v>403</v>
      </c>
      <c r="B117" s="87" t="s">
        <v>193</v>
      </c>
      <c r="C117" s="87"/>
      <c r="D117" s="87" t="s">
        <v>64</v>
      </c>
      <c r="E117" s="87" t="s">
        <v>353</v>
      </c>
      <c r="F117" s="87"/>
      <c r="G117" s="87">
        <v>20</v>
      </c>
      <c r="H117" s="88">
        <v>0</v>
      </c>
      <c r="I117" s="89">
        <v>20</v>
      </c>
      <c r="J117" s="88">
        <v>4.7</v>
      </c>
      <c r="K117" s="88">
        <v>9.65</v>
      </c>
    </row>
    <row r="118" spans="1:11" ht="21" x14ac:dyDescent="0.2">
      <c r="A118" s="87" t="s">
        <v>3061</v>
      </c>
      <c r="B118" s="87" t="s">
        <v>193</v>
      </c>
      <c r="C118" s="87"/>
      <c r="D118" s="87" t="s">
        <v>64</v>
      </c>
      <c r="E118" s="87" t="s">
        <v>3216</v>
      </c>
      <c r="F118" s="87" t="s">
        <v>331</v>
      </c>
      <c r="G118" s="87">
        <v>20</v>
      </c>
      <c r="H118" s="88">
        <v>0</v>
      </c>
      <c r="I118" s="89">
        <v>20</v>
      </c>
      <c r="J118" s="88">
        <v>6.1</v>
      </c>
      <c r="K118" s="88">
        <v>12.5</v>
      </c>
    </row>
    <row r="119" spans="1:11" ht="21" x14ac:dyDescent="0.2">
      <c r="A119" s="87" t="s">
        <v>404</v>
      </c>
      <c r="B119" s="87" t="s">
        <v>193</v>
      </c>
      <c r="C119" s="87"/>
      <c r="D119" s="87" t="s">
        <v>62</v>
      </c>
      <c r="E119" s="87" t="s">
        <v>353</v>
      </c>
      <c r="F119" s="87"/>
      <c r="G119" s="87">
        <v>20</v>
      </c>
      <c r="H119" s="88">
        <v>0</v>
      </c>
      <c r="I119" s="89">
        <v>20</v>
      </c>
      <c r="J119" s="88">
        <v>6.05</v>
      </c>
      <c r="K119" s="88">
        <v>12.4</v>
      </c>
    </row>
    <row r="120" spans="1:11" ht="21" x14ac:dyDescent="0.2">
      <c r="A120" s="87" t="s">
        <v>3063</v>
      </c>
      <c r="B120" s="87" t="s">
        <v>193</v>
      </c>
      <c r="C120" s="87"/>
      <c r="D120" s="87" t="s">
        <v>62</v>
      </c>
      <c r="E120" s="87" t="s">
        <v>3216</v>
      </c>
      <c r="F120" s="87" t="s">
        <v>331</v>
      </c>
      <c r="G120" s="87">
        <v>20</v>
      </c>
      <c r="H120" s="88">
        <v>0</v>
      </c>
      <c r="I120" s="89">
        <v>20</v>
      </c>
      <c r="J120" s="88">
        <v>7.45</v>
      </c>
      <c r="K120" s="88">
        <v>15.25</v>
      </c>
    </row>
    <row r="121" spans="1:11" ht="21" x14ac:dyDescent="0.2">
      <c r="A121" s="87" t="s">
        <v>405</v>
      </c>
      <c r="B121" s="87" t="s">
        <v>193</v>
      </c>
      <c r="C121" s="87"/>
      <c r="D121" s="87" t="s">
        <v>63</v>
      </c>
      <c r="E121" s="87" t="s">
        <v>353</v>
      </c>
      <c r="F121" s="87"/>
      <c r="G121" s="87">
        <v>10</v>
      </c>
      <c r="H121" s="88">
        <v>0</v>
      </c>
      <c r="I121" s="89">
        <v>10</v>
      </c>
      <c r="J121" s="88">
        <v>7.65</v>
      </c>
      <c r="K121" s="88">
        <v>15.7</v>
      </c>
    </row>
    <row r="122" spans="1:11" ht="21" x14ac:dyDescent="0.2">
      <c r="A122" s="87" t="s">
        <v>3217</v>
      </c>
      <c r="B122" s="87" t="s">
        <v>193</v>
      </c>
      <c r="C122" s="87"/>
      <c r="D122" s="87" t="s">
        <v>63</v>
      </c>
      <c r="E122" s="87" t="s">
        <v>3216</v>
      </c>
      <c r="F122" s="87" t="s">
        <v>331</v>
      </c>
      <c r="G122" s="87">
        <v>20</v>
      </c>
      <c r="H122" s="88">
        <v>0</v>
      </c>
      <c r="I122" s="89">
        <v>20</v>
      </c>
      <c r="J122" s="88">
        <v>8.3000000000000007</v>
      </c>
      <c r="K122" s="88">
        <v>17</v>
      </c>
    </row>
    <row r="123" spans="1:11" ht="21" x14ac:dyDescent="0.2">
      <c r="A123" s="87" t="s">
        <v>3553</v>
      </c>
      <c r="B123" s="87" t="s">
        <v>193</v>
      </c>
      <c r="C123" s="87"/>
      <c r="D123" s="87" t="s">
        <v>59</v>
      </c>
      <c r="E123" s="87" t="s">
        <v>353</v>
      </c>
      <c r="F123" s="87"/>
      <c r="G123" s="87">
        <v>20</v>
      </c>
      <c r="H123" s="88">
        <v>0</v>
      </c>
      <c r="I123" s="89">
        <v>20</v>
      </c>
      <c r="J123" s="88">
        <v>3.2</v>
      </c>
      <c r="K123" s="88">
        <v>6.55</v>
      </c>
    </row>
    <row r="124" spans="1:11" ht="31.5" x14ac:dyDescent="0.2">
      <c r="A124" s="87" t="s">
        <v>406</v>
      </c>
      <c r="B124" s="87" t="s">
        <v>194</v>
      </c>
      <c r="C124" s="87" t="s">
        <v>60</v>
      </c>
      <c r="D124" s="87"/>
      <c r="E124" s="87"/>
      <c r="F124" s="87"/>
      <c r="G124" s="87">
        <v>50</v>
      </c>
      <c r="H124" s="88">
        <v>0</v>
      </c>
      <c r="I124" s="89">
        <v>50</v>
      </c>
      <c r="J124" s="88">
        <v>1.45</v>
      </c>
      <c r="K124" s="88">
        <v>2.95</v>
      </c>
    </row>
    <row r="125" spans="1:11" ht="31.5" x14ac:dyDescent="0.2">
      <c r="A125" s="87" t="s">
        <v>407</v>
      </c>
      <c r="B125" s="87" t="s">
        <v>194</v>
      </c>
      <c r="C125" s="87" t="s">
        <v>60</v>
      </c>
      <c r="D125" s="87"/>
      <c r="E125" s="87" t="s">
        <v>408</v>
      </c>
      <c r="F125" s="87"/>
      <c r="G125" s="87">
        <v>50</v>
      </c>
      <c r="H125" s="88">
        <v>0</v>
      </c>
      <c r="I125" s="89">
        <v>50</v>
      </c>
      <c r="J125" s="88">
        <v>1.45</v>
      </c>
      <c r="K125" s="88">
        <v>2.95</v>
      </c>
    </row>
    <row r="126" spans="1:11" ht="21" x14ac:dyDescent="0.2">
      <c r="A126" s="87" t="s">
        <v>409</v>
      </c>
      <c r="B126" s="87" t="s">
        <v>35</v>
      </c>
      <c r="C126" s="87"/>
      <c r="D126" s="87" t="s">
        <v>410</v>
      </c>
      <c r="E126" s="87"/>
      <c r="F126" s="87"/>
      <c r="G126" s="87">
        <v>50</v>
      </c>
      <c r="H126" s="88">
        <v>0</v>
      </c>
      <c r="I126" s="89">
        <v>50</v>
      </c>
      <c r="J126" s="88">
        <v>0.7</v>
      </c>
      <c r="K126" s="88">
        <v>1.45</v>
      </c>
    </row>
    <row r="127" spans="1:11" ht="21" x14ac:dyDescent="0.2">
      <c r="A127" s="87" t="s">
        <v>411</v>
      </c>
      <c r="B127" s="87" t="s">
        <v>35</v>
      </c>
      <c r="C127" s="87"/>
      <c r="D127" s="87" t="s">
        <v>76</v>
      </c>
      <c r="E127" s="87"/>
      <c r="F127" s="87"/>
      <c r="G127" s="87">
        <v>50</v>
      </c>
      <c r="H127" s="88">
        <v>0</v>
      </c>
      <c r="I127" s="89">
        <v>50</v>
      </c>
      <c r="J127" s="88">
        <v>0.8</v>
      </c>
      <c r="K127" s="88">
        <v>1.65</v>
      </c>
    </row>
    <row r="128" spans="1:11" ht="21" x14ac:dyDescent="0.2">
      <c r="A128" s="87" t="s">
        <v>412</v>
      </c>
      <c r="B128" s="87" t="s">
        <v>35</v>
      </c>
      <c r="C128" s="87"/>
      <c r="D128" s="87" t="s">
        <v>77</v>
      </c>
      <c r="E128" s="87"/>
      <c r="F128" s="87"/>
      <c r="G128" s="87">
        <v>50</v>
      </c>
      <c r="H128" s="88">
        <v>0</v>
      </c>
      <c r="I128" s="89">
        <v>50</v>
      </c>
      <c r="J128" s="88">
        <v>1.1000000000000001</v>
      </c>
      <c r="K128" s="88">
        <v>2.25</v>
      </c>
    </row>
    <row r="129" spans="1:11" ht="21" x14ac:dyDescent="0.2">
      <c r="A129" s="87" t="s">
        <v>413</v>
      </c>
      <c r="B129" s="87" t="s">
        <v>35</v>
      </c>
      <c r="C129" s="87"/>
      <c r="D129" s="87" t="s">
        <v>78</v>
      </c>
      <c r="E129" s="87"/>
      <c r="F129" s="87"/>
      <c r="G129" s="87">
        <v>50</v>
      </c>
      <c r="H129" s="88">
        <v>0</v>
      </c>
      <c r="I129" s="89">
        <v>50</v>
      </c>
      <c r="J129" s="88">
        <v>1.3</v>
      </c>
      <c r="K129" s="88">
        <v>2.65</v>
      </c>
    </row>
    <row r="130" spans="1:11" ht="21" x14ac:dyDescent="0.2">
      <c r="A130" s="87" t="s">
        <v>414</v>
      </c>
      <c r="B130" s="87" t="s">
        <v>35</v>
      </c>
      <c r="C130" s="87"/>
      <c r="D130" s="87" t="s">
        <v>86</v>
      </c>
      <c r="E130" s="87"/>
      <c r="F130" s="87"/>
      <c r="G130" s="87">
        <v>50</v>
      </c>
      <c r="H130" s="88">
        <v>0</v>
      </c>
      <c r="I130" s="89">
        <v>50</v>
      </c>
      <c r="J130" s="88">
        <v>1.45</v>
      </c>
      <c r="K130" s="88">
        <v>2.95</v>
      </c>
    </row>
    <row r="131" spans="1:11" ht="21" x14ac:dyDescent="0.2">
      <c r="A131" s="87" t="s">
        <v>415</v>
      </c>
      <c r="B131" s="87" t="s">
        <v>35</v>
      </c>
      <c r="C131" s="87"/>
      <c r="D131" s="87" t="s">
        <v>315</v>
      </c>
      <c r="E131" s="87"/>
      <c r="F131" s="87"/>
      <c r="G131" s="87">
        <v>20</v>
      </c>
      <c r="H131" s="88">
        <v>0</v>
      </c>
      <c r="I131" s="89">
        <v>20</v>
      </c>
      <c r="J131" s="88">
        <v>1.9</v>
      </c>
      <c r="K131" s="88">
        <v>3.9</v>
      </c>
    </row>
    <row r="132" spans="1:11" ht="21" x14ac:dyDescent="0.2">
      <c r="A132" s="87" t="s">
        <v>3218</v>
      </c>
      <c r="B132" s="87" t="s">
        <v>35</v>
      </c>
      <c r="C132" s="87"/>
      <c r="D132" s="87" t="s">
        <v>76</v>
      </c>
      <c r="E132" s="87" t="s">
        <v>1377</v>
      </c>
      <c r="F132" s="87"/>
      <c r="G132" s="87">
        <v>50</v>
      </c>
      <c r="H132" s="88">
        <v>0</v>
      </c>
      <c r="I132" s="89">
        <v>50</v>
      </c>
      <c r="J132" s="88">
        <v>1.1000000000000001</v>
      </c>
      <c r="K132" s="88">
        <v>2.25</v>
      </c>
    </row>
    <row r="133" spans="1:11" ht="21" x14ac:dyDescent="0.2">
      <c r="A133" s="87" t="s">
        <v>416</v>
      </c>
      <c r="B133" s="87" t="s">
        <v>35</v>
      </c>
      <c r="C133" s="87"/>
      <c r="D133" s="87" t="s">
        <v>76</v>
      </c>
      <c r="E133" s="87" t="s">
        <v>353</v>
      </c>
      <c r="F133" s="87" t="s">
        <v>2594</v>
      </c>
      <c r="G133" s="87">
        <v>50</v>
      </c>
      <c r="H133" s="88">
        <v>0</v>
      </c>
      <c r="I133" s="89">
        <v>50</v>
      </c>
      <c r="J133" s="88">
        <v>0</v>
      </c>
      <c r="K133" s="88">
        <v>0</v>
      </c>
    </row>
    <row r="134" spans="1:11" ht="21" x14ac:dyDescent="0.2">
      <c r="A134" s="87" t="s">
        <v>3219</v>
      </c>
      <c r="B134" s="87" t="s">
        <v>35</v>
      </c>
      <c r="C134" s="87"/>
      <c r="D134" s="87" t="s">
        <v>77</v>
      </c>
      <c r="E134" s="87" t="s">
        <v>1377</v>
      </c>
      <c r="F134" s="87"/>
      <c r="G134" s="87">
        <v>50</v>
      </c>
      <c r="H134" s="88">
        <v>0</v>
      </c>
      <c r="I134" s="89">
        <v>50</v>
      </c>
      <c r="J134" s="88">
        <v>1.4</v>
      </c>
      <c r="K134" s="88">
        <v>2.9</v>
      </c>
    </row>
    <row r="135" spans="1:11" ht="21" x14ac:dyDescent="0.2">
      <c r="A135" s="87" t="s">
        <v>417</v>
      </c>
      <c r="B135" s="87" t="s">
        <v>35</v>
      </c>
      <c r="C135" s="87"/>
      <c r="D135" s="87" t="s">
        <v>77</v>
      </c>
      <c r="E135" s="87" t="s">
        <v>353</v>
      </c>
      <c r="F135" s="87"/>
      <c r="G135" s="87">
        <v>25</v>
      </c>
      <c r="H135" s="88">
        <v>0</v>
      </c>
      <c r="I135" s="89">
        <v>50</v>
      </c>
      <c r="J135" s="88">
        <v>3.3</v>
      </c>
      <c r="K135" s="88">
        <v>6.75</v>
      </c>
    </row>
    <row r="136" spans="1:11" ht="21" x14ac:dyDescent="0.2">
      <c r="A136" s="87" t="s">
        <v>3220</v>
      </c>
      <c r="B136" s="87" t="s">
        <v>35</v>
      </c>
      <c r="C136" s="87"/>
      <c r="D136" s="87" t="s">
        <v>78</v>
      </c>
      <c r="E136" s="87" t="s">
        <v>1377</v>
      </c>
      <c r="F136" s="87"/>
      <c r="G136" s="87">
        <v>50</v>
      </c>
      <c r="H136" s="88">
        <v>0</v>
      </c>
      <c r="I136" s="89">
        <v>50</v>
      </c>
      <c r="J136" s="88">
        <v>1.6</v>
      </c>
      <c r="K136" s="88">
        <v>3.3</v>
      </c>
    </row>
    <row r="137" spans="1:11" ht="21" x14ac:dyDescent="0.2">
      <c r="A137" s="87" t="s">
        <v>418</v>
      </c>
      <c r="B137" s="87" t="s">
        <v>35</v>
      </c>
      <c r="C137" s="87"/>
      <c r="D137" s="87" t="s">
        <v>78</v>
      </c>
      <c r="E137" s="87" t="s">
        <v>353</v>
      </c>
      <c r="F137" s="87"/>
      <c r="G137" s="87">
        <v>25</v>
      </c>
      <c r="H137" s="88">
        <v>0</v>
      </c>
      <c r="I137" s="89">
        <v>50</v>
      </c>
      <c r="J137" s="88">
        <v>3.8</v>
      </c>
      <c r="K137" s="88">
        <v>7.8</v>
      </c>
    </row>
    <row r="138" spans="1:11" ht="21" x14ac:dyDescent="0.2">
      <c r="A138" s="87" t="s">
        <v>3221</v>
      </c>
      <c r="B138" s="87" t="s">
        <v>35</v>
      </c>
      <c r="C138" s="87"/>
      <c r="D138" s="87" t="s">
        <v>86</v>
      </c>
      <c r="E138" s="87" t="s">
        <v>1377</v>
      </c>
      <c r="F138" s="87"/>
      <c r="G138" s="87">
        <v>50</v>
      </c>
      <c r="H138" s="88">
        <v>0</v>
      </c>
      <c r="I138" s="89">
        <v>50</v>
      </c>
      <c r="J138" s="88">
        <v>1.75</v>
      </c>
      <c r="K138" s="88">
        <v>3.6</v>
      </c>
    </row>
    <row r="139" spans="1:11" ht="21" x14ac:dyDescent="0.2">
      <c r="A139" s="87" t="s">
        <v>419</v>
      </c>
      <c r="B139" s="87" t="s">
        <v>35</v>
      </c>
      <c r="C139" s="87"/>
      <c r="D139" s="87" t="s">
        <v>86</v>
      </c>
      <c r="E139" s="87" t="s">
        <v>353</v>
      </c>
      <c r="F139" s="87"/>
      <c r="G139" s="87">
        <v>10</v>
      </c>
      <c r="H139" s="88">
        <v>0</v>
      </c>
      <c r="I139" s="89">
        <v>10</v>
      </c>
      <c r="J139" s="88">
        <v>4.8499999999999996</v>
      </c>
      <c r="K139" s="88">
        <v>9.9499999999999993</v>
      </c>
    </row>
    <row r="140" spans="1:11" ht="21" x14ac:dyDescent="0.2">
      <c r="A140" s="87" t="s">
        <v>420</v>
      </c>
      <c r="B140" s="87" t="s">
        <v>35</v>
      </c>
      <c r="C140" s="87"/>
      <c r="D140" s="87" t="s">
        <v>315</v>
      </c>
      <c r="E140" s="87" t="s">
        <v>353</v>
      </c>
      <c r="F140" s="87"/>
      <c r="G140" s="87">
        <v>10</v>
      </c>
      <c r="H140" s="88">
        <v>0</v>
      </c>
      <c r="I140" s="89">
        <v>10</v>
      </c>
      <c r="J140" s="88">
        <v>6.15</v>
      </c>
      <c r="K140" s="88">
        <v>12.6</v>
      </c>
    </row>
    <row r="141" spans="1:11" ht="21" x14ac:dyDescent="0.2">
      <c r="A141" s="87" t="s">
        <v>2597</v>
      </c>
      <c r="B141" s="87" t="s">
        <v>35</v>
      </c>
      <c r="C141" s="87"/>
      <c r="D141" s="87" t="s">
        <v>61</v>
      </c>
      <c r="E141" s="87" t="s">
        <v>353</v>
      </c>
      <c r="F141" s="87"/>
      <c r="G141" s="87">
        <v>25</v>
      </c>
      <c r="H141" s="88">
        <v>0</v>
      </c>
      <c r="I141" s="89">
        <v>50</v>
      </c>
      <c r="J141" s="88">
        <v>4</v>
      </c>
      <c r="K141" s="88">
        <v>8.1999999999999993</v>
      </c>
    </row>
    <row r="142" spans="1:11" ht="21" x14ac:dyDescent="0.2">
      <c r="A142" s="87" t="s">
        <v>2598</v>
      </c>
      <c r="B142" s="87" t="s">
        <v>35</v>
      </c>
      <c r="C142" s="87"/>
      <c r="D142" s="87" t="s">
        <v>64</v>
      </c>
      <c r="E142" s="87" t="s">
        <v>353</v>
      </c>
      <c r="F142" s="87"/>
      <c r="G142" s="87">
        <v>10</v>
      </c>
      <c r="H142" s="88">
        <v>0</v>
      </c>
      <c r="I142" s="89">
        <v>10</v>
      </c>
      <c r="J142" s="88">
        <v>6.15</v>
      </c>
      <c r="K142" s="88">
        <v>12.6</v>
      </c>
    </row>
    <row r="143" spans="1:11" ht="21" x14ac:dyDescent="0.2">
      <c r="A143" s="87" t="s">
        <v>421</v>
      </c>
      <c r="B143" s="87" t="s">
        <v>35</v>
      </c>
      <c r="C143" s="87"/>
      <c r="D143" s="87" t="s">
        <v>62</v>
      </c>
      <c r="E143" s="87" t="s">
        <v>353</v>
      </c>
      <c r="F143" s="87"/>
      <c r="G143" s="87">
        <v>10</v>
      </c>
      <c r="H143" s="88">
        <v>0</v>
      </c>
      <c r="I143" s="89">
        <v>10</v>
      </c>
      <c r="J143" s="88">
        <v>8.1999999999999993</v>
      </c>
      <c r="K143" s="88">
        <v>16.8</v>
      </c>
    </row>
    <row r="144" spans="1:11" ht="21" x14ac:dyDescent="0.2">
      <c r="A144" s="87" t="s">
        <v>2599</v>
      </c>
      <c r="B144" s="87" t="s">
        <v>35</v>
      </c>
      <c r="C144" s="87"/>
      <c r="D144" s="87" t="s">
        <v>62</v>
      </c>
      <c r="E144" s="87" t="s">
        <v>802</v>
      </c>
      <c r="F144" s="87"/>
      <c r="G144" s="87">
        <v>10</v>
      </c>
      <c r="H144" s="88">
        <v>0</v>
      </c>
      <c r="I144" s="89">
        <v>10</v>
      </c>
      <c r="J144" s="88">
        <v>10</v>
      </c>
      <c r="K144" s="88">
        <v>20.5</v>
      </c>
    </row>
    <row r="145" spans="1:11" ht="21" x14ac:dyDescent="0.2">
      <c r="A145" s="87" t="s">
        <v>422</v>
      </c>
      <c r="B145" s="87" t="s">
        <v>35</v>
      </c>
      <c r="C145" s="87"/>
      <c r="D145" s="87" t="s">
        <v>63</v>
      </c>
      <c r="E145" s="87" t="s">
        <v>353</v>
      </c>
      <c r="F145" s="87"/>
      <c r="G145" s="87">
        <v>10</v>
      </c>
      <c r="H145" s="88">
        <v>0</v>
      </c>
      <c r="I145" s="89">
        <v>10</v>
      </c>
      <c r="J145" s="88">
        <v>10.25</v>
      </c>
      <c r="K145" s="88">
        <v>21</v>
      </c>
    </row>
    <row r="146" spans="1:11" ht="21" x14ac:dyDescent="0.2">
      <c r="A146" s="87" t="s">
        <v>2600</v>
      </c>
      <c r="B146" s="87" t="s">
        <v>35</v>
      </c>
      <c r="C146" s="87"/>
      <c r="D146" s="87" t="s">
        <v>63</v>
      </c>
      <c r="E146" s="87" t="s">
        <v>802</v>
      </c>
      <c r="F146" s="87"/>
      <c r="G146" s="87">
        <v>10</v>
      </c>
      <c r="H146" s="88">
        <v>0</v>
      </c>
      <c r="I146" s="89">
        <v>10</v>
      </c>
      <c r="J146" s="88">
        <v>13.65</v>
      </c>
      <c r="K146" s="88">
        <v>28</v>
      </c>
    </row>
    <row r="147" spans="1:11" ht="21" x14ac:dyDescent="0.2">
      <c r="A147" s="87" t="s">
        <v>2601</v>
      </c>
      <c r="B147" s="87" t="s">
        <v>35</v>
      </c>
      <c r="C147" s="87"/>
      <c r="D147" s="87" t="s">
        <v>329</v>
      </c>
      <c r="E147" s="87" t="s">
        <v>353</v>
      </c>
      <c r="F147" s="87" t="s">
        <v>331</v>
      </c>
      <c r="G147" s="87">
        <v>10</v>
      </c>
      <c r="H147" s="88">
        <v>0</v>
      </c>
      <c r="I147" s="89">
        <v>10</v>
      </c>
      <c r="J147" s="88">
        <v>12.3</v>
      </c>
      <c r="K147" s="88">
        <v>25.2</v>
      </c>
    </row>
    <row r="148" spans="1:11" ht="21" x14ac:dyDescent="0.2">
      <c r="A148" s="87" t="s">
        <v>2602</v>
      </c>
      <c r="B148" s="87" t="s">
        <v>35</v>
      </c>
      <c r="C148" s="87"/>
      <c r="D148" s="87" t="s">
        <v>330</v>
      </c>
      <c r="E148" s="87" t="s">
        <v>353</v>
      </c>
      <c r="F148" s="87" t="s">
        <v>331</v>
      </c>
      <c r="G148" s="87">
        <v>10</v>
      </c>
      <c r="H148" s="88">
        <v>0</v>
      </c>
      <c r="I148" s="89">
        <v>10</v>
      </c>
      <c r="J148" s="88">
        <v>14.35</v>
      </c>
      <c r="K148" s="88">
        <v>29.4</v>
      </c>
    </row>
    <row r="149" spans="1:11" ht="21" x14ac:dyDescent="0.2">
      <c r="A149" s="87" t="s">
        <v>2603</v>
      </c>
      <c r="B149" s="87" t="s">
        <v>35</v>
      </c>
      <c r="C149" s="87"/>
      <c r="D149" s="87" t="s">
        <v>333</v>
      </c>
      <c r="E149" s="87" t="s">
        <v>353</v>
      </c>
      <c r="F149" s="87" t="s">
        <v>331</v>
      </c>
      <c r="G149" s="87">
        <v>10</v>
      </c>
      <c r="H149" s="88">
        <v>0</v>
      </c>
      <c r="I149" s="89">
        <v>10</v>
      </c>
      <c r="J149" s="88">
        <v>16.399999999999999</v>
      </c>
      <c r="K149" s="88">
        <v>33.6</v>
      </c>
    </row>
    <row r="150" spans="1:11" ht="21" x14ac:dyDescent="0.2">
      <c r="A150" s="87" t="s">
        <v>3554</v>
      </c>
      <c r="B150" s="87" t="s">
        <v>35</v>
      </c>
      <c r="C150" s="87"/>
      <c r="D150" s="87" t="s">
        <v>59</v>
      </c>
      <c r="E150" s="87" t="s">
        <v>353</v>
      </c>
      <c r="F150" s="87" t="s">
        <v>2594</v>
      </c>
      <c r="G150" s="87">
        <v>25</v>
      </c>
      <c r="H150" s="88">
        <v>0</v>
      </c>
      <c r="I150" s="89">
        <v>50</v>
      </c>
      <c r="J150" s="88">
        <v>0</v>
      </c>
      <c r="K150" s="88">
        <v>0</v>
      </c>
    </row>
    <row r="151" spans="1:11" ht="21" x14ac:dyDescent="0.2">
      <c r="A151" s="87" t="s">
        <v>423</v>
      </c>
      <c r="B151" s="87" t="s">
        <v>39</v>
      </c>
      <c r="C151" s="87"/>
      <c r="D151" s="87" t="s">
        <v>61</v>
      </c>
      <c r="E151" s="87"/>
      <c r="F151" s="87"/>
      <c r="G151" s="87">
        <v>50</v>
      </c>
      <c r="H151" s="88">
        <v>0</v>
      </c>
      <c r="I151" s="89">
        <v>50</v>
      </c>
      <c r="J151" s="88">
        <v>2.5</v>
      </c>
      <c r="K151" s="88">
        <v>5.15</v>
      </c>
    </row>
    <row r="152" spans="1:11" ht="21" x14ac:dyDescent="0.2">
      <c r="A152" s="87" t="s">
        <v>424</v>
      </c>
      <c r="B152" s="87" t="s">
        <v>39</v>
      </c>
      <c r="C152" s="87"/>
      <c r="D152" s="87" t="s">
        <v>64</v>
      </c>
      <c r="E152" s="87"/>
      <c r="F152" s="87"/>
      <c r="G152" s="87">
        <v>50</v>
      </c>
      <c r="H152" s="88">
        <v>0</v>
      </c>
      <c r="I152" s="89">
        <v>50</v>
      </c>
      <c r="J152" s="88">
        <v>3.25</v>
      </c>
      <c r="K152" s="88">
        <v>6.65</v>
      </c>
    </row>
    <row r="153" spans="1:11" ht="21" x14ac:dyDescent="0.2">
      <c r="A153" s="87" t="s">
        <v>425</v>
      </c>
      <c r="B153" s="87" t="s">
        <v>39</v>
      </c>
      <c r="C153" s="87"/>
      <c r="D153" s="87" t="s">
        <v>62</v>
      </c>
      <c r="E153" s="87"/>
      <c r="F153" s="87"/>
      <c r="G153" s="87">
        <v>20</v>
      </c>
      <c r="H153" s="88">
        <v>0</v>
      </c>
      <c r="I153" s="89">
        <v>20</v>
      </c>
      <c r="J153" s="88">
        <v>3.95</v>
      </c>
      <c r="K153" s="88">
        <v>8.1</v>
      </c>
    </row>
    <row r="154" spans="1:11" ht="21" x14ac:dyDescent="0.2">
      <c r="A154" s="87" t="s">
        <v>426</v>
      </c>
      <c r="B154" s="87" t="s">
        <v>39</v>
      </c>
      <c r="C154" s="87"/>
      <c r="D154" s="87" t="s">
        <v>63</v>
      </c>
      <c r="E154" s="87"/>
      <c r="F154" s="87"/>
      <c r="G154" s="87">
        <v>20</v>
      </c>
      <c r="H154" s="88">
        <v>0</v>
      </c>
      <c r="I154" s="89">
        <v>20</v>
      </c>
      <c r="J154" s="88">
        <v>3.95</v>
      </c>
      <c r="K154" s="88">
        <v>8.1</v>
      </c>
    </row>
    <row r="155" spans="1:11" ht="21" x14ac:dyDescent="0.2">
      <c r="A155" s="87" t="s">
        <v>427</v>
      </c>
      <c r="B155" s="87" t="s">
        <v>39</v>
      </c>
      <c r="C155" s="87"/>
      <c r="D155" s="87" t="s">
        <v>59</v>
      </c>
      <c r="E155" s="87"/>
      <c r="F155" s="87"/>
      <c r="G155" s="87">
        <v>50</v>
      </c>
      <c r="H155" s="88">
        <v>0</v>
      </c>
      <c r="I155" s="89">
        <v>50</v>
      </c>
      <c r="J155" s="88">
        <v>1.9</v>
      </c>
      <c r="K155" s="88">
        <v>3.9</v>
      </c>
    </row>
    <row r="156" spans="1:11" ht="21" x14ac:dyDescent="0.2">
      <c r="A156" s="87" t="s">
        <v>428</v>
      </c>
      <c r="B156" s="87" t="s">
        <v>140</v>
      </c>
      <c r="C156" s="87"/>
      <c r="D156" s="87" t="s">
        <v>61</v>
      </c>
      <c r="E156" s="87"/>
      <c r="F156" s="87"/>
      <c r="G156" s="87">
        <v>50</v>
      </c>
      <c r="H156" s="88">
        <v>0</v>
      </c>
      <c r="I156" s="89">
        <v>50</v>
      </c>
      <c r="J156" s="88">
        <v>1.9</v>
      </c>
      <c r="K156" s="88">
        <v>3.9</v>
      </c>
    </row>
    <row r="157" spans="1:11" ht="21" x14ac:dyDescent="0.2">
      <c r="A157" s="87" t="s">
        <v>429</v>
      </c>
      <c r="B157" s="87" t="s">
        <v>140</v>
      </c>
      <c r="C157" s="87"/>
      <c r="D157" s="87" t="s">
        <v>61</v>
      </c>
      <c r="E157" s="87" t="s">
        <v>408</v>
      </c>
      <c r="F157" s="87"/>
      <c r="G157" s="87">
        <v>50</v>
      </c>
      <c r="H157" s="88">
        <v>0</v>
      </c>
      <c r="I157" s="89">
        <v>50</v>
      </c>
      <c r="J157" s="88">
        <v>1.5</v>
      </c>
      <c r="K157" s="88">
        <v>3.05</v>
      </c>
    </row>
    <row r="158" spans="1:11" ht="21" x14ac:dyDescent="0.2">
      <c r="A158" s="87" t="s">
        <v>430</v>
      </c>
      <c r="B158" s="87" t="s">
        <v>140</v>
      </c>
      <c r="C158" s="87"/>
      <c r="D158" s="87" t="s">
        <v>64</v>
      </c>
      <c r="E158" s="87"/>
      <c r="F158" s="87"/>
      <c r="G158" s="87">
        <v>50</v>
      </c>
      <c r="H158" s="88">
        <v>0</v>
      </c>
      <c r="I158" s="89">
        <v>50</v>
      </c>
      <c r="J158" s="88">
        <v>2.2999999999999998</v>
      </c>
      <c r="K158" s="88">
        <v>4.7</v>
      </c>
    </row>
    <row r="159" spans="1:11" ht="21" x14ac:dyDescent="0.2">
      <c r="A159" s="87" t="s">
        <v>431</v>
      </c>
      <c r="B159" s="87" t="s">
        <v>140</v>
      </c>
      <c r="C159" s="87"/>
      <c r="D159" s="87" t="s">
        <v>64</v>
      </c>
      <c r="E159" s="87" t="s">
        <v>408</v>
      </c>
      <c r="F159" s="87"/>
      <c r="G159" s="87">
        <v>50</v>
      </c>
      <c r="H159" s="88">
        <v>0</v>
      </c>
      <c r="I159" s="89">
        <v>50</v>
      </c>
      <c r="J159" s="88">
        <v>1.85</v>
      </c>
      <c r="K159" s="88">
        <v>3.8</v>
      </c>
    </row>
    <row r="160" spans="1:11" ht="21" x14ac:dyDescent="0.2">
      <c r="A160" s="87" t="s">
        <v>432</v>
      </c>
      <c r="B160" s="87" t="s">
        <v>140</v>
      </c>
      <c r="C160" s="87"/>
      <c r="D160" s="87" t="s">
        <v>62</v>
      </c>
      <c r="E160" s="87"/>
      <c r="F160" s="87"/>
      <c r="G160" s="87">
        <v>20</v>
      </c>
      <c r="H160" s="88">
        <v>0</v>
      </c>
      <c r="I160" s="89">
        <v>20</v>
      </c>
      <c r="J160" s="88">
        <v>3.05</v>
      </c>
      <c r="K160" s="88">
        <v>6.25</v>
      </c>
    </row>
    <row r="161" spans="1:11" ht="21" x14ac:dyDescent="0.2">
      <c r="A161" s="87" t="s">
        <v>433</v>
      </c>
      <c r="B161" s="87" t="s">
        <v>140</v>
      </c>
      <c r="C161" s="87"/>
      <c r="D161" s="87" t="s">
        <v>63</v>
      </c>
      <c r="E161" s="87"/>
      <c r="F161" s="87"/>
      <c r="G161" s="87">
        <v>20</v>
      </c>
      <c r="H161" s="88">
        <v>0</v>
      </c>
      <c r="I161" s="89">
        <v>20</v>
      </c>
      <c r="J161" s="88">
        <v>4.5</v>
      </c>
      <c r="K161" s="88">
        <v>9.1999999999999993</v>
      </c>
    </row>
    <row r="162" spans="1:11" ht="21" x14ac:dyDescent="0.2">
      <c r="A162" s="87" t="s">
        <v>2604</v>
      </c>
      <c r="B162" s="87" t="s">
        <v>140</v>
      </c>
      <c r="C162" s="87"/>
      <c r="D162" s="87" t="s">
        <v>329</v>
      </c>
      <c r="E162" s="87"/>
      <c r="F162" s="87" t="s">
        <v>331</v>
      </c>
      <c r="G162" s="87">
        <v>10</v>
      </c>
      <c r="H162" s="88">
        <v>0</v>
      </c>
      <c r="I162" s="89">
        <v>10</v>
      </c>
      <c r="J162" s="88">
        <v>5.6</v>
      </c>
      <c r="K162" s="88">
        <v>11.5</v>
      </c>
    </row>
    <row r="163" spans="1:11" ht="21" x14ac:dyDescent="0.2">
      <c r="A163" s="87" t="s">
        <v>434</v>
      </c>
      <c r="B163" s="87" t="s">
        <v>140</v>
      </c>
      <c r="C163" s="87"/>
      <c r="D163" s="87" t="s">
        <v>59</v>
      </c>
      <c r="E163" s="87"/>
      <c r="F163" s="87"/>
      <c r="G163" s="87">
        <v>50</v>
      </c>
      <c r="H163" s="88">
        <v>0</v>
      </c>
      <c r="I163" s="89">
        <v>50</v>
      </c>
      <c r="J163" s="88">
        <v>1.55</v>
      </c>
      <c r="K163" s="88">
        <v>3.2</v>
      </c>
    </row>
    <row r="164" spans="1:11" ht="21" x14ac:dyDescent="0.2">
      <c r="A164" s="87" t="s">
        <v>435</v>
      </c>
      <c r="B164" s="87" t="s">
        <v>140</v>
      </c>
      <c r="C164" s="87"/>
      <c r="D164" s="87" t="s">
        <v>59</v>
      </c>
      <c r="E164" s="87" t="s">
        <v>408</v>
      </c>
      <c r="F164" s="87"/>
      <c r="G164" s="87">
        <v>50</v>
      </c>
      <c r="H164" s="88">
        <v>0</v>
      </c>
      <c r="I164" s="89">
        <v>50</v>
      </c>
      <c r="J164" s="88">
        <v>1.24</v>
      </c>
      <c r="K164" s="88">
        <v>2.5499999999999998</v>
      </c>
    </row>
    <row r="165" spans="1:11" ht="21" x14ac:dyDescent="0.2">
      <c r="A165" s="87" t="s">
        <v>436</v>
      </c>
      <c r="B165" s="87" t="s">
        <v>437</v>
      </c>
      <c r="C165" s="87" t="s">
        <v>3117</v>
      </c>
      <c r="D165" s="87" t="s">
        <v>76</v>
      </c>
      <c r="E165" s="87"/>
      <c r="F165" s="87"/>
      <c r="G165" s="87">
        <v>25</v>
      </c>
      <c r="H165" s="88">
        <v>0</v>
      </c>
      <c r="I165" s="89">
        <v>50</v>
      </c>
      <c r="J165" s="88">
        <v>1.45</v>
      </c>
      <c r="K165" s="88">
        <v>2.95</v>
      </c>
    </row>
    <row r="166" spans="1:11" ht="21" x14ac:dyDescent="0.2">
      <c r="A166" s="87" t="s">
        <v>438</v>
      </c>
      <c r="B166" s="87" t="s">
        <v>437</v>
      </c>
      <c r="C166" s="87" t="s">
        <v>3117</v>
      </c>
      <c r="D166" s="87" t="s">
        <v>77</v>
      </c>
      <c r="E166" s="87"/>
      <c r="F166" s="87"/>
      <c r="G166" s="87">
        <v>25</v>
      </c>
      <c r="H166" s="88">
        <v>0</v>
      </c>
      <c r="I166" s="89">
        <v>50</v>
      </c>
      <c r="J166" s="88">
        <v>1.7</v>
      </c>
      <c r="K166" s="88">
        <v>3.5</v>
      </c>
    </row>
    <row r="167" spans="1:11" ht="21" x14ac:dyDescent="0.2">
      <c r="A167" s="87" t="s">
        <v>439</v>
      </c>
      <c r="B167" s="87" t="s">
        <v>437</v>
      </c>
      <c r="C167" s="87" t="s">
        <v>3117</v>
      </c>
      <c r="D167" s="87" t="s">
        <v>78</v>
      </c>
      <c r="E167" s="87"/>
      <c r="F167" s="87"/>
      <c r="G167" s="87">
        <v>25</v>
      </c>
      <c r="H167" s="88">
        <v>0</v>
      </c>
      <c r="I167" s="89">
        <v>50</v>
      </c>
      <c r="J167" s="88">
        <v>2.0499999999999998</v>
      </c>
      <c r="K167" s="88">
        <v>4.2</v>
      </c>
    </row>
    <row r="168" spans="1:11" ht="21" x14ac:dyDescent="0.2">
      <c r="A168" s="87" t="s">
        <v>440</v>
      </c>
      <c r="B168" s="87" t="s">
        <v>437</v>
      </c>
      <c r="C168" s="87" t="s">
        <v>60</v>
      </c>
      <c r="D168" s="87" t="s">
        <v>410</v>
      </c>
      <c r="E168" s="87"/>
      <c r="F168" s="87"/>
      <c r="G168" s="87">
        <v>50</v>
      </c>
      <c r="H168" s="88">
        <v>0</v>
      </c>
      <c r="I168" s="89">
        <v>50</v>
      </c>
      <c r="J168" s="88">
        <v>0.95</v>
      </c>
      <c r="K168" s="88">
        <v>1.95</v>
      </c>
    </row>
    <row r="169" spans="1:11" ht="21" x14ac:dyDescent="0.2">
      <c r="A169" s="87" t="s">
        <v>441</v>
      </c>
      <c r="B169" s="87" t="s">
        <v>437</v>
      </c>
      <c r="C169" s="87" t="s">
        <v>60</v>
      </c>
      <c r="D169" s="87" t="s">
        <v>76</v>
      </c>
      <c r="E169" s="87"/>
      <c r="F169" s="87"/>
      <c r="G169" s="87">
        <v>50</v>
      </c>
      <c r="H169" s="88">
        <v>0</v>
      </c>
      <c r="I169" s="89">
        <v>50</v>
      </c>
      <c r="J169" s="88">
        <v>1</v>
      </c>
      <c r="K169" s="88">
        <v>2.0499999999999998</v>
      </c>
    </row>
    <row r="170" spans="1:11" ht="21" x14ac:dyDescent="0.2">
      <c r="A170" s="87" t="s">
        <v>442</v>
      </c>
      <c r="B170" s="87" t="s">
        <v>437</v>
      </c>
      <c r="C170" s="87" t="s">
        <v>60</v>
      </c>
      <c r="D170" s="87" t="s">
        <v>77</v>
      </c>
      <c r="E170" s="87"/>
      <c r="F170" s="87"/>
      <c r="G170" s="87">
        <v>50</v>
      </c>
      <c r="H170" s="88">
        <v>0</v>
      </c>
      <c r="I170" s="89">
        <v>50</v>
      </c>
      <c r="J170" s="88">
        <v>1.1499999999999999</v>
      </c>
      <c r="K170" s="88">
        <v>2.35</v>
      </c>
    </row>
    <row r="171" spans="1:11" ht="21" x14ac:dyDescent="0.2">
      <c r="A171" s="87" t="s">
        <v>443</v>
      </c>
      <c r="B171" s="87" t="s">
        <v>437</v>
      </c>
      <c r="C171" s="87" t="s">
        <v>60</v>
      </c>
      <c r="D171" s="87" t="s">
        <v>78</v>
      </c>
      <c r="E171" s="87"/>
      <c r="F171" s="87"/>
      <c r="G171" s="87">
        <v>50</v>
      </c>
      <c r="H171" s="88">
        <v>0</v>
      </c>
      <c r="I171" s="89">
        <v>50</v>
      </c>
      <c r="J171" s="88">
        <v>1.4</v>
      </c>
      <c r="K171" s="88">
        <v>2.85</v>
      </c>
    </row>
    <row r="172" spans="1:11" ht="31.5" x14ac:dyDescent="0.2">
      <c r="A172" s="87" t="s">
        <v>444</v>
      </c>
      <c r="B172" s="87" t="s">
        <v>40</v>
      </c>
      <c r="C172" s="87"/>
      <c r="D172" s="87" t="s">
        <v>76</v>
      </c>
      <c r="E172" s="87"/>
      <c r="F172" s="87"/>
      <c r="G172" s="87">
        <v>25</v>
      </c>
      <c r="H172" s="88">
        <v>0</v>
      </c>
      <c r="I172" s="89">
        <v>50</v>
      </c>
      <c r="J172" s="88">
        <v>0.95</v>
      </c>
      <c r="K172" s="88">
        <v>1.95</v>
      </c>
    </row>
    <row r="173" spans="1:11" ht="31.5" x14ac:dyDescent="0.2">
      <c r="A173" s="87" t="s">
        <v>445</v>
      </c>
      <c r="B173" s="87" t="s">
        <v>40</v>
      </c>
      <c r="C173" s="87"/>
      <c r="D173" s="87" t="s">
        <v>77</v>
      </c>
      <c r="E173" s="87"/>
      <c r="F173" s="87"/>
      <c r="G173" s="87">
        <v>50</v>
      </c>
      <c r="H173" s="88">
        <v>0</v>
      </c>
      <c r="I173" s="89">
        <v>50</v>
      </c>
      <c r="J173" s="88">
        <v>1.05</v>
      </c>
      <c r="K173" s="88">
        <v>2.15</v>
      </c>
    </row>
    <row r="174" spans="1:11" ht="31.5" x14ac:dyDescent="0.2">
      <c r="A174" s="87" t="s">
        <v>446</v>
      </c>
      <c r="B174" s="87" t="s">
        <v>40</v>
      </c>
      <c r="C174" s="87"/>
      <c r="D174" s="87" t="s">
        <v>78</v>
      </c>
      <c r="E174" s="87"/>
      <c r="F174" s="87"/>
      <c r="G174" s="87">
        <v>50</v>
      </c>
      <c r="H174" s="88">
        <v>0</v>
      </c>
      <c r="I174" s="89">
        <v>50</v>
      </c>
      <c r="J174" s="88">
        <v>1.5</v>
      </c>
      <c r="K174" s="88">
        <v>3.05</v>
      </c>
    </row>
    <row r="175" spans="1:11" ht="31.5" x14ac:dyDescent="0.2">
      <c r="A175" s="87" t="s">
        <v>447</v>
      </c>
      <c r="B175" s="87" t="s">
        <v>40</v>
      </c>
      <c r="C175" s="87"/>
      <c r="D175" s="87" t="s">
        <v>86</v>
      </c>
      <c r="E175" s="87"/>
      <c r="F175" s="87"/>
      <c r="G175" s="87">
        <v>50</v>
      </c>
      <c r="H175" s="88">
        <v>0</v>
      </c>
      <c r="I175" s="89">
        <v>50</v>
      </c>
      <c r="J175" s="88">
        <v>2.0499999999999998</v>
      </c>
      <c r="K175" s="88">
        <v>4.2</v>
      </c>
    </row>
    <row r="176" spans="1:11" ht="31.5" x14ac:dyDescent="0.2">
      <c r="A176" s="87" t="s">
        <v>448</v>
      </c>
      <c r="B176" s="87" t="s">
        <v>40</v>
      </c>
      <c r="C176" s="87"/>
      <c r="D176" s="87" t="s">
        <v>315</v>
      </c>
      <c r="E176" s="87"/>
      <c r="F176" s="87"/>
      <c r="G176" s="87">
        <v>20</v>
      </c>
      <c r="H176" s="88">
        <v>0</v>
      </c>
      <c r="I176" s="89">
        <v>20</v>
      </c>
      <c r="J176" s="88">
        <v>5</v>
      </c>
      <c r="K176" s="88">
        <v>10.25</v>
      </c>
    </row>
    <row r="177" spans="1:11" ht="31.5" x14ac:dyDescent="0.2">
      <c r="A177" s="87" t="s">
        <v>449</v>
      </c>
      <c r="B177" s="87" t="s">
        <v>40</v>
      </c>
      <c r="C177" s="87" t="s">
        <v>70</v>
      </c>
      <c r="D177" s="87" t="s">
        <v>410</v>
      </c>
      <c r="E177" s="87"/>
      <c r="F177" s="87"/>
      <c r="G177" s="87">
        <v>50</v>
      </c>
      <c r="H177" s="88">
        <v>0</v>
      </c>
      <c r="I177" s="89">
        <v>50</v>
      </c>
      <c r="J177" s="88">
        <v>0.85</v>
      </c>
      <c r="K177" s="88">
        <v>1.75</v>
      </c>
    </row>
    <row r="178" spans="1:11" ht="31.5" x14ac:dyDescent="0.2">
      <c r="A178" s="87" t="s">
        <v>2605</v>
      </c>
      <c r="B178" s="87" t="s">
        <v>40</v>
      </c>
      <c r="C178" s="87" t="s">
        <v>70</v>
      </c>
      <c r="D178" s="87" t="s">
        <v>76</v>
      </c>
      <c r="E178" s="87"/>
      <c r="F178" s="87"/>
      <c r="G178" s="87">
        <v>50</v>
      </c>
      <c r="H178" s="88">
        <v>0</v>
      </c>
      <c r="I178" s="89">
        <v>50</v>
      </c>
      <c r="J178" s="88">
        <v>0.95</v>
      </c>
      <c r="K178" s="88">
        <v>1.95</v>
      </c>
    </row>
    <row r="179" spans="1:11" ht="31.5" x14ac:dyDescent="0.2">
      <c r="A179" s="87" t="s">
        <v>3555</v>
      </c>
      <c r="B179" s="87" t="s">
        <v>40</v>
      </c>
      <c r="C179" s="87" t="s">
        <v>70</v>
      </c>
      <c r="D179" s="87" t="s">
        <v>77</v>
      </c>
      <c r="E179" s="87"/>
      <c r="F179" s="87"/>
      <c r="G179" s="87">
        <v>25</v>
      </c>
      <c r="H179" s="88">
        <v>0</v>
      </c>
      <c r="I179" s="89">
        <v>50</v>
      </c>
      <c r="J179" s="88">
        <v>1.2</v>
      </c>
      <c r="K179" s="88">
        <v>2.5</v>
      </c>
    </row>
    <row r="180" spans="1:11" ht="31.5" x14ac:dyDescent="0.2">
      <c r="A180" s="87" t="s">
        <v>450</v>
      </c>
      <c r="B180" s="87" t="s">
        <v>40</v>
      </c>
      <c r="C180" s="87" t="s">
        <v>60</v>
      </c>
      <c r="D180" s="87" t="s">
        <v>76</v>
      </c>
      <c r="E180" s="87"/>
      <c r="F180" s="87"/>
      <c r="G180" s="87">
        <v>50</v>
      </c>
      <c r="H180" s="88">
        <v>0</v>
      </c>
      <c r="I180" s="89">
        <v>50</v>
      </c>
      <c r="J180" s="88">
        <v>1.05</v>
      </c>
      <c r="K180" s="88">
        <v>2.15</v>
      </c>
    </row>
    <row r="181" spans="1:11" ht="31.5" x14ac:dyDescent="0.2">
      <c r="A181" s="87" t="s">
        <v>451</v>
      </c>
      <c r="B181" s="87" t="s">
        <v>40</v>
      </c>
      <c r="C181" s="87" t="s">
        <v>60</v>
      </c>
      <c r="D181" s="87" t="s">
        <v>77</v>
      </c>
      <c r="E181" s="87"/>
      <c r="F181" s="87"/>
      <c r="G181" s="87">
        <v>50</v>
      </c>
      <c r="H181" s="88">
        <v>0</v>
      </c>
      <c r="I181" s="89">
        <v>50</v>
      </c>
      <c r="J181" s="88">
        <v>1.35</v>
      </c>
      <c r="K181" s="88">
        <v>2.75</v>
      </c>
    </row>
    <row r="182" spans="1:11" ht="31.5" x14ac:dyDescent="0.2">
      <c r="A182" s="87" t="s">
        <v>3222</v>
      </c>
      <c r="B182" s="87" t="s">
        <v>40</v>
      </c>
      <c r="C182" s="87" t="s">
        <v>60</v>
      </c>
      <c r="D182" s="87" t="s">
        <v>78</v>
      </c>
      <c r="E182" s="87"/>
      <c r="F182" s="87"/>
      <c r="G182" s="87">
        <v>25</v>
      </c>
      <c r="H182" s="88">
        <v>0</v>
      </c>
      <c r="I182" s="89">
        <v>50</v>
      </c>
      <c r="J182" s="88">
        <v>1.7</v>
      </c>
      <c r="K182" s="88">
        <v>3.5</v>
      </c>
    </row>
    <row r="183" spans="1:11" ht="31.5" x14ac:dyDescent="0.2">
      <c r="A183" s="87" t="s">
        <v>3223</v>
      </c>
      <c r="B183" s="87" t="s">
        <v>40</v>
      </c>
      <c r="C183" s="87"/>
      <c r="D183" s="87" t="s">
        <v>76</v>
      </c>
      <c r="E183" s="87" t="s">
        <v>1377</v>
      </c>
      <c r="F183" s="87"/>
      <c r="G183" s="87">
        <v>50</v>
      </c>
      <c r="H183" s="88">
        <v>0</v>
      </c>
      <c r="I183" s="89">
        <v>50</v>
      </c>
      <c r="J183" s="88">
        <v>1</v>
      </c>
      <c r="K183" s="88">
        <v>2.0499999999999998</v>
      </c>
    </row>
    <row r="184" spans="1:11" ht="31.5" x14ac:dyDescent="0.2">
      <c r="A184" s="87" t="s">
        <v>3095</v>
      </c>
      <c r="B184" s="87" t="s">
        <v>40</v>
      </c>
      <c r="C184" s="87"/>
      <c r="D184" s="87" t="s">
        <v>77</v>
      </c>
      <c r="E184" s="87" t="s">
        <v>1377</v>
      </c>
      <c r="F184" s="87"/>
      <c r="G184" s="87">
        <v>50</v>
      </c>
      <c r="H184" s="88">
        <v>0</v>
      </c>
      <c r="I184" s="89">
        <v>50</v>
      </c>
      <c r="J184" s="88">
        <v>1.1000000000000001</v>
      </c>
      <c r="K184" s="88">
        <v>2.25</v>
      </c>
    </row>
    <row r="185" spans="1:11" ht="31.5" x14ac:dyDescent="0.2">
      <c r="A185" s="87" t="s">
        <v>3096</v>
      </c>
      <c r="B185" s="87" t="s">
        <v>40</v>
      </c>
      <c r="C185" s="87"/>
      <c r="D185" s="87" t="s">
        <v>78</v>
      </c>
      <c r="E185" s="87" t="s">
        <v>1377</v>
      </c>
      <c r="F185" s="87"/>
      <c r="G185" s="87">
        <v>50</v>
      </c>
      <c r="H185" s="88">
        <v>0</v>
      </c>
      <c r="I185" s="89">
        <v>50</v>
      </c>
      <c r="J185" s="88">
        <v>1.6</v>
      </c>
      <c r="K185" s="88">
        <v>3.3</v>
      </c>
    </row>
    <row r="186" spans="1:11" ht="31.5" x14ac:dyDescent="0.2">
      <c r="A186" s="87" t="s">
        <v>3556</v>
      </c>
      <c r="B186" s="87" t="s">
        <v>40</v>
      </c>
      <c r="C186" s="87"/>
      <c r="D186" s="87" t="s">
        <v>61</v>
      </c>
      <c r="E186" s="87" t="s">
        <v>1377</v>
      </c>
      <c r="F186" s="87"/>
      <c r="G186" s="87">
        <v>50</v>
      </c>
      <c r="H186" s="88">
        <v>0</v>
      </c>
      <c r="I186" s="89">
        <v>50</v>
      </c>
      <c r="J186" s="88">
        <v>2.9</v>
      </c>
      <c r="K186" s="88">
        <v>5.95</v>
      </c>
    </row>
    <row r="187" spans="1:11" ht="31.5" x14ac:dyDescent="0.2">
      <c r="A187" s="87" t="s">
        <v>452</v>
      </c>
      <c r="B187" s="87" t="s">
        <v>453</v>
      </c>
      <c r="C187" s="87"/>
      <c r="D187" s="87" t="s">
        <v>61</v>
      </c>
      <c r="E187" s="87"/>
      <c r="F187" s="87"/>
      <c r="G187" s="87">
        <v>50</v>
      </c>
      <c r="H187" s="88">
        <v>0</v>
      </c>
      <c r="I187" s="89">
        <v>50</v>
      </c>
      <c r="J187" s="88">
        <v>0.9</v>
      </c>
      <c r="K187" s="88">
        <v>1.85</v>
      </c>
    </row>
    <row r="188" spans="1:11" ht="31.5" x14ac:dyDescent="0.2">
      <c r="A188" s="87" t="s">
        <v>3557</v>
      </c>
      <c r="B188" s="87" t="s">
        <v>453</v>
      </c>
      <c r="C188" s="87"/>
      <c r="D188" s="87" t="s">
        <v>61</v>
      </c>
      <c r="E188" s="87" t="s">
        <v>1377</v>
      </c>
      <c r="F188" s="87"/>
      <c r="G188" s="87">
        <v>50</v>
      </c>
      <c r="H188" s="88">
        <v>0</v>
      </c>
      <c r="I188" s="89">
        <v>50</v>
      </c>
      <c r="J188" s="88">
        <v>1.5</v>
      </c>
      <c r="K188" s="88">
        <v>3.1</v>
      </c>
    </row>
    <row r="189" spans="1:11" ht="31.5" x14ac:dyDescent="0.2">
      <c r="A189" s="87" t="s">
        <v>454</v>
      </c>
      <c r="B189" s="87" t="s">
        <v>453</v>
      </c>
      <c r="C189" s="87"/>
      <c r="D189" s="87" t="s">
        <v>64</v>
      </c>
      <c r="E189" s="87"/>
      <c r="F189" s="87"/>
      <c r="G189" s="87">
        <v>50</v>
      </c>
      <c r="H189" s="88">
        <v>0</v>
      </c>
      <c r="I189" s="89">
        <v>50</v>
      </c>
      <c r="J189" s="88">
        <v>1.1000000000000001</v>
      </c>
      <c r="K189" s="88">
        <v>2.25</v>
      </c>
    </row>
    <row r="190" spans="1:11" ht="31.5" x14ac:dyDescent="0.2">
      <c r="A190" s="87" t="s">
        <v>3558</v>
      </c>
      <c r="B190" s="87" t="s">
        <v>453</v>
      </c>
      <c r="C190" s="87"/>
      <c r="D190" s="87" t="s">
        <v>64</v>
      </c>
      <c r="E190" s="87" t="s">
        <v>1377</v>
      </c>
      <c r="F190" s="87"/>
      <c r="G190" s="87">
        <v>50</v>
      </c>
      <c r="H190" s="88">
        <v>0</v>
      </c>
      <c r="I190" s="89">
        <v>50</v>
      </c>
      <c r="J190" s="88">
        <v>1.7</v>
      </c>
      <c r="K190" s="88">
        <v>3.5</v>
      </c>
    </row>
    <row r="191" spans="1:11" ht="31.5" x14ac:dyDescent="0.2">
      <c r="A191" s="87" t="s">
        <v>455</v>
      </c>
      <c r="B191" s="87" t="s">
        <v>453</v>
      </c>
      <c r="C191" s="87"/>
      <c r="D191" s="87" t="s">
        <v>62</v>
      </c>
      <c r="E191" s="87"/>
      <c r="F191" s="87"/>
      <c r="G191" s="87">
        <v>20</v>
      </c>
      <c r="H191" s="88">
        <v>0</v>
      </c>
      <c r="I191" s="89">
        <v>20</v>
      </c>
      <c r="J191" s="88">
        <v>1.65</v>
      </c>
      <c r="K191" s="88">
        <v>3.4</v>
      </c>
    </row>
    <row r="192" spans="1:11" ht="31.5" x14ac:dyDescent="0.2">
      <c r="A192" s="87" t="s">
        <v>456</v>
      </c>
      <c r="B192" s="87" t="s">
        <v>453</v>
      </c>
      <c r="C192" s="87"/>
      <c r="D192" s="87" t="s">
        <v>59</v>
      </c>
      <c r="E192" s="87"/>
      <c r="F192" s="87"/>
      <c r="G192" s="87">
        <v>50</v>
      </c>
      <c r="H192" s="88">
        <v>0</v>
      </c>
      <c r="I192" s="89">
        <v>50</v>
      </c>
      <c r="J192" s="88">
        <v>0.8</v>
      </c>
      <c r="K192" s="88">
        <v>1.65</v>
      </c>
    </row>
    <row r="193" spans="1:11" ht="31.5" x14ac:dyDescent="0.2">
      <c r="A193" s="87" t="s">
        <v>457</v>
      </c>
      <c r="B193" s="87" t="s">
        <v>453</v>
      </c>
      <c r="C193" s="87"/>
      <c r="D193" s="87" t="s">
        <v>61</v>
      </c>
      <c r="E193" s="87" t="s">
        <v>353</v>
      </c>
      <c r="F193" s="87"/>
      <c r="G193" s="87">
        <v>20</v>
      </c>
      <c r="H193" s="88">
        <v>0</v>
      </c>
      <c r="I193" s="89">
        <v>20</v>
      </c>
      <c r="J193" s="88">
        <v>1.25</v>
      </c>
      <c r="K193" s="88">
        <v>2.5499999999999998</v>
      </c>
    </row>
    <row r="194" spans="1:11" ht="31.5" x14ac:dyDescent="0.2">
      <c r="A194" s="87" t="s">
        <v>458</v>
      </c>
      <c r="B194" s="87" t="s">
        <v>453</v>
      </c>
      <c r="C194" s="87"/>
      <c r="D194" s="87" t="s">
        <v>59</v>
      </c>
      <c r="E194" s="87" t="s">
        <v>353</v>
      </c>
      <c r="F194" s="87"/>
      <c r="G194" s="87">
        <v>50</v>
      </c>
      <c r="H194" s="88">
        <v>0</v>
      </c>
      <c r="I194" s="89">
        <v>50</v>
      </c>
      <c r="J194" s="88">
        <v>1.25</v>
      </c>
      <c r="K194" s="88">
        <v>2.5499999999999998</v>
      </c>
    </row>
    <row r="195" spans="1:11" ht="21" x14ac:dyDescent="0.2">
      <c r="A195" s="87" t="s">
        <v>459</v>
      </c>
      <c r="B195" s="87" t="s">
        <v>203</v>
      </c>
      <c r="C195" s="87"/>
      <c r="D195" s="87" t="s">
        <v>410</v>
      </c>
      <c r="E195" s="87"/>
      <c r="F195" s="87"/>
      <c r="G195" s="87">
        <v>50</v>
      </c>
      <c r="H195" s="88">
        <v>0</v>
      </c>
      <c r="I195" s="89">
        <v>50</v>
      </c>
      <c r="J195" s="88">
        <v>1.25</v>
      </c>
      <c r="K195" s="88">
        <v>2.5499999999999998</v>
      </c>
    </row>
    <row r="196" spans="1:11" ht="21" x14ac:dyDescent="0.2">
      <c r="A196" s="87" t="s">
        <v>460</v>
      </c>
      <c r="B196" s="87" t="s">
        <v>203</v>
      </c>
      <c r="C196" s="87"/>
      <c r="D196" s="87" t="s">
        <v>76</v>
      </c>
      <c r="E196" s="87"/>
      <c r="F196" s="87"/>
      <c r="G196" s="87">
        <v>50</v>
      </c>
      <c r="H196" s="88">
        <v>0</v>
      </c>
      <c r="I196" s="89">
        <v>50</v>
      </c>
      <c r="J196" s="88">
        <v>1.95</v>
      </c>
      <c r="K196" s="88">
        <v>4</v>
      </c>
    </row>
    <row r="197" spans="1:11" ht="21" x14ac:dyDescent="0.2">
      <c r="A197" s="87" t="s">
        <v>461</v>
      </c>
      <c r="B197" s="87" t="s">
        <v>203</v>
      </c>
      <c r="C197" s="87"/>
      <c r="D197" s="87" t="s">
        <v>76</v>
      </c>
      <c r="E197" s="87" t="s">
        <v>380</v>
      </c>
      <c r="F197" s="87"/>
      <c r="G197" s="87">
        <v>50</v>
      </c>
      <c r="H197" s="88">
        <v>0</v>
      </c>
      <c r="I197" s="89">
        <v>50</v>
      </c>
      <c r="J197" s="88">
        <v>1.6</v>
      </c>
      <c r="K197" s="88">
        <v>3.3</v>
      </c>
    </row>
    <row r="198" spans="1:11" ht="21" x14ac:dyDescent="0.2">
      <c r="A198" s="87" t="s">
        <v>462</v>
      </c>
      <c r="B198" s="87" t="s">
        <v>203</v>
      </c>
      <c r="C198" s="87"/>
      <c r="D198" s="87" t="s">
        <v>77</v>
      </c>
      <c r="E198" s="87"/>
      <c r="F198" s="87"/>
      <c r="G198" s="87">
        <v>50</v>
      </c>
      <c r="H198" s="88">
        <v>0</v>
      </c>
      <c r="I198" s="89">
        <v>50</v>
      </c>
      <c r="J198" s="88">
        <v>2.5</v>
      </c>
      <c r="K198" s="88">
        <v>5.15</v>
      </c>
    </row>
    <row r="199" spans="1:11" ht="21" x14ac:dyDescent="0.2">
      <c r="A199" s="87" t="s">
        <v>463</v>
      </c>
      <c r="B199" s="87" t="s">
        <v>203</v>
      </c>
      <c r="C199" s="87"/>
      <c r="D199" s="87" t="s">
        <v>77</v>
      </c>
      <c r="E199" s="87" t="s">
        <v>380</v>
      </c>
      <c r="F199" s="87"/>
      <c r="G199" s="87">
        <v>50</v>
      </c>
      <c r="H199" s="88">
        <v>0</v>
      </c>
      <c r="I199" s="89">
        <v>50</v>
      </c>
      <c r="J199" s="88">
        <v>2</v>
      </c>
      <c r="K199" s="88">
        <v>4.0999999999999996</v>
      </c>
    </row>
    <row r="200" spans="1:11" ht="21" x14ac:dyDescent="0.2">
      <c r="A200" s="87" t="s">
        <v>464</v>
      </c>
      <c r="B200" s="87" t="s">
        <v>203</v>
      </c>
      <c r="C200" s="87"/>
      <c r="D200" s="87" t="s">
        <v>78</v>
      </c>
      <c r="E200" s="87"/>
      <c r="F200" s="87"/>
      <c r="G200" s="87">
        <v>50</v>
      </c>
      <c r="H200" s="88">
        <v>0</v>
      </c>
      <c r="I200" s="89">
        <v>50</v>
      </c>
      <c r="J200" s="88">
        <v>3</v>
      </c>
      <c r="K200" s="88">
        <v>6.15</v>
      </c>
    </row>
    <row r="201" spans="1:11" ht="21" x14ac:dyDescent="0.2">
      <c r="A201" s="87" t="s">
        <v>465</v>
      </c>
      <c r="B201" s="87" t="s">
        <v>203</v>
      </c>
      <c r="C201" s="87"/>
      <c r="D201" s="87" t="s">
        <v>78</v>
      </c>
      <c r="E201" s="87" t="s">
        <v>380</v>
      </c>
      <c r="F201" s="87"/>
      <c r="G201" s="87">
        <v>50</v>
      </c>
      <c r="H201" s="88">
        <v>0</v>
      </c>
      <c r="I201" s="89">
        <v>50</v>
      </c>
      <c r="J201" s="88">
        <v>2.4</v>
      </c>
      <c r="K201" s="88">
        <v>4.9000000000000004</v>
      </c>
    </row>
    <row r="202" spans="1:11" ht="21" x14ac:dyDescent="0.2">
      <c r="A202" s="87" t="s">
        <v>466</v>
      </c>
      <c r="B202" s="87" t="s">
        <v>203</v>
      </c>
      <c r="C202" s="87"/>
      <c r="D202" s="87" t="s">
        <v>86</v>
      </c>
      <c r="E202" s="87"/>
      <c r="F202" s="87"/>
      <c r="G202" s="87">
        <v>20</v>
      </c>
      <c r="H202" s="88">
        <v>0</v>
      </c>
      <c r="I202" s="89">
        <v>20</v>
      </c>
      <c r="J202" s="88">
        <v>3.4</v>
      </c>
      <c r="K202" s="88">
        <v>6.95</v>
      </c>
    </row>
    <row r="203" spans="1:11" ht="21" x14ac:dyDescent="0.2">
      <c r="A203" s="87" t="s">
        <v>467</v>
      </c>
      <c r="B203" s="87" t="s">
        <v>203</v>
      </c>
      <c r="C203" s="87"/>
      <c r="D203" s="87" t="s">
        <v>86</v>
      </c>
      <c r="E203" s="87" t="s">
        <v>380</v>
      </c>
      <c r="F203" s="87"/>
      <c r="G203" s="87">
        <v>20</v>
      </c>
      <c r="H203" s="88">
        <v>0</v>
      </c>
      <c r="I203" s="89">
        <v>20</v>
      </c>
      <c r="J203" s="88">
        <v>2.7</v>
      </c>
      <c r="K203" s="88">
        <v>5.55</v>
      </c>
    </row>
    <row r="204" spans="1:11" ht="21" x14ac:dyDescent="0.2">
      <c r="A204" s="87" t="s">
        <v>468</v>
      </c>
      <c r="B204" s="87" t="s">
        <v>203</v>
      </c>
      <c r="C204" s="87"/>
      <c r="D204" s="87" t="s">
        <v>315</v>
      </c>
      <c r="E204" s="87"/>
      <c r="F204" s="87"/>
      <c r="G204" s="87">
        <v>20</v>
      </c>
      <c r="H204" s="88">
        <v>0</v>
      </c>
      <c r="I204" s="89">
        <v>20</v>
      </c>
      <c r="J204" s="88">
        <v>3.8</v>
      </c>
      <c r="K204" s="88">
        <v>7.8</v>
      </c>
    </row>
    <row r="205" spans="1:11" ht="21" x14ac:dyDescent="0.2">
      <c r="A205" s="87" t="s">
        <v>469</v>
      </c>
      <c r="B205" s="87" t="s">
        <v>203</v>
      </c>
      <c r="C205" s="87"/>
      <c r="D205" s="87" t="s">
        <v>315</v>
      </c>
      <c r="E205" s="87" t="s">
        <v>380</v>
      </c>
      <c r="F205" s="87"/>
      <c r="G205" s="87">
        <v>20</v>
      </c>
      <c r="H205" s="88">
        <v>0</v>
      </c>
      <c r="I205" s="89">
        <v>20</v>
      </c>
      <c r="J205" s="88">
        <v>3.05</v>
      </c>
      <c r="K205" s="88">
        <v>6.25</v>
      </c>
    </row>
    <row r="206" spans="1:11" ht="21" x14ac:dyDescent="0.2">
      <c r="A206" s="87" t="s">
        <v>3559</v>
      </c>
      <c r="B206" s="87" t="s">
        <v>203</v>
      </c>
      <c r="C206" s="87" t="s">
        <v>3040</v>
      </c>
      <c r="D206" s="87" t="s">
        <v>410</v>
      </c>
      <c r="E206" s="87"/>
      <c r="F206" s="87" t="s">
        <v>2594</v>
      </c>
      <c r="G206" s="87">
        <v>20</v>
      </c>
      <c r="H206" s="88">
        <v>0</v>
      </c>
      <c r="I206" s="89">
        <v>20</v>
      </c>
      <c r="J206" s="88">
        <v>0</v>
      </c>
      <c r="K206" s="88">
        <v>0</v>
      </c>
    </row>
    <row r="207" spans="1:11" ht="21" x14ac:dyDescent="0.2">
      <c r="A207" s="87" t="s">
        <v>3224</v>
      </c>
      <c r="B207" s="87" t="s">
        <v>203</v>
      </c>
      <c r="C207" s="87" t="s">
        <v>3040</v>
      </c>
      <c r="D207" s="87" t="s">
        <v>76</v>
      </c>
      <c r="E207" s="87"/>
      <c r="F207" s="87"/>
      <c r="G207" s="87">
        <v>20</v>
      </c>
      <c r="H207" s="88">
        <v>0</v>
      </c>
      <c r="I207" s="89">
        <v>20</v>
      </c>
      <c r="J207" s="88">
        <v>2.2000000000000002</v>
      </c>
      <c r="K207" s="88">
        <v>4.5</v>
      </c>
    </row>
    <row r="208" spans="1:11" ht="21" x14ac:dyDescent="0.2">
      <c r="A208" s="87" t="s">
        <v>3225</v>
      </c>
      <c r="B208" s="87" t="s">
        <v>203</v>
      </c>
      <c r="C208" s="87" t="s">
        <v>3040</v>
      </c>
      <c r="D208" s="87" t="s">
        <v>77</v>
      </c>
      <c r="E208" s="87"/>
      <c r="F208" s="87"/>
      <c r="G208" s="87">
        <v>20</v>
      </c>
      <c r="H208" s="88">
        <v>0</v>
      </c>
      <c r="I208" s="89">
        <v>20</v>
      </c>
      <c r="J208" s="88">
        <v>3</v>
      </c>
      <c r="K208" s="88">
        <v>6.15</v>
      </c>
    </row>
    <row r="209" spans="1:11" ht="21" x14ac:dyDescent="0.2">
      <c r="A209" s="87" t="s">
        <v>3226</v>
      </c>
      <c r="B209" s="87" t="s">
        <v>203</v>
      </c>
      <c r="C209" s="87" t="s">
        <v>3040</v>
      </c>
      <c r="D209" s="87" t="s">
        <v>78</v>
      </c>
      <c r="E209" s="87"/>
      <c r="F209" s="87"/>
      <c r="G209" s="87">
        <v>20</v>
      </c>
      <c r="H209" s="88">
        <v>0</v>
      </c>
      <c r="I209" s="89">
        <v>20</v>
      </c>
      <c r="J209" s="88">
        <v>3.85</v>
      </c>
      <c r="K209" s="88">
        <v>7.9</v>
      </c>
    </row>
    <row r="210" spans="1:11" ht="21" x14ac:dyDescent="0.2">
      <c r="A210" s="87" t="s">
        <v>3227</v>
      </c>
      <c r="B210" s="87" t="s">
        <v>203</v>
      </c>
      <c r="C210" s="87" t="s">
        <v>3040</v>
      </c>
      <c r="D210" s="87" t="s">
        <v>86</v>
      </c>
      <c r="E210" s="87"/>
      <c r="F210" s="87"/>
      <c r="G210" s="87">
        <v>20</v>
      </c>
      <c r="H210" s="88">
        <v>0</v>
      </c>
      <c r="I210" s="89">
        <v>20</v>
      </c>
      <c r="J210" s="88">
        <v>4.4000000000000004</v>
      </c>
      <c r="K210" s="88">
        <v>9</v>
      </c>
    </row>
    <row r="211" spans="1:11" ht="42" x14ac:dyDescent="0.2">
      <c r="A211" s="87" t="s">
        <v>470</v>
      </c>
      <c r="B211" s="87" t="s">
        <v>42</v>
      </c>
      <c r="C211" s="87"/>
      <c r="D211" s="87" t="s">
        <v>61</v>
      </c>
      <c r="E211" s="87"/>
      <c r="F211" s="87"/>
      <c r="G211" s="87">
        <v>50</v>
      </c>
      <c r="H211" s="88">
        <v>0</v>
      </c>
      <c r="I211" s="89">
        <v>50</v>
      </c>
      <c r="J211" s="88">
        <v>1.1499999999999999</v>
      </c>
      <c r="K211" s="88">
        <v>2.35</v>
      </c>
    </row>
    <row r="212" spans="1:11" ht="42" x14ac:dyDescent="0.2">
      <c r="A212" s="87" t="s">
        <v>471</v>
      </c>
      <c r="B212" s="87" t="s">
        <v>42</v>
      </c>
      <c r="C212" s="87"/>
      <c r="D212" s="87" t="s">
        <v>64</v>
      </c>
      <c r="E212" s="87"/>
      <c r="F212" s="87"/>
      <c r="G212" s="87">
        <v>50</v>
      </c>
      <c r="H212" s="88">
        <v>0</v>
      </c>
      <c r="I212" s="89">
        <v>50</v>
      </c>
      <c r="J212" s="88">
        <v>1.45</v>
      </c>
      <c r="K212" s="88">
        <v>2.95</v>
      </c>
    </row>
    <row r="213" spans="1:11" ht="42" x14ac:dyDescent="0.2">
      <c r="A213" s="87" t="s">
        <v>472</v>
      </c>
      <c r="B213" s="87" t="s">
        <v>42</v>
      </c>
      <c r="C213" s="87"/>
      <c r="D213" s="87" t="s">
        <v>62</v>
      </c>
      <c r="E213" s="87"/>
      <c r="F213" s="87"/>
      <c r="G213" s="87">
        <v>20</v>
      </c>
      <c r="H213" s="88">
        <v>0</v>
      </c>
      <c r="I213" s="89">
        <v>20</v>
      </c>
      <c r="J213" s="88">
        <v>1.85</v>
      </c>
      <c r="K213" s="88">
        <v>3.8</v>
      </c>
    </row>
    <row r="214" spans="1:11" ht="42" x14ac:dyDescent="0.2">
      <c r="A214" s="87" t="s">
        <v>473</v>
      </c>
      <c r="B214" s="87" t="s">
        <v>42</v>
      </c>
      <c r="C214" s="87"/>
      <c r="D214" s="87" t="s">
        <v>63</v>
      </c>
      <c r="E214" s="87"/>
      <c r="F214" s="87"/>
      <c r="G214" s="87">
        <v>20</v>
      </c>
      <c r="H214" s="88">
        <v>0</v>
      </c>
      <c r="I214" s="89">
        <v>20</v>
      </c>
      <c r="J214" s="88">
        <v>2.25</v>
      </c>
      <c r="K214" s="88">
        <v>4.5999999999999996</v>
      </c>
    </row>
    <row r="215" spans="1:11" ht="42" x14ac:dyDescent="0.2">
      <c r="A215" s="87" t="s">
        <v>474</v>
      </c>
      <c r="B215" s="87" t="s">
        <v>42</v>
      </c>
      <c r="C215" s="87"/>
      <c r="D215" s="87" t="s">
        <v>81</v>
      </c>
      <c r="E215" s="87"/>
      <c r="F215" s="87"/>
      <c r="G215" s="87">
        <v>50</v>
      </c>
      <c r="H215" s="88">
        <v>0</v>
      </c>
      <c r="I215" s="89">
        <v>50</v>
      </c>
      <c r="J215" s="88">
        <v>0.75</v>
      </c>
      <c r="K215" s="88">
        <v>1.55</v>
      </c>
    </row>
    <row r="216" spans="1:11" ht="42" x14ac:dyDescent="0.2">
      <c r="A216" s="87" t="s">
        <v>475</v>
      </c>
      <c r="B216" s="87" t="s">
        <v>42</v>
      </c>
      <c r="C216" s="87"/>
      <c r="D216" s="87" t="s">
        <v>59</v>
      </c>
      <c r="E216" s="87"/>
      <c r="F216" s="87"/>
      <c r="G216" s="87">
        <v>50</v>
      </c>
      <c r="H216" s="88">
        <v>0</v>
      </c>
      <c r="I216" s="89">
        <v>50</v>
      </c>
      <c r="J216" s="88">
        <v>0.95</v>
      </c>
      <c r="K216" s="88">
        <v>1.95</v>
      </c>
    </row>
    <row r="217" spans="1:11" ht="42" x14ac:dyDescent="0.2">
      <c r="A217" s="87" t="s">
        <v>476</v>
      </c>
      <c r="B217" s="87" t="s">
        <v>42</v>
      </c>
      <c r="C217" s="87"/>
      <c r="D217" s="87" t="s">
        <v>477</v>
      </c>
      <c r="E217" s="87" t="s">
        <v>478</v>
      </c>
      <c r="F217" s="87"/>
      <c r="G217" s="87">
        <v>1</v>
      </c>
      <c r="H217" s="88">
        <v>0</v>
      </c>
      <c r="I217" s="89">
        <v>0</v>
      </c>
      <c r="J217" s="88">
        <v>171</v>
      </c>
      <c r="K217" s="88">
        <v>0</v>
      </c>
    </row>
    <row r="218" spans="1:11" ht="21" x14ac:dyDescent="0.2">
      <c r="A218" s="87" t="s">
        <v>479</v>
      </c>
      <c r="B218" s="87" t="s">
        <v>148</v>
      </c>
      <c r="C218" s="87"/>
      <c r="D218" s="87" t="s">
        <v>61</v>
      </c>
      <c r="E218" s="87"/>
      <c r="F218" s="87"/>
      <c r="G218" s="87">
        <v>50</v>
      </c>
      <c r="H218" s="88">
        <v>0</v>
      </c>
      <c r="I218" s="89">
        <v>50</v>
      </c>
      <c r="J218" s="88">
        <v>1.9</v>
      </c>
      <c r="K218" s="88">
        <v>3.9</v>
      </c>
    </row>
    <row r="219" spans="1:11" ht="21" x14ac:dyDescent="0.2">
      <c r="A219" s="87" t="s">
        <v>480</v>
      </c>
      <c r="B219" s="87" t="s">
        <v>148</v>
      </c>
      <c r="C219" s="87"/>
      <c r="D219" s="87" t="s">
        <v>64</v>
      </c>
      <c r="E219" s="87"/>
      <c r="F219" s="87"/>
      <c r="G219" s="87">
        <v>50</v>
      </c>
      <c r="H219" s="88">
        <v>0</v>
      </c>
      <c r="I219" s="89">
        <v>50</v>
      </c>
      <c r="J219" s="88">
        <v>2.2999999999999998</v>
      </c>
      <c r="K219" s="88">
        <v>4.7</v>
      </c>
    </row>
    <row r="220" spans="1:11" ht="21" x14ac:dyDescent="0.2">
      <c r="A220" s="87" t="s">
        <v>481</v>
      </c>
      <c r="B220" s="87" t="s">
        <v>148</v>
      </c>
      <c r="C220" s="87"/>
      <c r="D220" s="87" t="s">
        <v>62</v>
      </c>
      <c r="E220" s="87"/>
      <c r="F220" s="87"/>
      <c r="G220" s="87">
        <v>20</v>
      </c>
      <c r="H220" s="88">
        <v>0</v>
      </c>
      <c r="I220" s="89">
        <v>20</v>
      </c>
      <c r="J220" s="88">
        <v>3.05</v>
      </c>
      <c r="K220" s="88">
        <v>6.25</v>
      </c>
    </row>
    <row r="221" spans="1:11" ht="21" x14ac:dyDescent="0.2">
      <c r="A221" s="87" t="s">
        <v>482</v>
      </c>
      <c r="B221" s="87" t="s">
        <v>148</v>
      </c>
      <c r="C221" s="87"/>
      <c r="D221" s="87" t="s">
        <v>81</v>
      </c>
      <c r="E221" s="87"/>
      <c r="F221" s="87"/>
      <c r="G221" s="87">
        <v>50</v>
      </c>
      <c r="H221" s="88">
        <v>0</v>
      </c>
      <c r="I221" s="89">
        <v>50</v>
      </c>
      <c r="J221" s="88">
        <v>1.1000000000000001</v>
      </c>
      <c r="K221" s="88">
        <v>2.25</v>
      </c>
    </row>
    <row r="222" spans="1:11" ht="21" x14ac:dyDescent="0.2">
      <c r="A222" s="87" t="s">
        <v>483</v>
      </c>
      <c r="B222" s="87" t="s">
        <v>148</v>
      </c>
      <c r="C222" s="87"/>
      <c r="D222" s="87" t="s">
        <v>59</v>
      </c>
      <c r="E222" s="87"/>
      <c r="F222" s="87"/>
      <c r="G222" s="87">
        <v>50</v>
      </c>
      <c r="H222" s="88">
        <v>0</v>
      </c>
      <c r="I222" s="89">
        <v>50</v>
      </c>
      <c r="J222" s="88">
        <v>1.55</v>
      </c>
      <c r="K222" s="88">
        <v>3.2</v>
      </c>
    </row>
    <row r="223" spans="1:11" ht="21" x14ac:dyDescent="0.2">
      <c r="A223" s="87" t="s">
        <v>484</v>
      </c>
      <c r="B223" s="87" t="s">
        <v>148</v>
      </c>
      <c r="C223" s="87"/>
      <c r="D223" s="87" t="s">
        <v>477</v>
      </c>
      <c r="E223" s="87" t="s">
        <v>478</v>
      </c>
      <c r="F223" s="87"/>
      <c r="G223" s="87">
        <v>0</v>
      </c>
      <c r="H223" s="88">
        <v>0</v>
      </c>
      <c r="I223" s="89">
        <v>0</v>
      </c>
      <c r="J223" s="88">
        <v>0</v>
      </c>
      <c r="K223" s="88">
        <v>0</v>
      </c>
    </row>
    <row r="224" spans="1:11" ht="21" x14ac:dyDescent="0.2">
      <c r="A224" s="87" t="s">
        <v>485</v>
      </c>
      <c r="B224" s="87" t="s">
        <v>47</v>
      </c>
      <c r="C224" s="87"/>
      <c r="D224" s="87" t="s">
        <v>76</v>
      </c>
      <c r="E224" s="87"/>
      <c r="F224" s="87"/>
      <c r="G224" s="87">
        <v>50</v>
      </c>
      <c r="H224" s="88">
        <v>0</v>
      </c>
      <c r="I224" s="89">
        <v>50</v>
      </c>
      <c r="J224" s="88">
        <v>0.95</v>
      </c>
      <c r="K224" s="88">
        <v>1.95</v>
      </c>
    </row>
    <row r="225" spans="1:11" ht="21" x14ac:dyDescent="0.2">
      <c r="A225" s="87" t="s">
        <v>486</v>
      </c>
      <c r="B225" s="87" t="s">
        <v>47</v>
      </c>
      <c r="C225" s="87"/>
      <c r="D225" s="87" t="s">
        <v>77</v>
      </c>
      <c r="E225" s="87"/>
      <c r="F225" s="87"/>
      <c r="G225" s="87">
        <v>50</v>
      </c>
      <c r="H225" s="88">
        <v>0</v>
      </c>
      <c r="I225" s="89">
        <v>50</v>
      </c>
      <c r="J225" s="88">
        <v>1.05</v>
      </c>
      <c r="K225" s="88">
        <v>2.15</v>
      </c>
    </row>
    <row r="226" spans="1:11" ht="21" x14ac:dyDescent="0.2">
      <c r="A226" s="87" t="s">
        <v>487</v>
      </c>
      <c r="B226" s="87" t="s">
        <v>47</v>
      </c>
      <c r="C226" s="87"/>
      <c r="D226" s="87" t="s">
        <v>78</v>
      </c>
      <c r="E226" s="87"/>
      <c r="F226" s="87"/>
      <c r="G226" s="87">
        <v>50</v>
      </c>
      <c r="H226" s="88">
        <v>0</v>
      </c>
      <c r="I226" s="89">
        <v>50</v>
      </c>
      <c r="J226" s="88">
        <v>1.5</v>
      </c>
      <c r="K226" s="88">
        <v>3.05</v>
      </c>
    </row>
    <row r="227" spans="1:11" ht="21" x14ac:dyDescent="0.2">
      <c r="A227" s="87" t="s">
        <v>488</v>
      </c>
      <c r="B227" s="87" t="s">
        <v>47</v>
      </c>
      <c r="C227" s="87"/>
      <c r="D227" s="87" t="s">
        <v>86</v>
      </c>
      <c r="E227" s="87"/>
      <c r="F227" s="87"/>
      <c r="G227" s="87">
        <v>50</v>
      </c>
      <c r="H227" s="88">
        <v>0</v>
      </c>
      <c r="I227" s="89">
        <v>50</v>
      </c>
      <c r="J227" s="88">
        <v>2.0499999999999998</v>
      </c>
      <c r="K227" s="88">
        <v>4.2</v>
      </c>
    </row>
    <row r="228" spans="1:11" ht="21" x14ac:dyDescent="0.2">
      <c r="A228" s="87" t="s">
        <v>489</v>
      </c>
      <c r="B228" s="87" t="s">
        <v>47</v>
      </c>
      <c r="C228" s="87"/>
      <c r="D228" s="87" t="s">
        <v>315</v>
      </c>
      <c r="E228" s="87"/>
      <c r="F228" s="87"/>
      <c r="G228" s="87">
        <v>20</v>
      </c>
      <c r="H228" s="88">
        <v>0</v>
      </c>
      <c r="I228" s="89">
        <v>20</v>
      </c>
      <c r="J228" s="88">
        <v>2.75</v>
      </c>
      <c r="K228" s="88">
        <v>5.65</v>
      </c>
    </row>
    <row r="229" spans="1:11" ht="21" x14ac:dyDescent="0.2">
      <c r="A229" s="87" t="s">
        <v>490</v>
      </c>
      <c r="B229" s="87" t="s">
        <v>47</v>
      </c>
      <c r="C229" s="87" t="s">
        <v>3117</v>
      </c>
      <c r="D229" s="87" t="s">
        <v>76</v>
      </c>
      <c r="E229" s="87"/>
      <c r="F229" s="87"/>
      <c r="G229" s="87">
        <v>25</v>
      </c>
      <c r="H229" s="88">
        <v>0</v>
      </c>
      <c r="I229" s="89">
        <v>50</v>
      </c>
      <c r="J229" s="88">
        <v>1.75</v>
      </c>
      <c r="K229" s="88">
        <v>3.6</v>
      </c>
    </row>
    <row r="230" spans="1:11" ht="21" x14ac:dyDescent="0.2">
      <c r="A230" s="87" t="s">
        <v>491</v>
      </c>
      <c r="B230" s="87" t="s">
        <v>47</v>
      </c>
      <c r="C230" s="87" t="s">
        <v>3117</v>
      </c>
      <c r="D230" s="87" t="s">
        <v>77</v>
      </c>
      <c r="E230" s="87"/>
      <c r="F230" s="87"/>
      <c r="G230" s="87">
        <v>25</v>
      </c>
      <c r="H230" s="88">
        <v>0</v>
      </c>
      <c r="I230" s="89">
        <v>50</v>
      </c>
      <c r="J230" s="88">
        <v>2.15</v>
      </c>
      <c r="K230" s="88">
        <v>4.4000000000000004</v>
      </c>
    </row>
    <row r="231" spans="1:11" ht="21" x14ac:dyDescent="0.2">
      <c r="A231" s="87" t="s">
        <v>492</v>
      </c>
      <c r="B231" s="87" t="s">
        <v>47</v>
      </c>
      <c r="C231" s="87" t="s">
        <v>3117</v>
      </c>
      <c r="D231" s="87" t="s">
        <v>78</v>
      </c>
      <c r="E231" s="87"/>
      <c r="F231" s="87"/>
      <c r="G231" s="87">
        <v>25</v>
      </c>
      <c r="H231" s="88">
        <v>0</v>
      </c>
      <c r="I231" s="89">
        <v>50</v>
      </c>
      <c r="J231" s="88">
        <v>2.4</v>
      </c>
      <c r="K231" s="88">
        <v>4.95</v>
      </c>
    </row>
    <row r="232" spans="1:11" ht="21" x14ac:dyDescent="0.2">
      <c r="A232" s="87" t="s">
        <v>493</v>
      </c>
      <c r="B232" s="87" t="s">
        <v>47</v>
      </c>
      <c r="C232" s="87" t="s">
        <v>3117</v>
      </c>
      <c r="D232" s="87" t="s">
        <v>86</v>
      </c>
      <c r="E232" s="87"/>
      <c r="F232" s="87"/>
      <c r="G232" s="87">
        <v>25</v>
      </c>
      <c r="H232" s="88">
        <v>0</v>
      </c>
      <c r="I232" s="89">
        <v>50</v>
      </c>
      <c r="J232" s="88">
        <v>2.75</v>
      </c>
      <c r="K232" s="88">
        <v>6.05</v>
      </c>
    </row>
    <row r="233" spans="1:11" ht="21" x14ac:dyDescent="0.2">
      <c r="A233" s="87" t="s">
        <v>494</v>
      </c>
      <c r="B233" s="87" t="s">
        <v>47</v>
      </c>
      <c r="C233" s="87"/>
      <c r="D233" s="87" t="s">
        <v>77</v>
      </c>
      <c r="E233" s="87" t="s">
        <v>353</v>
      </c>
      <c r="F233" s="87"/>
      <c r="G233" s="87">
        <v>50</v>
      </c>
      <c r="H233" s="88">
        <v>0</v>
      </c>
      <c r="I233" s="89">
        <v>50</v>
      </c>
      <c r="J233" s="88">
        <v>1.3</v>
      </c>
      <c r="K233" s="88">
        <v>2.65</v>
      </c>
    </row>
    <row r="234" spans="1:11" ht="21" x14ac:dyDescent="0.2">
      <c r="A234" s="87" t="s">
        <v>495</v>
      </c>
      <c r="B234" s="87" t="s">
        <v>47</v>
      </c>
      <c r="C234" s="87"/>
      <c r="D234" s="87" t="s">
        <v>78</v>
      </c>
      <c r="E234" s="87" t="s">
        <v>353</v>
      </c>
      <c r="F234" s="87"/>
      <c r="G234" s="87">
        <v>50</v>
      </c>
      <c r="H234" s="88">
        <v>0</v>
      </c>
      <c r="I234" s="89">
        <v>50</v>
      </c>
      <c r="J234" s="88">
        <v>1.7</v>
      </c>
      <c r="K234" s="88">
        <v>3.5</v>
      </c>
    </row>
    <row r="235" spans="1:11" ht="21" x14ac:dyDescent="0.2">
      <c r="A235" s="87" t="s">
        <v>496</v>
      </c>
      <c r="B235" s="87" t="s">
        <v>47</v>
      </c>
      <c r="C235" s="87"/>
      <c r="D235" s="87" t="s">
        <v>86</v>
      </c>
      <c r="E235" s="87" t="s">
        <v>353</v>
      </c>
      <c r="F235" s="87"/>
      <c r="G235" s="87">
        <v>20</v>
      </c>
      <c r="H235" s="88">
        <v>0</v>
      </c>
      <c r="I235" s="89">
        <v>20</v>
      </c>
      <c r="J235" s="88">
        <v>2.7</v>
      </c>
      <c r="K235" s="88">
        <v>5.55</v>
      </c>
    </row>
    <row r="236" spans="1:11" ht="21" x14ac:dyDescent="0.2">
      <c r="A236" s="87" t="s">
        <v>497</v>
      </c>
      <c r="B236" s="87" t="s">
        <v>47</v>
      </c>
      <c r="C236" s="87"/>
      <c r="D236" s="87" t="s">
        <v>315</v>
      </c>
      <c r="E236" s="87" t="s">
        <v>353</v>
      </c>
      <c r="F236" s="87"/>
      <c r="G236" s="87">
        <v>20</v>
      </c>
      <c r="H236" s="88">
        <v>0</v>
      </c>
      <c r="I236" s="89">
        <v>20</v>
      </c>
      <c r="J236" s="88">
        <v>3.7</v>
      </c>
      <c r="K236" s="88">
        <v>7.6</v>
      </c>
    </row>
    <row r="237" spans="1:11" ht="21" x14ac:dyDescent="0.2">
      <c r="A237" s="87" t="s">
        <v>3228</v>
      </c>
      <c r="B237" s="87" t="s">
        <v>47</v>
      </c>
      <c r="C237" s="87"/>
      <c r="D237" s="87" t="s">
        <v>61</v>
      </c>
      <c r="E237" s="87" t="s">
        <v>3216</v>
      </c>
      <c r="F237" s="87"/>
      <c r="G237" s="87">
        <v>5</v>
      </c>
      <c r="H237" s="88">
        <v>0</v>
      </c>
      <c r="I237" s="89">
        <v>10</v>
      </c>
      <c r="J237" s="88">
        <v>4.55</v>
      </c>
      <c r="K237" s="88">
        <v>9.35</v>
      </c>
    </row>
    <row r="238" spans="1:11" ht="21" x14ac:dyDescent="0.2">
      <c r="A238" s="87" t="s">
        <v>3229</v>
      </c>
      <c r="B238" s="87" t="s">
        <v>47</v>
      </c>
      <c r="C238" s="87"/>
      <c r="D238" s="87" t="s">
        <v>61</v>
      </c>
      <c r="E238" s="87" t="s">
        <v>3230</v>
      </c>
      <c r="F238" s="87" t="s">
        <v>331</v>
      </c>
      <c r="G238" s="87">
        <v>5</v>
      </c>
      <c r="H238" s="88">
        <v>0</v>
      </c>
      <c r="I238" s="89">
        <v>10</v>
      </c>
      <c r="J238" s="88">
        <v>6.1</v>
      </c>
      <c r="K238" s="88">
        <v>12.5</v>
      </c>
    </row>
    <row r="239" spans="1:11" ht="21" x14ac:dyDescent="0.2">
      <c r="A239" s="87" t="s">
        <v>3231</v>
      </c>
      <c r="B239" s="87" t="s">
        <v>47</v>
      </c>
      <c r="C239" s="87"/>
      <c r="D239" s="87" t="s">
        <v>64</v>
      </c>
      <c r="E239" s="87" t="s">
        <v>3216</v>
      </c>
      <c r="F239" s="87" t="s">
        <v>331</v>
      </c>
      <c r="G239" s="87">
        <v>5</v>
      </c>
      <c r="H239" s="88">
        <v>0</v>
      </c>
      <c r="I239" s="89">
        <v>10</v>
      </c>
      <c r="J239" s="88">
        <v>5.8</v>
      </c>
      <c r="K239" s="88">
        <v>11.9</v>
      </c>
    </row>
    <row r="240" spans="1:11" ht="21" x14ac:dyDescent="0.2">
      <c r="A240" s="87" t="s">
        <v>3232</v>
      </c>
      <c r="B240" s="87" t="s">
        <v>47</v>
      </c>
      <c r="C240" s="87"/>
      <c r="D240" s="87" t="s">
        <v>64</v>
      </c>
      <c r="E240" s="87" t="s">
        <v>3230</v>
      </c>
      <c r="F240" s="87" t="s">
        <v>331</v>
      </c>
      <c r="G240" s="87">
        <v>5</v>
      </c>
      <c r="H240" s="88">
        <v>0</v>
      </c>
      <c r="I240" s="89">
        <v>10</v>
      </c>
      <c r="J240" s="88">
        <v>6.4</v>
      </c>
      <c r="K240" s="88">
        <v>13.1</v>
      </c>
    </row>
    <row r="241" spans="1:11" ht="21" x14ac:dyDescent="0.2">
      <c r="A241" s="87" t="s">
        <v>498</v>
      </c>
      <c r="B241" s="87" t="s">
        <v>47</v>
      </c>
      <c r="C241" s="87"/>
      <c r="D241" s="87" t="s">
        <v>62</v>
      </c>
      <c r="E241" s="87" t="s">
        <v>353</v>
      </c>
      <c r="F241" s="87" t="s">
        <v>499</v>
      </c>
      <c r="G241" s="87">
        <v>20</v>
      </c>
      <c r="H241" s="88">
        <v>0</v>
      </c>
      <c r="I241" s="89">
        <v>20</v>
      </c>
      <c r="J241" s="88">
        <v>5.6</v>
      </c>
      <c r="K241" s="88">
        <v>11.5</v>
      </c>
    </row>
    <row r="242" spans="1:11" ht="21" x14ac:dyDescent="0.2">
      <c r="A242" s="87" t="s">
        <v>3119</v>
      </c>
      <c r="B242" s="87" t="s">
        <v>47</v>
      </c>
      <c r="C242" s="87"/>
      <c r="D242" s="87" t="s">
        <v>62</v>
      </c>
      <c r="E242" s="87" t="s">
        <v>3216</v>
      </c>
      <c r="F242" s="87" t="s">
        <v>331</v>
      </c>
      <c r="G242" s="87">
        <v>5</v>
      </c>
      <c r="H242" s="88">
        <v>0</v>
      </c>
      <c r="I242" s="89">
        <v>10</v>
      </c>
      <c r="J242" s="88">
        <v>7.05</v>
      </c>
      <c r="K242" s="88">
        <v>14.45</v>
      </c>
    </row>
    <row r="243" spans="1:11" ht="21" x14ac:dyDescent="0.2">
      <c r="A243" s="87" t="s">
        <v>3120</v>
      </c>
      <c r="B243" s="87" t="s">
        <v>47</v>
      </c>
      <c r="C243" s="87"/>
      <c r="D243" s="87" t="s">
        <v>62</v>
      </c>
      <c r="E243" s="87" t="s">
        <v>3230</v>
      </c>
      <c r="F243" s="87" t="s">
        <v>331</v>
      </c>
      <c r="G243" s="87">
        <v>5</v>
      </c>
      <c r="H243" s="88">
        <v>0</v>
      </c>
      <c r="I243" s="89">
        <v>10</v>
      </c>
      <c r="J243" s="88">
        <v>7.5</v>
      </c>
      <c r="K243" s="88">
        <v>15.35</v>
      </c>
    </row>
    <row r="244" spans="1:11" ht="21" x14ac:dyDescent="0.2">
      <c r="A244" s="87" t="s">
        <v>3233</v>
      </c>
      <c r="B244" s="87" t="s">
        <v>47</v>
      </c>
      <c r="C244" s="87"/>
      <c r="D244" s="87" t="s">
        <v>63</v>
      </c>
      <c r="E244" s="87" t="s">
        <v>3216</v>
      </c>
      <c r="F244" s="87" t="s">
        <v>331</v>
      </c>
      <c r="G244" s="87">
        <v>5</v>
      </c>
      <c r="H244" s="88">
        <v>0</v>
      </c>
      <c r="I244" s="89">
        <v>10</v>
      </c>
      <c r="J244" s="88">
        <v>8.3000000000000007</v>
      </c>
      <c r="K244" s="88">
        <v>17</v>
      </c>
    </row>
    <row r="245" spans="1:11" ht="21" x14ac:dyDescent="0.2">
      <c r="A245" s="87" t="s">
        <v>3121</v>
      </c>
      <c r="B245" s="87" t="s">
        <v>47</v>
      </c>
      <c r="C245" s="87"/>
      <c r="D245" s="87" t="s">
        <v>63</v>
      </c>
      <c r="E245" s="87" t="s">
        <v>3230</v>
      </c>
      <c r="F245" s="87" t="s">
        <v>331</v>
      </c>
      <c r="G245" s="87">
        <v>5</v>
      </c>
      <c r="H245" s="88">
        <v>0</v>
      </c>
      <c r="I245" s="89">
        <v>10</v>
      </c>
      <c r="J245" s="88">
        <v>10.5</v>
      </c>
      <c r="K245" s="88">
        <v>21.5</v>
      </c>
    </row>
    <row r="246" spans="1:11" ht="21" x14ac:dyDescent="0.2">
      <c r="A246" s="87" t="s">
        <v>3234</v>
      </c>
      <c r="B246" s="87" t="s">
        <v>47</v>
      </c>
      <c r="C246" s="87"/>
      <c r="D246" s="87" t="s">
        <v>329</v>
      </c>
      <c r="E246" s="87" t="s">
        <v>3216</v>
      </c>
      <c r="F246" s="87" t="s">
        <v>331</v>
      </c>
      <c r="G246" s="87">
        <v>3</v>
      </c>
      <c r="H246" s="88">
        <v>0</v>
      </c>
      <c r="I246" s="89">
        <v>9</v>
      </c>
      <c r="J246" s="88">
        <v>9.8000000000000007</v>
      </c>
      <c r="K246" s="88">
        <v>20.100000000000001</v>
      </c>
    </row>
    <row r="247" spans="1:11" ht="21" x14ac:dyDescent="0.2">
      <c r="A247" s="87" t="s">
        <v>3235</v>
      </c>
      <c r="B247" s="87" t="s">
        <v>47</v>
      </c>
      <c r="C247" s="87"/>
      <c r="D247" s="87" t="s">
        <v>329</v>
      </c>
      <c r="E247" s="87" t="s">
        <v>3230</v>
      </c>
      <c r="F247" s="87" t="s">
        <v>331</v>
      </c>
      <c r="G247" s="87">
        <v>3</v>
      </c>
      <c r="H247" s="88">
        <v>0</v>
      </c>
      <c r="I247" s="89">
        <v>9</v>
      </c>
      <c r="J247" s="88">
        <v>13.5</v>
      </c>
      <c r="K247" s="88">
        <v>27.65</v>
      </c>
    </row>
    <row r="248" spans="1:11" ht="21" x14ac:dyDescent="0.2">
      <c r="A248" s="87" t="s">
        <v>3560</v>
      </c>
      <c r="B248" s="87" t="s">
        <v>47</v>
      </c>
      <c r="C248" s="87"/>
      <c r="D248" s="87" t="s">
        <v>330</v>
      </c>
      <c r="E248" s="87" t="s">
        <v>3216</v>
      </c>
      <c r="F248" s="87" t="s">
        <v>331</v>
      </c>
      <c r="G248" s="87">
        <v>3</v>
      </c>
      <c r="H248" s="88">
        <v>0</v>
      </c>
      <c r="I248" s="89">
        <v>9</v>
      </c>
      <c r="J248" s="88">
        <v>9.8000000000000007</v>
      </c>
      <c r="K248" s="88">
        <v>20.100000000000001</v>
      </c>
    </row>
    <row r="249" spans="1:11" ht="21" x14ac:dyDescent="0.2">
      <c r="A249" s="87" t="s">
        <v>3561</v>
      </c>
      <c r="B249" s="87" t="s">
        <v>47</v>
      </c>
      <c r="C249" s="87"/>
      <c r="D249" s="87" t="s">
        <v>330</v>
      </c>
      <c r="E249" s="87" t="s">
        <v>3230</v>
      </c>
      <c r="F249" s="87" t="s">
        <v>331</v>
      </c>
      <c r="G249" s="87">
        <v>3</v>
      </c>
      <c r="H249" s="88">
        <v>0</v>
      </c>
      <c r="I249" s="89">
        <v>9</v>
      </c>
      <c r="J249" s="88">
        <v>16.5</v>
      </c>
      <c r="K249" s="88">
        <v>33.85</v>
      </c>
    </row>
    <row r="250" spans="1:11" ht="21" x14ac:dyDescent="0.2">
      <c r="A250" s="87" t="s">
        <v>3562</v>
      </c>
      <c r="B250" s="87" t="s">
        <v>205</v>
      </c>
      <c r="C250" s="87"/>
      <c r="D250" s="87" t="s">
        <v>410</v>
      </c>
      <c r="E250" s="87"/>
      <c r="F250" s="87" t="s">
        <v>2594</v>
      </c>
      <c r="G250" s="87">
        <v>25</v>
      </c>
      <c r="H250" s="88">
        <v>0</v>
      </c>
      <c r="I250" s="89">
        <v>0</v>
      </c>
      <c r="J250" s="88">
        <v>0</v>
      </c>
      <c r="K250" s="88">
        <v>0</v>
      </c>
    </row>
    <row r="251" spans="1:11" ht="21" x14ac:dyDescent="0.2">
      <c r="A251" s="87" t="s">
        <v>500</v>
      </c>
      <c r="B251" s="87" t="s">
        <v>205</v>
      </c>
      <c r="C251" s="87"/>
      <c r="D251" s="87" t="s">
        <v>76</v>
      </c>
      <c r="E251" s="87"/>
      <c r="F251" s="87"/>
      <c r="G251" s="87">
        <v>50</v>
      </c>
      <c r="H251" s="88">
        <v>0</v>
      </c>
      <c r="I251" s="89">
        <v>50</v>
      </c>
      <c r="J251" s="88">
        <v>0.8</v>
      </c>
      <c r="K251" s="88">
        <v>1.65</v>
      </c>
    </row>
    <row r="252" spans="1:11" ht="21" x14ac:dyDescent="0.2">
      <c r="A252" s="87" t="s">
        <v>501</v>
      </c>
      <c r="B252" s="87" t="s">
        <v>205</v>
      </c>
      <c r="C252" s="87"/>
      <c r="D252" s="87" t="s">
        <v>77</v>
      </c>
      <c r="E252" s="87"/>
      <c r="F252" s="87"/>
      <c r="G252" s="87">
        <v>50</v>
      </c>
      <c r="H252" s="88">
        <v>0</v>
      </c>
      <c r="I252" s="89">
        <v>50</v>
      </c>
      <c r="J252" s="88">
        <v>1.1000000000000001</v>
      </c>
      <c r="K252" s="88">
        <v>2.25</v>
      </c>
    </row>
    <row r="253" spans="1:11" ht="21" x14ac:dyDescent="0.2">
      <c r="A253" s="87" t="s">
        <v>502</v>
      </c>
      <c r="B253" s="87" t="s">
        <v>205</v>
      </c>
      <c r="C253" s="87"/>
      <c r="D253" s="87" t="s">
        <v>78</v>
      </c>
      <c r="E253" s="87"/>
      <c r="F253" s="87"/>
      <c r="G253" s="87">
        <v>50</v>
      </c>
      <c r="H253" s="88">
        <v>0</v>
      </c>
      <c r="I253" s="89">
        <v>50</v>
      </c>
      <c r="J253" s="88">
        <v>1.3</v>
      </c>
      <c r="K253" s="88">
        <v>2.65</v>
      </c>
    </row>
    <row r="254" spans="1:11" ht="21" x14ac:dyDescent="0.2">
      <c r="A254" s="87" t="s">
        <v>503</v>
      </c>
      <c r="B254" s="87" t="s">
        <v>205</v>
      </c>
      <c r="C254" s="87"/>
      <c r="D254" s="87" t="s">
        <v>86</v>
      </c>
      <c r="E254" s="87"/>
      <c r="F254" s="87"/>
      <c r="G254" s="87">
        <v>50</v>
      </c>
      <c r="H254" s="88">
        <v>0</v>
      </c>
      <c r="I254" s="89">
        <v>50</v>
      </c>
      <c r="J254" s="88">
        <v>1.45</v>
      </c>
      <c r="K254" s="88">
        <v>2.95</v>
      </c>
    </row>
    <row r="255" spans="1:11" ht="21" x14ac:dyDescent="0.2">
      <c r="A255" s="87" t="s">
        <v>504</v>
      </c>
      <c r="B255" s="87" t="s">
        <v>205</v>
      </c>
      <c r="C255" s="87"/>
      <c r="D255" s="87" t="s">
        <v>315</v>
      </c>
      <c r="E255" s="87"/>
      <c r="F255" s="87"/>
      <c r="G255" s="87">
        <v>20</v>
      </c>
      <c r="H255" s="88">
        <v>0</v>
      </c>
      <c r="I255" s="89">
        <v>20</v>
      </c>
      <c r="J255" s="88">
        <v>1.9</v>
      </c>
      <c r="K255" s="88">
        <v>3.9</v>
      </c>
    </row>
    <row r="256" spans="1:11" ht="21" x14ac:dyDescent="0.2">
      <c r="A256" s="87" t="s">
        <v>2606</v>
      </c>
      <c r="B256" s="87" t="s">
        <v>211</v>
      </c>
      <c r="C256" s="87"/>
      <c r="D256" s="87" t="s">
        <v>61</v>
      </c>
      <c r="E256" s="87"/>
      <c r="F256" s="87" t="s">
        <v>3276</v>
      </c>
      <c r="G256" s="87">
        <v>50</v>
      </c>
      <c r="H256" s="88">
        <v>0</v>
      </c>
      <c r="I256" s="89">
        <v>50</v>
      </c>
      <c r="J256" s="88">
        <v>1.9</v>
      </c>
      <c r="K256" s="88">
        <v>3.9</v>
      </c>
    </row>
    <row r="257" spans="1:11" ht="21" x14ac:dyDescent="0.2">
      <c r="A257" s="87" t="s">
        <v>2607</v>
      </c>
      <c r="B257" s="87" t="s">
        <v>211</v>
      </c>
      <c r="C257" s="87"/>
      <c r="D257" s="87" t="s">
        <v>64</v>
      </c>
      <c r="E257" s="87"/>
      <c r="F257" s="87" t="s">
        <v>3276</v>
      </c>
      <c r="G257" s="87">
        <v>50</v>
      </c>
      <c r="H257" s="88">
        <v>0</v>
      </c>
      <c r="I257" s="89">
        <v>50</v>
      </c>
      <c r="J257" s="88">
        <v>2.35</v>
      </c>
      <c r="K257" s="88">
        <v>4.8</v>
      </c>
    </row>
    <row r="258" spans="1:11" ht="21" x14ac:dyDescent="0.2">
      <c r="A258" s="87" t="s">
        <v>3563</v>
      </c>
      <c r="B258" s="87" t="s">
        <v>211</v>
      </c>
      <c r="C258" s="87"/>
      <c r="D258" s="87" t="s">
        <v>62</v>
      </c>
      <c r="E258" s="87"/>
      <c r="F258" s="87" t="s">
        <v>3276</v>
      </c>
      <c r="G258" s="87">
        <v>10</v>
      </c>
      <c r="H258" s="88">
        <v>0</v>
      </c>
      <c r="I258" s="89">
        <v>50</v>
      </c>
      <c r="J258" s="88">
        <v>2.9</v>
      </c>
      <c r="K258" s="88">
        <v>5.95</v>
      </c>
    </row>
    <row r="259" spans="1:11" ht="21" x14ac:dyDescent="0.2">
      <c r="A259" s="87" t="s">
        <v>2608</v>
      </c>
      <c r="B259" s="87" t="s">
        <v>211</v>
      </c>
      <c r="C259" s="87"/>
      <c r="D259" s="87" t="s">
        <v>59</v>
      </c>
      <c r="E259" s="87"/>
      <c r="F259" s="87" t="s">
        <v>3276</v>
      </c>
      <c r="G259" s="87">
        <v>50</v>
      </c>
      <c r="H259" s="88">
        <v>0</v>
      </c>
      <c r="I259" s="89">
        <v>50</v>
      </c>
      <c r="J259" s="88">
        <v>1.1000000000000001</v>
      </c>
      <c r="K259" s="88">
        <v>2.25</v>
      </c>
    </row>
    <row r="260" spans="1:11" ht="21" x14ac:dyDescent="0.2">
      <c r="A260" s="87" t="s">
        <v>505</v>
      </c>
      <c r="B260" s="87" t="s">
        <v>211</v>
      </c>
      <c r="C260" s="87" t="s">
        <v>3117</v>
      </c>
      <c r="D260" s="87" t="s">
        <v>61</v>
      </c>
      <c r="E260" s="87"/>
      <c r="F260" s="87"/>
      <c r="G260" s="87">
        <v>25</v>
      </c>
      <c r="H260" s="88">
        <v>0</v>
      </c>
      <c r="I260" s="89">
        <v>50</v>
      </c>
      <c r="J260" s="88">
        <v>2.25</v>
      </c>
      <c r="K260" s="88">
        <v>4.5999999999999996</v>
      </c>
    </row>
    <row r="261" spans="1:11" ht="21" x14ac:dyDescent="0.2">
      <c r="A261" s="87" t="s">
        <v>506</v>
      </c>
      <c r="B261" s="87" t="s">
        <v>211</v>
      </c>
      <c r="C261" s="87" t="s">
        <v>3117</v>
      </c>
      <c r="D261" s="87" t="s">
        <v>61</v>
      </c>
      <c r="E261" s="87" t="s">
        <v>380</v>
      </c>
      <c r="F261" s="87"/>
      <c r="G261" s="87">
        <v>25</v>
      </c>
      <c r="H261" s="88">
        <v>0</v>
      </c>
      <c r="I261" s="89">
        <v>50</v>
      </c>
      <c r="J261" s="88">
        <v>1.8</v>
      </c>
      <c r="K261" s="88">
        <v>3.7</v>
      </c>
    </row>
    <row r="262" spans="1:11" ht="21" x14ac:dyDescent="0.2">
      <c r="A262" s="87" t="s">
        <v>507</v>
      </c>
      <c r="B262" s="87" t="s">
        <v>211</v>
      </c>
      <c r="C262" s="87" t="s">
        <v>3117</v>
      </c>
      <c r="D262" s="87" t="s">
        <v>64</v>
      </c>
      <c r="E262" s="87"/>
      <c r="F262" s="87"/>
      <c r="G262" s="87">
        <v>25</v>
      </c>
      <c r="H262" s="88">
        <v>0</v>
      </c>
      <c r="I262" s="89">
        <v>50</v>
      </c>
      <c r="J262" s="88">
        <v>2.75</v>
      </c>
      <c r="K262" s="88">
        <v>5.65</v>
      </c>
    </row>
    <row r="263" spans="1:11" ht="21" x14ac:dyDescent="0.2">
      <c r="A263" s="87" t="s">
        <v>508</v>
      </c>
      <c r="B263" s="87" t="s">
        <v>211</v>
      </c>
      <c r="C263" s="87" t="s">
        <v>3117</v>
      </c>
      <c r="D263" s="87" t="s">
        <v>64</v>
      </c>
      <c r="E263" s="87" t="s">
        <v>380</v>
      </c>
      <c r="F263" s="87"/>
      <c r="G263" s="87">
        <v>25</v>
      </c>
      <c r="H263" s="88">
        <v>0</v>
      </c>
      <c r="I263" s="89">
        <v>50</v>
      </c>
      <c r="J263" s="88">
        <v>2.2000000000000002</v>
      </c>
      <c r="K263" s="88">
        <v>4.5</v>
      </c>
    </row>
    <row r="264" spans="1:11" ht="21" x14ac:dyDescent="0.2">
      <c r="A264" s="87" t="s">
        <v>509</v>
      </c>
      <c r="B264" s="87" t="s">
        <v>211</v>
      </c>
      <c r="C264" s="87" t="s">
        <v>3117</v>
      </c>
      <c r="D264" s="87" t="s">
        <v>62</v>
      </c>
      <c r="E264" s="87"/>
      <c r="F264" s="87"/>
      <c r="G264" s="87">
        <v>25</v>
      </c>
      <c r="H264" s="88">
        <v>0</v>
      </c>
      <c r="I264" s="89">
        <v>50</v>
      </c>
      <c r="J264" s="88">
        <v>3.6</v>
      </c>
      <c r="K264" s="88">
        <v>7.4</v>
      </c>
    </row>
    <row r="265" spans="1:11" ht="21" x14ac:dyDescent="0.2">
      <c r="A265" s="87" t="s">
        <v>510</v>
      </c>
      <c r="B265" s="87" t="s">
        <v>211</v>
      </c>
      <c r="C265" s="87" t="s">
        <v>3117</v>
      </c>
      <c r="D265" s="87" t="s">
        <v>62</v>
      </c>
      <c r="E265" s="87" t="s">
        <v>380</v>
      </c>
      <c r="F265" s="87"/>
      <c r="G265" s="87">
        <v>25</v>
      </c>
      <c r="H265" s="88">
        <v>0</v>
      </c>
      <c r="I265" s="89">
        <v>50</v>
      </c>
      <c r="J265" s="88">
        <v>2.9</v>
      </c>
      <c r="K265" s="88">
        <v>5.95</v>
      </c>
    </row>
    <row r="266" spans="1:11" ht="21" x14ac:dyDescent="0.2">
      <c r="A266" s="87" t="s">
        <v>511</v>
      </c>
      <c r="B266" s="87" t="s">
        <v>211</v>
      </c>
      <c r="C266" s="87" t="s">
        <v>3117</v>
      </c>
      <c r="D266" s="87" t="s">
        <v>81</v>
      </c>
      <c r="E266" s="87"/>
      <c r="F266" s="87"/>
      <c r="G266" s="87">
        <v>25</v>
      </c>
      <c r="H266" s="88">
        <v>0</v>
      </c>
      <c r="I266" s="89">
        <v>50</v>
      </c>
      <c r="J266" s="88">
        <v>2.0499999999999998</v>
      </c>
      <c r="K266" s="88">
        <v>4.2</v>
      </c>
    </row>
    <row r="267" spans="1:11" ht="21" x14ac:dyDescent="0.2">
      <c r="A267" s="87" t="s">
        <v>512</v>
      </c>
      <c r="B267" s="87" t="s">
        <v>211</v>
      </c>
      <c r="C267" s="87" t="s">
        <v>3117</v>
      </c>
      <c r="D267" s="87" t="s">
        <v>59</v>
      </c>
      <c r="E267" s="87"/>
      <c r="F267" s="87"/>
      <c r="G267" s="87">
        <v>25</v>
      </c>
      <c r="H267" s="88">
        <v>0</v>
      </c>
      <c r="I267" s="89">
        <v>50</v>
      </c>
      <c r="J267" s="88">
        <v>2.2000000000000002</v>
      </c>
      <c r="K267" s="88">
        <v>4.5</v>
      </c>
    </row>
    <row r="268" spans="1:11" ht="21" x14ac:dyDescent="0.2">
      <c r="A268" s="87" t="s">
        <v>513</v>
      </c>
      <c r="B268" s="87" t="s">
        <v>211</v>
      </c>
      <c r="C268" s="87"/>
      <c r="D268" s="87" t="s">
        <v>61</v>
      </c>
      <c r="E268" s="87" t="s">
        <v>353</v>
      </c>
      <c r="F268" s="87"/>
      <c r="G268" s="87">
        <v>10</v>
      </c>
      <c r="H268" s="88">
        <v>0</v>
      </c>
      <c r="I268" s="89">
        <v>10</v>
      </c>
      <c r="J268" s="88">
        <v>3.25</v>
      </c>
      <c r="K268" s="88">
        <v>6.65</v>
      </c>
    </row>
    <row r="269" spans="1:11" ht="21" x14ac:dyDescent="0.2">
      <c r="A269" s="87" t="s">
        <v>514</v>
      </c>
      <c r="B269" s="87" t="s">
        <v>211</v>
      </c>
      <c r="C269" s="87"/>
      <c r="D269" s="87" t="s">
        <v>64</v>
      </c>
      <c r="E269" s="87" t="s">
        <v>353</v>
      </c>
      <c r="F269" s="87"/>
      <c r="G269" s="87">
        <v>10</v>
      </c>
      <c r="H269" s="88">
        <v>0</v>
      </c>
      <c r="I269" s="89">
        <v>10</v>
      </c>
      <c r="J269" s="88">
        <v>5.55</v>
      </c>
      <c r="K269" s="88">
        <v>11.4</v>
      </c>
    </row>
    <row r="270" spans="1:11" ht="21" x14ac:dyDescent="0.2">
      <c r="A270" s="87" t="s">
        <v>515</v>
      </c>
      <c r="B270" s="87" t="s">
        <v>211</v>
      </c>
      <c r="C270" s="87"/>
      <c r="D270" s="87" t="s">
        <v>62</v>
      </c>
      <c r="E270" s="87" t="s">
        <v>353</v>
      </c>
      <c r="F270" s="87"/>
      <c r="G270" s="87">
        <v>10</v>
      </c>
      <c r="H270" s="88">
        <v>0</v>
      </c>
      <c r="I270" s="89">
        <v>10</v>
      </c>
      <c r="J270" s="88">
        <v>6.9</v>
      </c>
      <c r="K270" s="88">
        <v>14.15</v>
      </c>
    </row>
    <row r="271" spans="1:11" ht="21" x14ac:dyDescent="0.2">
      <c r="A271" s="87" t="s">
        <v>516</v>
      </c>
      <c r="B271" s="87" t="s">
        <v>211</v>
      </c>
      <c r="C271" s="87"/>
      <c r="D271" s="87" t="s">
        <v>63</v>
      </c>
      <c r="E271" s="87" t="s">
        <v>353</v>
      </c>
      <c r="F271" s="87"/>
      <c r="G271" s="87">
        <v>10</v>
      </c>
      <c r="H271" s="88">
        <v>0</v>
      </c>
      <c r="I271" s="89">
        <v>10</v>
      </c>
      <c r="J271" s="88">
        <v>8.25</v>
      </c>
      <c r="K271" s="88">
        <v>16.899999999999999</v>
      </c>
    </row>
    <row r="272" spans="1:11" ht="21" x14ac:dyDescent="0.2">
      <c r="A272" s="87" t="s">
        <v>517</v>
      </c>
      <c r="B272" s="87" t="s">
        <v>211</v>
      </c>
      <c r="C272" s="87"/>
      <c r="D272" s="87" t="s">
        <v>329</v>
      </c>
      <c r="E272" s="87" t="s">
        <v>353</v>
      </c>
      <c r="F272" s="87" t="s">
        <v>331</v>
      </c>
      <c r="G272" s="87">
        <v>10</v>
      </c>
      <c r="H272" s="88">
        <v>0</v>
      </c>
      <c r="I272" s="89">
        <v>10</v>
      </c>
      <c r="J272" s="88">
        <v>9.4499999999999993</v>
      </c>
      <c r="K272" s="88">
        <v>19.350000000000001</v>
      </c>
    </row>
    <row r="273" spans="1:11" ht="21" x14ac:dyDescent="0.2">
      <c r="A273" s="87" t="s">
        <v>518</v>
      </c>
      <c r="B273" s="87" t="s">
        <v>211</v>
      </c>
      <c r="C273" s="87"/>
      <c r="D273" s="87" t="s">
        <v>330</v>
      </c>
      <c r="E273" s="87" t="s">
        <v>353</v>
      </c>
      <c r="F273" s="87" t="s">
        <v>331</v>
      </c>
      <c r="G273" s="87">
        <v>10</v>
      </c>
      <c r="H273" s="88">
        <v>0</v>
      </c>
      <c r="I273" s="89">
        <v>10</v>
      </c>
      <c r="J273" s="88">
        <v>10.75</v>
      </c>
      <c r="K273" s="88">
        <v>22.05</v>
      </c>
    </row>
    <row r="274" spans="1:11" ht="21" x14ac:dyDescent="0.2">
      <c r="A274" s="87" t="s">
        <v>519</v>
      </c>
      <c r="B274" s="87" t="s">
        <v>244</v>
      </c>
      <c r="C274" s="87"/>
      <c r="D274" s="87" t="s">
        <v>61</v>
      </c>
      <c r="E274" s="87"/>
      <c r="F274" s="87"/>
      <c r="G274" s="87">
        <v>20</v>
      </c>
      <c r="H274" s="88">
        <v>0</v>
      </c>
      <c r="I274" s="89">
        <v>20</v>
      </c>
      <c r="J274" s="88">
        <v>1.45</v>
      </c>
      <c r="K274" s="88">
        <v>2.95</v>
      </c>
    </row>
    <row r="275" spans="1:11" ht="21" x14ac:dyDescent="0.2">
      <c r="A275" s="87" t="s">
        <v>520</v>
      </c>
      <c r="B275" s="87" t="s">
        <v>244</v>
      </c>
      <c r="C275" s="87"/>
      <c r="D275" s="87" t="s">
        <v>64</v>
      </c>
      <c r="E275" s="87"/>
      <c r="F275" s="87"/>
      <c r="G275" s="87">
        <v>20</v>
      </c>
      <c r="H275" s="88">
        <v>0</v>
      </c>
      <c r="I275" s="89">
        <v>20</v>
      </c>
      <c r="J275" s="88">
        <v>1.9</v>
      </c>
      <c r="K275" s="88">
        <v>3.9</v>
      </c>
    </row>
    <row r="276" spans="1:11" ht="21" x14ac:dyDescent="0.2">
      <c r="A276" s="87" t="s">
        <v>2609</v>
      </c>
      <c r="B276" s="87" t="s">
        <v>244</v>
      </c>
      <c r="C276" s="87"/>
      <c r="D276" s="87" t="s">
        <v>645</v>
      </c>
      <c r="E276" s="87"/>
      <c r="F276" s="87"/>
      <c r="G276" s="87">
        <v>50</v>
      </c>
      <c r="H276" s="88">
        <v>0</v>
      </c>
      <c r="I276" s="89">
        <v>50</v>
      </c>
      <c r="J276" s="88">
        <v>0.85</v>
      </c>
      <c r="K276" s="88">
        <v>1.75</v>
      </c>
    </row>
    <row r="277" spans="1:11" ht="21" x14ac:dyDescent="0.2">
      <c r="A277" s="87" t="s">
        <v>521</v>
      </c>
      <c r="B277" s="87" t="s">
        <v>244</v>
      </c>
      <c r="C277" s="87"/>
      <c r="D277" s="87" t="s">
        <v>81</v>
      </c>
      <c r="E277" s="87"/>
      <c r="F277" s="87"/>
      <c r="G277" s="87">
        <v>50</v>
      </c>
      <c r="H277" s="88">
        <v>0</v>
      </c>
      <c r="I277" s="89">
        <v>50</v>
      </c>
      <c r="J277" s="88">
        <v>0.95</v>
      </c>
      <c r="K277" s="88">
        <v>1.95</v>
      </c>
    </row>
    <row r="278" spans="1:11" ht="21" x14ac:dyDescent="0.2">
      <c r="A278" s="87" t="s">
        <v>522</v>
      </c>
      <c r="B278" s="87" t="s">
        <v>244</v>
      </c>
      <c r="C278" s="87"/>
      <c r="D278" s="87" t="s">
        <v>59</v>
      </c>
      <c r="E278" s="87"/>
      <c r="F278" s="87"/>
      <c r="G278" s="87">
        <v>50</v>
      </c>
      <c r="H278" s="88">
        <v>0</v>
      </c>
      <c r="I278" s="89">
        <v>50</v>
      </c>
      <c r="J278" s="88">
        <v>1.1000000000000001</v>
      </c>
      <c r="K278" s="88">
        <v>2.25</v>
      </c>
    </row>
    <row r="279" spans="1:11" ht="21" x14ac:dyDescent="0.2">
      <c r="A279" s="87" t="s">
        <v>523</v>
      </c>
      <c r="B279" s="87" t="s">
        <v>244</v>
      </c>
      <c r="C279" s="87" t="s">
        <v>60</v>
      </c>
      <c r="D279" s="87"/>
      <c r="E279" s="87"/>
      <c r="F279" s="87"/>
      <c r="G279" s="87">
        <v>50</v>
      </c>
      <c r="H279" s="88">
        <v>0</v>
      </c>
      <c r="I279" s="89">
        <v>50</v>
      </c>
      <c r="J279" s="88">
        <v>2.1</v>
      </c>
      <c r="K279" s="88">
        <v>4.3</v>
      </c>
    </row>
    <row r="280" spans="1:11" ht="42" x14ac:dyDescent="0.2">
      <c r="A280" s="87" t="s">
        <v>524</v>
      </c>
      <c r="B280" s="87" t="s">
        <v>99</v>
      </c>
      <c r="C280" s="87"/>
      <c r="D280" s="87" t="s">
        <v>61</v>
      </c>
      <c r="E280" s="87"/>
      <c r="F280" s="87"/>
      <c r="G280" s="87">
        <v>50</v>
      </c>
      <c r="H280" s="88">
        <v>0</v>
      </c>
      <c r="I280" s="89">
        <v>50</v>
      </c>
      <c r="J280" s="88">
        <v>1.1499999999999999</v>
      </c>
      <c r="K280" s="88">
        <v>2.35</v>
      </c>
    </row>
    <row r="281" spans="1:11" ht="42" x14ac:dyDescent="0.2">
      <c r="A281" s="87" t="s">
        <v>525</v>
      </c>
      <c r="B281" s="87" t="s">
        <v>99</v>
      </c>
      <c r="C281" s="87"/>
      <c r="D281" s="87" t="s">
        <v>64</v>
      </c>
      <c r="E281" s="87"/>
      <c r="F281" s="87"/>
      <c r="G281" s="87">
        <v>50</v>
      </c>
      <c r="H281" s="88">
        <v>0</v>
      </c>
      <c r="I281" s="89">
        <v>50</v>
      </c>
      <c r="J281" s="88">
        <v>1.45</v>
      </c>
      <c r="K281" s="88">
        <v>2.95</v>
      </c>
    </row>
    <row r="282" spans="1:11" ht="42" x14ac:dyDescent="0.2">
      <c r="A282" s="87" t="s">
        <v>526</v>
      </c>
      <c r="B282" s="87" t="s">
        <v>99</v>
      </c>
      <c r="C282" s="87"/>
      <c r="D282" s="87" t="s">
        <v>62</v>
      </c>
      <c r="E282" s="87"/>
      <c r="F282" s="87"/>
      <c r="G282" s="87">
        <v>20</v>
      </c>
      <c r="H282" s="88">
        <v>0</v>
      </c>
      <c r="I282" s="89">
        <v>20</v>
      </c>
      <c r="J282" s="88">
        <v>1.85</v>
      </c>
      <c r="K282" s="88">
        <v>3.8</v>
      </c>
    </row>
    <row r="283" spans="1:11" ht="42" x14ac:dyDescent="0.2">
      <c r="A283" s="87" t="s">
        <v>527</v>
      </c>
      <c r="B283" s="87" t="s">
        <v>99</v>
      </c>
      <c r="C283" s="87"/>
      <c r="D283" s="87" t="s">
        <v>59</v>
      </c>
      <c r="E283" s="87"/>
      <c r="F283" s="87"/>
      <c r="G283" s="87">
        <v>50</v>
      </c>
      <c r="H283" s="88">
        <v>0</v>
      </c>
      <c r="I283" s="89">
        <v>50</v>
      </c>
      <c r="J283" s="88">
        <v>0.95</v>
      </c>
      <c r="K283" s="88">
        <v>1.95</v>
      </c>
    </row>
    <row r="284" spans="1:11" ht="42" x14ac:dyDescent="0.2">
      <c r="A284" s="87" t="s">
        <v>528</v>
      </c>
      <c r="B284" s="87" t="s">
        <v>99</v>
      </c>
      <c r="C284" s="87" t="s">
        <v>60</v>
      </c>
      <c r="D284" s="87"/>
      <c r="E284" s="87"/>
      <c r="F284" s="87"/>
      <c r="G284" s="87">
        <v>50</v>
      </c>
      <c r="H284" s="88">
        <v>0</v>
      </c>
      <c r="I284" s="89">
        <v>50</v>
      </c>
      <c r="J284" s="88">
        <v>1.2</v>
      </c>
      <c r="K284" s="88">
        <v>2.4500000000000002</v>
      </c>
    </row>
    <row r="285" spans="1:11" ht="42" x14ac:dyDescent="0.2">
      <c r="A285" s="87" t="s">
        <v>2610</v>
      </c>
      <c r="B285" s="87" t="s">
        <v>99</v>
      </c>
      <c r="C285" s="87"/>
      <c r="D285" s="87"/>
      <c r="E285" s="87" t="s">
        <v>1377</v>
      </c>
      <c r="F285" s="87"/>
      <c r="G285" s="87">
        <v>20</v>
      </c>
      <c r="H285" s="88">
        <v>0</v>
      </c>
      <c r="I285" s="89">
        <v>20</v>
      </c>
      <c r="J285" s="88">
        <v>2.15</v>
      </c>
      <c r="K285" s="88">
        <v>4.4000000000000004</v>
      </c>
    </row>
    <row r="286" spans="1:11" ht="21" x14ac:dyDescent="0.2">
      <c r="A286" s="87" t="s">
        <v>3236</v>
      </c>
      <c r="B286" s="87" t="s">
        <v>245</v>
      </c>
      <c r="C286" s="87" t="s">
        <v>69</v>
      </c>
      <c r="D286" s="87" t="s">
        <v>61</v>
      </c>
      <c r="E286" s="87"/>
      <c r="F286" s="87"/>
      <c r="G286" s="87">
        <v>10</v>
      </c>
      <c r="H286" s="88">
        <v>0</v>
      </c>
      <c r="I286" s="89">
        <v>10</v>
      </c>
      <c r="J286" s="88">
        <v>4.1500000000000004</v>
      </c>
      <c r="K286" s="88">
        <v>8.5</v>
      </c>
    </row>
    <row r="287" spans="1:11" ht="21" x14ac:dyDescent="0.2">
      <c r="A287" s="87" t="s">
        <v>3161</v>
      </c>
      <c r="B287" s="87" t="s">
        <v>245</v>
      </c>
      <c r="C287" s="87" t="s">
        <v>69</v>
      </c>
      <c r="D287" s="87" t="s">
        <v>64</v>
      </c>
      <c r="E287" s="87"/>
      <c r="F287" s="87"/>
      <c r="G287" s="87">
        <v>10</v>
      </c>
      <c r="H287" s="88">
        <v>0</v>
      </c>
      <c r="I287" s="89">
        <v>10</v>
      </c>
      <c r="J287" s="88">
        <v>5.5</v>
      </c>
      <c r="K287" s="88">
        <v>11.25</v>
      </c>
    </row>
    <row r="288" spans="1:11" ht="21" x14ac:dyDescent="0.2">
      <c r="A288" s="87" t="s">
        <v>3162</v>
      </c>
      <c r="B288" s="87" t="s">
        <v>245</v>
      </c>
      <c r="C288" s="87" t="s">
        <v>69</v>
      </c>
      <c r="D288" s="87" t="s">
        <v>62</v>
      </c>
      <c r="E288" s="87"/>
      <c r="F288" s="87"/>
      <c r="G288" s="87">
        <v>10</v>
      </c>
      <c r="H288" s="88">
        <v>0</v>
      </c>
      <c r="I288" s="89">
        <v>10</v>
      </c>
      <c r="J288" s="88">
        <v>6.9</v>
      </c>
      <c r="K288" s="88">
        <v>14.15</v>
      </c>
    </row>
    <row r="289" spans="1:11" ht="21" x14ac:dyDescent="0.2">
      <c r="A289" s="87" t="s">
        <v>2611</v>
      </c>
      <c r="B289" s="87" t="s">
        <v>245</v>
      </c>
      <c r="C289" s="87" t="s">
        <v>3117</v>
      </c>
      <c r="D289" s="87" t="s">
        <v>61</v>
      </c>
      <c r="E289" s="87"/>
      <c r="F289" s="87"/>
      <c r="G289" s="87">
        <v>25</v>
      </c>
      <c r="H289" s="88">
        <v>0</v>
      </c>
      <c r="I289" s="89">
        <v>50</v>
      </c>
      <c r="J289" s="88">
        <v>3.35</v>
      </c>
      <c r="K289" s="88">
        <v>6.85</v>
      </c>
    </row>
    <row r="290" spans="1:11" ht="21" x14ac:dyDescent="0.2">
      <c r="A290" s="87" t="s">
        <v>2612</v>
      </c>
      <c r="B290" s="87" t="s">
        <v>245</v>
      </c>
      <c r="C290" s="87" t="s">
        <v>3117</v>
      </c>
      <c r="D290" s="87" t="s">
        <v>64</v>
      </c>
      <c r="E290" s="87"/>
      <c r="F290" s="87"/>
      <c r="G290" s="87">
        <v>25</v>
      </c>
      <c r="H290" s="88">
        <v>0</v>
      </c>
      <c r="I290" s="89">
        <v>50</v>
      </c>
      <c r="J290" s="88">
        <v>3.95</v>
      </c>
      <c r="K290" s="88">
        <v>8.1</v>
      </c>
    </row>
    <row r="291" spans="1:11" ht="21" x14ac:dyDescent="0.2">
      <c r="A291" s="87" t="s">
        <v>3564</v>
      </c>
      <c r="B291" s="87" t="s">
        <v>245</v>
      </c>
      <c r="C291" s="87" t="s">
        <v>3117</v>
      </c>
      <c r="D291" s="87" t="s">
        <v>81</v>
      </c>
      <c r="E291" s="87"/>
      <c r="F291" s="87" t="s">
        <v>2594</v>
      </c>
      <c r="G291" s="87">
        <v>10</v>
      </c>
      <c r="H291" s="88">
        <v>0</v>
      </c>
      <c r="I291" s="89">
        <v>0</v>
      </c>
      <c r="J291" s="88">
        <v>0</v>
      </c>
      <c r="K291" s="88">
        <v>0</v>
      </c>
    </row>
    <row r="292" spans="1:11" ht="21" x14ac:dyDescent="0.2">
      <c r="A292" s="87" t="s">
        <v>2613</v>
      </c>
      <c r="B292" s="87" t="s">
        <v>245</v>
      </c>
      <c r="C292" s="87" t="s">
        <v>3117</v>
      </c>
      <c r="D292" s="87" t="s">
        <v>59</v>
      </c>
      <c r="E292" s="87"/>
      <c r="F292" s="87"/>
      <c r="G292" s="87">
        <v>25</v>
      </c>
      <c r="H292" s="88">
        <v>0</v>
      </c>
      <c r="I292" s="89">
        <v>50</v>
      </c>
      <c r="J292" s="88">
        <v>2.8</v>
      </c>
      <c r="K292" s="88">
        <v>5.75</v>
      </c>
    </row>
    <row r="293" spans="1:11" ht="21" x14ac:dyDescent="0.2">
      <c r="A293" s="87" t="s">
        <v>529</v>
      </c>
      <c r="B293" s="87" t="s">
        <v>245</v>
      </c>
      <c r="C293" s="87" t="s">
        <v>60</v>
      </c>
      <c r="D293" s="87"/>
      <c r="E293" s="87"/>
      <c r="F293" s="87"/>
      <c r="G293" s="87">
        <v>50</v>
      </c>
      <c r="H293" s="88">
        <v>0</v>
      </c>
      <c r="I293" s="89">
        <v>50</v>
      </c>
      <c r="J293" s="88">
        <v>2.5</v>
      </c>
      <c r="K293" s="88">
        <v>5.15</v>
      </c>
    </row>
    <row r="294" spans="1:11" ht="21" x14ac:dyDescent="0.2">
      <c r="A294" s="87" t="s">
        <v>3565</v>
      </c>
      <c r="B294" s="87" t="s">
        <v>245</v>
      </c>
      <c r="C294" s="87"/>
      <c r="D294" s="87" t="s">
        <v>61</v>
      </c>
      <c r="E294" s="87" t="s">
        <v>1377</v>
      </c>
      <c r="F294" s="87"/>
      <c r="G294" s="87">
        <v>10</v>
      </c>
      <c r="H294" s="88">
        <v>0</v>
      </c>
      <c r="I294" s="89">
        <v>10</v>
      </c>
      <c r="J294" s="88">
        <v>4.05</v>
      </c>
      <c r="K294" s="88">
        <v>8.3000000000000007</v>
      </c>
    </row>
    <row r="295" spans="1:11" ht="21" x14ac:dyDescent="0.2">
      <c r="A295" s="87" t="s">
        <v>3566</v>
      </c>
      <c r="B295" s="87" t="s">
        <v>245</v>
      </c>
      <c r="C295" s="87"/>
      <c r="D295" s="87" t="s">
        <v>64</v>
      </c>
      <c r="E295" s="87" t="s">
        <v>1377</v>
      </c>
      <c r="F295" s="87"/>
      <c r="G295" s="87">
        <v>10</v>
      </c>
      <c r="H295" s="88">
        <v>0</v>
      </c>
      <c r="I295" s="89">
        <v>10</v>
      </c>
      <c r="J295" s="88">
        <v>4.7</v>
      </c>
      <c r="K295" s="88">
        <v>9.65</v>
      </c>
    </row>
    <row r="296" spans="1:11" ht="21" x14ac:dyDescent="0.2">
      <c r="A296" s="87" t="s">
        <v>3567</v>
      </c>
      <c r="B296" s="87" t="s">
        <v>245</v>
      </c>
      <c r="C296" s="87"/>
      <c r="D296" s="87" t="s">
        <v>59</v>
      </c>
      <c r="E296" s="87" t="s">
        <v>1377</v>
      </c>
      <c r="F296" s="87" t="s">
        <v>2594</v>
      </c>
      <c r="G296" s="87">
        <v>10</v>
      </c>
      <c r="H296" s="88">
        <v>0</v>
      </c>
      <c r="I296" s="89">
        <v>10</v>
      </c>
      <c r="J296" s="88">
        <v>0</v>
      </c>
      <c r="K296" s="88">
        <v>0</v>
      </c>
    </row>
    <row r="297" spans="1:11" ht="21" x14ac:dyDescent="0.2">
      <c r="A297" s="87" t="s">
        <v>530</v>
      </c>
      <c r="B297" s="87" t="s">
        <v>101</v>
      </c>
      <c r="C297" s="87" t="s">
        <v>70</v>
      </c>
      <c r="D297" s="87"/>
      <c r="E297" s="87"/>
      <c r="F297" s="87"/>
      <c r="G297" s="87">
        <v>50</v>
      </c>
      <c r="H297" s="88">
        <v>0</v>
      </c>
      <c r="I297" s="89">
        <v>50</v>
      </c>
      <c r="J297" s="88">
        <v>1.55</v>
      </c>
      <c r="K297" s="88">
        <v>3.2</v>
      </c>
    </row>
    <row r="298" spans="1:11" ht="21" x14ac:dyDescent="0.2">
      <c r="A298" s="87" t="s">
        <v>3163</v>
      </c>
      <c r="B298" s="87" t="s">
        <v>101</v>
      </c>
      <c r="C298" s="87" t="s">
        <v>3040</v>
      </c>
      <c r="D298" s="87"/>
      <c r="E298" s="87"/>
      <c r="F298" s="87"/>
      <c r="G298" s="87">
        <v>20</v>
      </c>
      <c r="H298" s="88">
        <v>0</v>
      </c>
      <c r="I298" s="89">
        <v>20</v>
      </c>
      <c r="J298" s="88">
        <v>4.95</v>
      </c>
      <c r="K298" s="88">
        <v>10.15</v>
      </c>
    </row>
    <row r="299" spans="1:11" ht="31.5" x14ac:dyDescent="0.2">
      <c r="A299" s="87" t="s">
        <v>3164</v>
      </c>
      <c r="B299" s="87" t="s">
        <v>101</v>
      </c>
      <c r="C299" s="87"/>
      <c r="D299" s="87"/>
      <c r="E299" s="87" t="s">
        <v>265</v>
      </c>
      <c r="F299" s="87" t="s">
        <v>3568</v>
      </c>
      <c r="G299" s="87">
        <v>3</v>
      </c>
      <c r="H299" s="88">
        <v>0</v>
      </c>
      <c r="I299" s="89">
        <v>9</v>
      </c>
      <c r="J299" s="88">
        <v>7.9</v>
      </c>
      <c r="K299" s="88">
        <v>16.2</v>
      </c>
    </row>
    <row r="300" spans="1:11" ht="21" x14ac:dyDescent="0.2">
      <c r="A300" s="87" t="s">
        <v>531</v>
      </c>
      <c r="B300" s="87" t="s">
        <v>101</v>
      </c>
      <c r="C300" s="87"/>
      <c r="D300" s="87"/>
      <c r="E300" s="87" t="s">
        <v>83</v>
      </c>
      <c r="F300" s="87"/>
      <c r="G300" s="87">
        <v>10</v>
      </c>
      <c r="H300" s="88">
        <v>0</v>
      </c>
      <c r="I300" s="89">
        <v>10</v>
      </c>
      <c r="J300" s="88">
        <v>6.4</v>
      </c>
      <c r="K300" s="88">
        <v>13.1</v>
      </c>
    </row>
    <row r="301" spans="1:11" ht="31.5" x14ac:dyDescent="0.2">
      <c r="A301" s="87" t="s">
        <v>532</v>
      </c>
      <c r="B301" s="87" t="s">
        <v>219</v>
      </c>
      <c r="C301" s="87" t="s">
        <v>3117</v>
      </c>
      <c r="D301" s="87" t="s">
        <v>76</v>
      </c>
      <c r="E301" s="87"/>
      <c r="F301" s="87"/>
      <c r="G301" s="87">
        <v>25</v>
      </c>
      <c r="H301" s="88">
        <v>0</v>
      </c>
      <c r="I301" s="89">
        <v>50</v>
      </c>
      <c r="J301" s="88">
        <v>1.95</v>
      </c>
      <c r="K301" s="88">
        <v>4</v>
      </c>
    </row>
    <row r="302" spans="1:11" ht="31.5" x14ac:dyDescent="0.2">
      <c r="A302" s="87" t="s">
        <v>533</v>
      </c>
      <c r="B302" s="87" t="s">
        <v>219</v>
      </c>
      <c r="C302" s="87" t="s">
        <v>3117</v>
      </c>
      <c r="D302" s="87" t="s">
        <v>77</v>
      </c>
      <c r="E302" s="87"/>
      <c r="F302" s="87"/>
      <c r="G302" s="87">
        <v>25</v>
      </c>
      <c r="H302" s="88">
        <v>0</v>
      </c>
      <c r="I302" s="89">
        <v>50</v>
      </c>
      <c r="J302" s="88">
        <v>2.35</v>
      </c>
      <c r="K302" s="88">
        <v>4.8</v>
      </c>
    </row>
    <row r="303" spans="1:11" ht="31.5" x14ac:dyDescent="0.2">
      <c r="A303" s="87" t="s">
        <v>534</v>
      </c>
      <c r="B303" s="87" t="s">
        <v>219</v>
      </c>
      <c r="C303" s="87" t="s">
        <v>3117</v>
      </c>
      <c r="D303" s="87" t="s">
        <v>78</v>
      </c>
      <c r="E303" s="87"/>
      <c r="F303" s="87"/>
      <c r="G303" s="87">
        <v>25</v>
      </c>
      <c r="H303" s="88">
        <v>0</v>
      </c>
      <c r="I303" s="89">
        <v>50</v>
      </c>
      <c r="J303" s="88">
        <v>2.95</v>
      </c>
      <c r="K303" s="88">
        <v>6.05</v>
      </c>
    </row>
    <row r="304" spans="1:11" ht="31.5" x14ac:dyDescent="0.2">
      <c r="A304" s="87" t="s">
        <v>3238</v>
      </c>
      <c r="B304" s="87" t="s">
        <v>219</v>
      </c>
      <c r="C304" s="87" t="s">
        <v>3117</v>
      </c>
      <c r="D304" s="87" t="s">
        <v>78</v>
      </c>
      <c r="E304" s="87" t="s">
        <v>380</v>
      </c>
      <c r="F304" s="87"/>
      <c r="G304" s="87">
        <v>25</v>
      </c>
      <c r="H304" s="88">
        <v>0</v>
      </c>
      <c r="I304" s="89">
        <v>50</v>
      </c>
      <c r="J304" s="88">
        <v>0</v>
      </c>
      <c r="K304" s="88">
        <v>0</v>
      </c>
    </row>
    <row r="305" spans="1:11" ht="31.5" x14ac:dyDescent="0.2">
      <c r="A305" s="87" t="s">
        <v>535</v>
      </c>
      <c r="B305" s="87" t="s">
        <v>219</v>
      </c>
      <c r="C305" s="87" t="s">
        <v>3117</v>
      </c>
      <c r="D305" s="87" t="s">
        <v>86</v>
      </c>
      <c r="E305" s="87"/>
      <c r="F305" s="87"/>
      <c r="G305" s="87">
        <v>25</v>
      </c>
      <c r="H305" s="88">
        <v>0</v>
      </c>
      <c r="I305" s="89">
        <v>50</v>
      </c>
      <c r="J305" s="88">
        <v>3.3</v>
      </c>
      <c r="K305" s="88">
        <v>6.75</v>
      </c>
    </row>
    <row r="306" spans="1:11" ht="31.5" x14ac:dyDescent="0.2">
      <c r="A306" s="87" t="s">
        <v>536</v>
      </c>
      <c r="B306" s="87" t="s">
        <v>219</v>
      </c>
      <c r="C306" s="87"/>
      <c r="D306" s="87" t="s">
        <v>61</v>
      </c>
      <c r="E306" s="87" t="s">
        <v>353</v>
      </c>
      <c r="F306" s="87"/>
      <c r="G306" s="87">
        <v>10</v>
      </c>
      <c r="H306" s="88">
        <v>0</v>
      </c>
      <c r="I306" s="89">
        <v>10</v>
      </c>
      <c r="J306" s="88">
        <v>2.75</v>
      </c>
      <c r="K306" s="88">
        <v>5.65</v>
      </c>
    </row>
    <row r="307" spans="1:11" ht="31.5" x14ac:dyDescent="0.2">
      <c r="A307" s="87" t="s">
        <v>537</v>
      </c>
      <c r="B307" s="87" t="s">
        <v>219</v>
      </c>
      <c r="C307" s="87"/>
      <c r="D307" s="87" t="s">
        <v>64</v>
      </c>
      <c r="E307" s="87" t="s">
        <v>353</v>
      </c>
      <c r="F307" s="87"/>
      <c r="G307" s="87">
        <v>10</v>
      </c>
      <c r="H307" s="88">
        <v>0</v>
      </c>
      <c r="I307" s="89">
        <v>10</v>
      </c>
      <c r="J307" s="88">
        <v>4.4000000000000004</v>
      </c>
      <c r="K307" s="88">
        <v>9</v>
      </c>
    </row>
    <row r="308" spans="1:11" ht="31.5" x14ac:dyDescent="0.2">
      <c r="A308" s="87" t="s">
        <v>538</v>
      </c>
      <c r="B308" s="87" t="s">
        <v>219</v>
      </c>
      <c r="C308" s="87"/>
      <c r="D308" s="87" t="s">
        <v>62</v>
      </c>
      <c r="E308" s="87" t="s">
        <v>353</v>
      </c>
      <c r="F308" s="87"/>
      <c r="G308" s="87">
        <v>10</v>
      </c>
      <c r="H308" s="88">
        <v>0</v>
      </c>
      <c r="I308" s="89">
        <v>10</v>
      </c>
      <c r="J308" s="88">
        <v>6.5</v>
      </c>
      <c r="K308" s="88">
        <v>13.3</v>
      </c>
    </row>
    <row r="309" spans="1:11" ht="31.5" x14ac:dyDescent="0.2">
      <c r="A309" s="87" t="s">
        <v>539</v>
      </c>
      <c r="B309" s="87" t="s">
        <v>219</v>
      </c>
      <c r="C309" s="87"/>
      <c r="D309" s="87" t="s">
        <v>63</v>
      </c>
      <c r="E309" s="87" t="s">
        <v>353</v>
      </c>
      <c r="F309" s="87"/>
      <c r="G309" s="87">
        <v>10</v>
      </c>
      <c r="H309" s="88">
        <v>0</v>
      </c>
      <c r="I309" s="89">
        <v>10</v>
      </c>
      <c r="J309" s="88">
        <v>8.4</v>
      </c>
      <c r="K309" s="88">
        <v>17.2</v>
      </c>
    </row>
    <row r="310" spans="1:11" ht="31.5" x14ac:dyDescent="0.2">
      <c r="A310" s="87" t="s">
        <v>540</v>
      </c>
      <c r="B310" s="87" t="s">
        <v>219</v>
      </c>
      <c r="C310" s="87"/>
      <c r="D310" s="87" t="s">
        <v>329</v>
      </c>
      <c r="E310" s="87" t="s">
        <v>353</v>
      </c>
      <c r="F310" s="87" t="s">
        <v>331</v>
      </c>
      <c r="G310" s="87">
        <v>10</v>
      </c>
      <c r="H310" s="88">
        <v>0</v>
      </c>
      <c r="I310" s="89">
        <v>10</v>
      </c>
      <c r="J310" s="88">
        <v>10.1</v>
      </c>
      <c r="K310" s="88">
        <v>20.7</v>
      </c>
    </row>
    <row r="311" spans="1:11" ht="31.5" x14ac:dyDescent="0.2">
      <c r="A311" s="87" t="s">
        <v>541</v>
      </c>
      <c r="B311" s="87" t="s">
        <v>219</v>
      </c>
      <c r="C311" s="87"/>
      <c r="D311" s="87" t="s">
        <v>330</v>
      </c>
      <c r="E311" s="87" t="s">
        <v>353</v>
      </c>
      <c r="F311" s="87" t="s">
        <v>331</v>
      </c>
      <c r="G311" s="87">
        <v>3</v>
      </c>
      <c r="H311" s="88">
        <v>0</v>
      </c>
      <c r="I311" s="89">
        <v>9</v>
      </c>
      <c r="J311" s="88">
        <v>11.65</v>
      </c>
      <c r="K311" s="88">
        <v>23.9</v>
      </c>
    </row>
    <row r="312" spans="1:11" ht="31.5" x14ac:dyDescent="0.2">
      <c r="A312" s="87" t="s">
        <v>542</v>
      </c>
      <c r="B312" s="87" t="s">
        <v>219</v>
      </c>
      <c r="C312" s="87"/>
      <c r="D312" s="87" t="s">
        <v>59</v>
      </c>
      <c r="E312" s="87" t="s">
        <v>353</v>
      </c>
      <c r="F312" s="87"/>
      <c r="G312" s="87">
        <v>10</v>
      </c>
      <c r="H312" s="88">
        <v>0</v>
      </c>
      <c r="I312" s="89">
        <v>10</v>
      </c>
      <c r="J312" s="88">
        <v>2.25</v>
      </c>
      <c r="K312" s="88">
        <v>4.5999999999999996</v>
      </c>
    </row>
    <row r="313" spans="1:11" ht="21" x14ac:dyDescent="0.2">
      <c r="A313" s="87" t="s">
        <v>3180</v>
      </c>
      <c r="B313" s="87" t="s">
        <v>3179</v>
      </c>
      <c r="C313" s="87" t="s">
        <v>3117</v>
      </c>
      <c r="D313" s="87" t="s">
        <v>61</v>
      </c>
      <c r="E313" s="87"/>
      <c r="F313" s="87"/>
      <c r="G313" s="87">
        <v>25</v>
      </c>
      <c r="H313" s="88">
        <v>0</v>
      </c>
      <c r="I313" s="89">
        <v>50</v>
      </c>
      <c r="J313" s="88">
        <v>3.1</v>
      </c>
      <c r="K313" s="88">
        <v>6.35</v>
      </c>
    </row>
    <row r="314" spans="1:11" ht="21" x14ac:dyDescent="0.2">
      <c r="A314" s="87" t="s">
        <v>3239</v>
      </c>
      <c r="B314" s="87" t="s">
        <v>3179</v>
      </c>
      <c r="C314" s="87" t="s">
        <v>3117</v>
      </c>
      <c r="D314" s="87" t="s">
        <v>64</v>
      </c>
      <c r="E314" s="87"/>
      <c r="F314" s="87"/>
      <c r="G314" s="87">
        <v>25</v>
      </c>
      <c r="H314" s="88">
        <v>0</v>
      </c>
      <c r="I314" s="89">
        <v>50</v>
      </c>
      <c r="J314" s="88">
        <v>4.0999999999999996</v>
      </c>
      <c r="K314" s="88">
        <v>8.4</v>
      </c>
    </row>
    <row r="315" spans="1:11" ht="21" x14ac:dyDescent="0.2">
      <c r="A315" s="87" t="s">
        <v>3569</v>
      </c>
      <c r="B315" s="87" t="s">
        <v>3179</v>
      </c>
      <c r="C315" s="87" t="s">
        <v>3117</v>
      </c>
      <c r="D315" s="87" t="s">
        <v>81</v>
      </c>
      <c r="E315" s="87"/>
      <c r="F315" s="87"/>
      <c r="G315" s="87">
        <v>25</v>
      </c>
      <c r="H315" s="88">
        <v>0</v>
      </c>
      <c r="I315" s="89">
        <v>50</v>
      </c>
      <c r="J315" s="88">
        <v>0</v>
      </c>
      <c r="K315" s="88">
        <v>0</v>
      </c>
    </row>
    <row r="316" spans="1:11" ht="21" x14ac:dyDescent="0.2">
      <c r="A316" s="87" t="s">
        <v>3178</v>
      </c>
      <c r="B316" s="87" t="s">
        <v>3179</v>
      </c>
      <c r="C316" s="87" t="s">
        <v>3117</v>
      </c>
      <c r="D316" s="87" t="s">
        <v>59</v>
      </c>
      <c r="E316" s="87"/>
      <c r="F316" s="87"/>
      <c r="G316" s="87">
        <v>25</v>
      </c>
      <c r="H316" s="88">
        <v>0</v>
      </c>
      <c r="I316" s="89">
        <v>50</v>
      </c>
      <c r="J316" s="88">
        <v>2.2000000000000002</v>
      </c>
      <c r="K316" s="88">
        <v>4.5</v>
      </c>
    </row>
    <row r="317" spans="1:11" ht="21" x14ac:dyDescent="0.2">
      <c r="A317" s="87" t="s">
        <v>543</v>
      </c>
      <c r="B317" s="87" t="s">
        <v>106</v>
      </c>
      <c r="C317" s="87" t="s">
        <v>3117</v>
      </c>
      <c r="D317" s="87" t="s">
        <v>61</v>
      </c>
      <c r="E317" s="87"/>
      <c r="F317" s="87"/>
      <c r="G317" s="87">
        <v>25</v>
      </c>
      <c r="H317" s="88">
        <v>0</v>
      </c>
      <c r="I317" s="89">
        <v>50</v>
      </c>
      <c r="J317" s="88">
        <v>3.1</v>
      </c>
      <c r="K317" s="88">
        <v>6.35</v>
      </c>
    </row>
    <row r="318" spans="1:11" ht="21" x14ac:dyDescent="0.2">
      <c r="A318" s="87" t="s">
        <v>544</v>
      </c>
      <c r="B318" s="87" t="s">
        <v>106</v>
      </c>
      <c r="C318" s="87" t="s">
        <v>3117</v>
      </c>
      <c r="D318" s="87" t="s">
        <v>64</v>
      </c>
      <c r="E318" s="87"/>
      <c r="F318" s="87"/>
      <c r="G318" s="87">
        <v>25</v>
      </c>
      <c r="H318" s="88">
        <v>0</v>
      </c>
      <c r="I318" s="89">
        <v>50</v>
      </c>
      <c r="J318" s="88">
        <v>4.0999999999999996</v>
      </c>
      <c r="K318" s="88">
        <v>8.4</v>
      </c>
    </row>
    <row r="319" spans="1:11" ht="21" x14ac:dyDescent="0.2">
      <c r="A319" s="87" t="s">
        <v>545</v>
      </c>
      <c r="B319" s="87" t="s">
        <v>106</v>
      </c>
      <c r="C319" s="87" t="s">
        <v>3117</v>
      </c>
      <c r="D319" s="87" t="s">
        <v>62</v>
      </c>
      <c r="E319" s="87"/>
      <c r="F319" s="87"/>
      <c r="G319" s="87">
        <v>25</v>
      </c>
      <c r="H319" s="88">
        <v>0</v>
      </c>
      <c r="I319" s="89">
        <v>50</v>
      </c>
      <c r="J319" s="88">
        <v>4.95</v>
      </c>
      <c r="K319" s="88">
        <v>10.15</v>
      </c>
    </row>
    <row r="320" spans="1:11" ht="21" x14ac:dyDescent="0.2">
      <c r="A320" s="87" t="s">
        <v>546</v>
      </c>
      <c r="B320" s="87" t="s">
        <v>106</v>
      </c>
      <c r="C320" s="87" t="s">
        <v>3117</v>
      </c>
      <c r="D320" s="87" t="s">
        <v>59</v>
      </c>
      <c r="E320" s="87"/>
      <c r="F320" s="87"/>
      <c r="G320" s="87">
        <v>25</v>
      </c>
      <c r="H320" s="88">
        <v>0</v>
      </c>
      <c r="I320" s="89">
        <v>50</v>
      </c>
      <c r="J320" s="88">
        <v>2.2000000000000002</v>
      </c>
      <c r="K320" s="88">
        <v>4.5</v>
      </c>
    </row>
    <row r="321" spans="1:11" ht="21" x14ac:dyDescent="0.2">
      <c r="A321" s="87" t="s">
        <v>3240</v>
      </c>
      <c r="B321" s="87" t="s">
        <v>106</v>
      </c>
      <c r="C321" s="87" t="s">
        <v>3117</v>
      </c>
      <c r="D321" s="87"/>
      <c r="E321" s="87" t="s">
        <v>380</v>
      </c>
      <c r="F321" s="87"/>
      <c r="G321" s="87">
        <v>25</v>
      </c>
      <c r="H321" s="88">
        <v>0</v>
      </c>
      <c r="I321" s="89">
        <v>50</v>
      </c>
      <c r="J321" s="88">
        <v>0</v>
      </c>
      <c r="K321" s="88">
        <v>0</v>
      </c>
    </row>
    <row r="322" spans="1:11" ht="21" x14ac:dyDescent="0.2">
      <c r="A322" s="87" t="s">
        <v>547</v>
      </c>
      <c r="B322" s="87" t="s">
        <v>106</v>
      </c>
      <c r="C322" s="87"/>
      <c r="D322" s="87" t="s">
        <v>61</v>
      </c>
      <c r="E322" s="87" t="s">
        <v>353</v>
      </c>
      <c r="F322" s="87"/>
      <c r="G322" s="87">
        <v>10</v>
      </c>
      <c r="H322" s="88">
        <v>0</v>
      </c>
      <c r="I322" s="89">
        <v>10</v>
      </c>
      <c r="J322" s="88">
        <v>2.75</v>
      </c>
      <c r="K322" s="88">
        <v>5.65</v>
      </c>
    </row>
    <row r="323" spans="1:11" ht="21" x14ac:dyDescent="0.2">
      <c r="A323" s="87" t="s">
        <v>548</v>
      </c>
      <c r="B323" s="87" t="s">
        <v>106</v>
      </c>
      <c r="C323" s="87"/>
      <c r="D323" s="87" t="s">
        <v>64</v>
      </c>
      <c r="E323" s="87" t="s">
        <v>353</v>
      </c>
      <c r="F323" s="87"/>
      <c r="G323" s="87">
        <v>10</v>
      </c>
      <c r="H323" s="88">
        <v>0</v>
      </c>
      <c r="I323" s="89">
        <v>10</v>
      </c>
      <c r="J323" s="88">
        <v>4.4000000000000004</v>
      </c>
      <c r="K323" s="88">
        <v>9</v>
      </c>
    </row>
    <row r="324" spans="1:11" ht="21" x14ac:dyDescent="0.2">
      <c r="A324" s="87" t="s">
        <v>549</v>
      </c>
      <c r="B324" s="87" t="s">
        <v>106</v>
      </c>
      <c r="C324" s="87"/>
      <c r="D324" s="87" t="s">
        <v>62</v>
      </c>
      <c r="E324" s="87" t="s">
        <v>353</v>
      </c>
      <c r="F324" s="87"/>
      <c r="G324" s="87">
        <v>10</v>
      </c>
      <c r="H324" s="88">
        <v>0</v>
      </c>
      <c r="I324" s="89">
        <v>10</v>
      </c>
      <c r="J324" s="88">
        <v>6.5</v>
      </c>
      <c r="K324" s="88">
        <v>13.3</v>
      </c>
    </row>
    <row r="325" spans="1:11" ht="21" x14ac:dyDescent="0.2">
      <c r="A325" s="87" t="s">
        <v>550</v>
      </c>
      <c r="B325" s="87" t="s">
        <v>106</v>
      </c>
      <c r="C325" s="87"/>
      <c r="D325" s="87" t="s">
        <v>63</v>
      </c>
      <c r="E325" s="87" t="s">
        <v>353</v>
      </c>
      <c r="F325" s="87"/>
      <c r="G325" s="87">
        <v>10</v>
      </c>
      <c r="H325" s="88">
        <v>0</v>
      </c>
      <c r="I325" s="89">
        <v>10</v>
      </c>
      <c r="J325" s="88">
        <v>8.4</v>
      </c>
      <c r="K325" s="88">
        <v>17.2</v>
      </c>
    </row>
    <row r="326" spans="1:11" ht="21" x14ac:dyDescent="0.2">
      <c r="A326" s="87" t="s">
        <v>551</v>
      </c>
      <c r="B326" s="87" t="s">
        <v>106</v>
      </c>
      <c r="C326" s="87"/>
      <c r="D326" s="87" t="s">
        <v>329</v>
      </c>
      <c r="E326" s="87" t="s">
        <v>353</v>
      </c>
      <c r="F326" s="87" t="s">
        <v>331</v>
      </c>
      <c r="G326" s="87">
        <v>10</v>
      </c>
      <c r="H326" s="88">
        <v>0</v>
      </c>
      <c r="I326" s="89">
        <v>10</v>
      </c>
      <c r="J326" s="88">
        <v>10.1</v>
      </c>
      <c r="K326" s="88">
        <v>20.7</v>
      </c>
    </row>
    <row r="327" spans="1:11" ht="21" x14ac:dyDescent="0.2">
      <c r="A327" s="87" t="s">
        <v>552</v>
      </c>
      <c r="B327" s="87" t="s">
        <v>106</v>
      </c>
      <c r="C327" s="87"/>
      <c r="D327" s="87" t="s">
        <v>330</v>
      </c>
      <c r="E327" s="87" t="s">
        <v>353</v>
      </c>
      <c r="F327" s="87" t="s">
        <v>331</v>
      </c>
      <c r="G327" s="87">
        <v>3</v>
      </c>
      <c r="H327" s="88">
        <v>0</v>
      </c>
      <c r="I327" s="89">
        <v>9</v>
      </c>
      <c r="J327" s="88">
        <v>11.65</v>
      </c>
      <c r="K327" s="88">
        <v>23.9</v>
      </c>
    </row>
    <row r="328" spans="1:11" ht="21" x14ac:dyDescent="0.2">
      <c r="A328" s="87" t="s">
        <v>553</v>
      </c>
      <c r="B328" s="87" t="s">
        <v>106</v>
      </c>
      <c r="C328" s="87"/>
      <c r="D328" s="87" t="s">
        <v>59</v>
      </c>
      <c r="E328" s="87" t="s">
        <v>353</v>
      </c>
      <c r="F328" s="87"/>
      <c r="G328" s="87">
        <v>25</v>
      </c>
      <c r="H328" s="88">
        <v>0</v>
      </c>
      <c r="I328" s="89">
        <v>50</v>
      </c>
      <c r="J328" s="88">
        <v>2.25</v>
      </c>
      <c r="K328" s="88">
        <v>4.5999999999999996</v>
      </c>
    </row>
    <row r="329" spans="1:11" ht="21" x14ac:dyDescent="0.2">
      <c r="A329" s="87" t="s">
        <v>554</v>
      </c>
      <c r="B329" s="87" t="s">
        <v>220</v>
      </c>
      <c r="C329" s="87" t="s">
        <v>3117</v>
      </c>
      <c r="D329" s="87" t="s">
        <v>61</v>
      </c>
      <c r="E329" s="87"/>
      <c r="F329" s="87"/>
      <c r="G329" s="87">
        <v>25</v>
      </c>
      <c r="H329" s="88">
        <v>0</v>
      </c>
      <c r="I329" s="89">
        <v>50</v>
      </c>
      <c r="J329" s="88">
        <v>3.1</v>
      </c>
      <c r="K329" s="88">
        <v>6.35</v>
      </c>
    </row>
    <row r="330" spans="1:11" ht="21" x14ac:dyDescent="0.2">
      <c r="A330" s="87" t="s">
        <v>555</v>
      </c>
      <c r="B330" s="87" t="s">
        <v>220</v>
      </c>
      <c r="C330" s="87" t="s">
        <v>3117</v>
      </c>
      <c r="D330" s="87" t="s">
        <v>64</v>
      </c>
      <c r="E330" s="87"/>
      <c r="F330" s="87"/>
      <c r="G330" s="87">
        <v>25</v>
      </c>
      <c r="H330" s="88">
        <v>0</v>
      </c>
      <c r="I330" s="89">
        <v>50</v>
      </c>
      <c r="J330" s="88">
        <v>4.0999999999999996</v>
      </c>
      <c r="K330" s="88">
        <v>8.4</v>
      </c>
    </row>
    <row r="331" spans="1:11" ht="21" x14ac:dyDescent="0.2">
      <c r="A331" s="87" t="s">
        <v>556</v>
      </c>
      <c r="B331" s="87" t="s">
        <v>220</v>
      </c>
      <c r="C331" s="87" t="s">
        <v>3117</v>
      </c>
      <c r="D331" s="87" t="s">
        <v>62</v>
      </c>
      <c r="E331" s="87"/>
      <c r="F331" s="87"/>
      <c r="G331" s="87">
        <v>25</v>
      </c>
      <c r="H331" s="88">
        <v>0</v>
      </c>
      <c r="I331" s="89">
        <v>50</v>
      </c>
      <c r="J331" s="88">
        <v>4.95</v>
      </c>
      <c r="K331" s="88">
        <v>10.15</v>
      </c>
    </row>
    <row r="332" spans="1:11" ht="21" x14ac:dyDescent="0.2">
      <c r="A332" s="87" t="s">
        <v>557</v>
      </c>
      <c r="B332" s="87" t="s">
        <v>220</v>
      </c>
      <c r="C332" s="87" t="s">
        <v>3117</v>
      </c>
      <c r="D332" s="87" t="s">
        <v>81</v>
      </c>
      <c r="E332" s="87"/>
      <c r="F332" s="87"/>
      <c r="G332" s="87">
        <v>25</v>
      </c>
      <c r="H332" s="88">
        <v>0</v>
      </c>
      <c r="I332" s="89">
        <v>50</v>
      </c>
      <c r="J332" s="88">
        <v>2.0499999999999998</v>
      </c>
      <c r="K332" s="88">
        <v>4.2</v>
      </c>
    </row>
    <row r="333" spans="1:11" ht="21" x14ac:dyDescent="0.2">
      <c r="A333" s="87" t="s">
        <v>558</v>
      </c>
      <c r="B333" s="87" t="s">
        <v>220</v>
      </c>
      <c r="C333" s="87" t="s">
        <v>3117</v>
      </c>
      <c r="D333" s="87" t="s">
        <v>59</v>
      </c>
      <c r="E333" s="87"/>
      <c r="F333" s="87"/>
      <c r="G333" s="87">
        <v>25</v>
      </c>
      <c r="H333" s="88">
        <v>0</v>
      </c>
      <c r="I333" s="89">
        <v>50</v>
      </c>
      <c r="J333" s="88">
        <v>2.2000000000000002</v>
      </c>
      <c r="K333" s="88">
        <v>4.5</v>
      </c>
    </row>
    <row r="334" spans="1:11" ht="21" x14ac:dyDescent="0.2">
      <c r="A334" s="87" t="s">
        <v>559</v>
      </c>
      <c r="B334" s="87" t="s">
        <v>220</v>
      </c>
      <c r="C334" s="87"/>
      <c r="D334" s="87" t="s">
        <v>61</v>
      </c>
      <c r="E334" s="87" t="s">
        <v>353</v>
      </c>
      <c r="F334" s="87"/>
      <c r="G334" s="87">
        <v>10</v>
      </c>
      <c r="H334" s="88">
        <v>0</v>
      </c>
      <c r="I334" s="89">
        <v>10</v>
      </c>
      <c r="J334" s="88">
        <v>2.75</v>
      </c>
      <c r="K334" s="88">
        <v>5.65</v>
      </c>
    </row>
    <row r="335" spans="1:11" ht="21" x14ac:dyDescent="0.2">
      <c r="A335" s="87" t="s">
        <v>560</v>
      </c>
      <c r="B335" s="87" t="s">
        <v>220</v>
      </c>
      <c r="C335" s="87"/>
      <c r="D335" s="87" t="s">
        <v>64</v>
      </c>
      <c r="E335" s="87" t="s">
        <v>353</v>
      </c>
      <c r="F335" s="87"/>
      <c r="G335" s="87">
        <v>10</v>
      </c>
      <c r="H335" s="88">
        <v>0</v>
      </c>
      <c r="I335" s="89">
        <v>10</v>
      </c>
      <c r="J335" s="88">
        <v>4.4000000000000004</v>
      </c>
      <c r="K335" s="88">
        <v>9</v>
      </c>
    </row>
    <row r="336" spans="1:11" ht="21" x14ac:dyDescent="0.2">
      <c r="A336" s="87" t="s">
        <v>561</v>
      </c>
      <c r="B336" s="87" t="s">
        <v>220</v>
      </c>
      <c r="C336" s="87"/>
      <c r="D336" s="87" t="s">
        <v>62</v>
      </c>
      <c r="E336" s="87" t="s">
        <v>353</v>
      </c>
      <c r="F336" s="87"/>
      <c r="G336" s="87">
        <v>10</v>
      </c>
      <c r="H336" s="88">
        <v>0</v>
      </c>
      <c r="I336" s="89">
        <v>10</v>
      </c>
      <c r="J336" s="88">
        <v>6.5</v>
      </c>
      <c r="K336" s="88">
        <v>13.3</v>
      </c>
    </row>
    <row r="337" spans="1:11" ht="21" x14ac:dyDescent="0.2">
      <c r="A337" s="87" t="s">
        <v>562</v>
      </c>
      <c r="B337" s="87" t="s">
        <v>220</v>
      </c>
      <c r="C337" s="87"/>
      <c r="D337" s="87" t="s">
        <v>63</v>
      </c>
      <c r="E337" s="87" t="s">
        <v>353</v>
      </c>
      <c r="F337" s="87"/>
      <c r="G337" s="87">
        <v>10</v>
      </c>
      <c r="H337" s="88">
        <v>0</v>
      </c>
      <c r="I337" s="89">
        <v>10</v>
      </c>
      <c r="J337" s="88">
        <v>8.4</v>
      </c>
      <c r="K337" s="88">
        <v>17.2</v>
      </c>
    </row>
    <row r="338" spans="1:11" ht="21" x14ac:dyDescent="0.2">
      <c r="A338" s="87" t="s">
        <v>563</v>
      </c>
      <c r="B338" s="87" t="s">
        <v>220</v>
      </c>
      <c r="C338" s="87"/>
      <c r="D338" s="87" t="s">
        <v>329</v>
      </c>
      <c r="E338" s="87" t="s">
        <v>353</v>
      </c>
      <c r="F338" s="87" t="s">
        <v>331</v>
      </c>
      <c r="G338" s="87">
        <v>10</v>
      </c>
      <c r="H338" s="88">
        <v>0</v>
      </c>
      <c r="I338" s="89">
        <v>10</v>
      </c>
      <c r="J338" s="88">
        <v>10.1</v>
      </c>
      <c r="K338" s="88">
        <v>20.7</v>
      </c>
    </row>
    <row r="339" spans="1:11" ht="21" x14ac:dyDescent="0.2">
      <c r="A339" s="87" t="s">
        <v>564</v>
      </c>
      <c r="B339" s="87" t="s">
        <v>220</v>
      </c>
      <c r="C339" s="87"/>
      <c r="D339" s="87" t="s">
        <v>330</v>
      </c>
      <c r="E339" s="87" t="s">
        <v>353</v>
      </c>
      <c r="F339" s="87" t="s">
        <v>331</v>
      </c>
      <c r="G339" s="87">
        <v>3</v>
      </c>
      <c r="H339" s="88">
        <v>0</v>
      </c>
      <c r="I339" s="89">
        <v>9</v>
      </c>
      <c r="J339" s="88">
        <v>11.65</v>
      </c>
      <c r="K339" s="88">
        <v>23.9</v>
      </c>
    </row>
    <row r="340" spans="1:11" ht="21" x14ac:dyDescent="0.2">
      <c r="A340" s="87" t="s">
        <v>565</v>
      </c>
      <c r="B340" s="87" t="s">
        <v>220</v>
      </c>
      <c r="C340" s="87"/>
      <c r="D340" s="87" t="s">
        <v>59</v>
      </c>
      <c r="E340" s="87" t="s">
        <v>353</v>
      </c>
      <c r="F340" s="87"/>
      <c r="G340" s="87">
        <v>25</v>
      </c>
      <c r="H340" s="88">
        <v>0</v>
      </c>
      <c r="I340" s="89">
        <v>50</v>
      </c>
      <c r="J340" s="88">
        <v>2.25</v>
      </c>
      <c r="K340" s="88">
        <v>4.5999999999999996</v>
      </c>
    </row>
    <row r="341" spans="1:11" ht="21" x14ac:dyDescent="0.2">
      <c r="A341" s="87" t="s">
        <v>566</v>
      </c>
      <c r="B341" s="87" t="s">
        <v>221</v>
      </c>
      <c r="C341" s="87" t="s">
        <v>3117</v>
      </c>
      <c r="D341" s="87" t="s">
        <v>61</v>
      </c>
      <c r="E341" s="87"/>
      <c r="F341" s="87"/>
      <c r="G341" s="87">
        <v>25</v>
      </c>
      <c r="H341" s="88">
        <v>0</v>
      </c>
      <c r="I341" s="89">
        <v>50</v>
      </c>
      <c r="J341" s="88">
        <v>3.1</v>
      </c>
      <c r="K341" s="88">
        <v>6.35</v>
      </c>
    </row>
    <row r="342" spans="1:11" ht="21" x14ac:dyDescent="0.2">
      <c r="A342" s="87" t="s">
        <v>3241</v>
      </c>
      <c r="B342" s="87" t="s">
        <v>221</v>
      </c>
      <c r="C342" s="87" t="s">
        <v>3117</v>
      </c>
      <c r="D342" s="87" t="s">
        <v>61</v>
      </c>
      <c r="E342" s="87" t="s">
        <v>380</v>
      </c>
      <c r="F342" s="87"/>
      <c r="G342" s="87">
        <v>25</v>
      </c>
      <c r="H342" s="88">
        <v>0</v>
      </c>
      <c r="I342" s="89">
        <v>50</v>
      </c>
      <c r="J342" s="88">
        <v>0</v>
      </c>
      <c r="K342" s="88">
        <v>0</v>
      </c>
    </row>
    <row r="343" spans="1:11" ht="21" x14ac:dyDescent="0.2">
      <c r="A343" s="87" t="s">
        <v>567</v>
      </c>
      <c r="B343" s="87" t="s">
        <v>221</v>
      </c>
      <c r="C343" s="87" t="s">
        <v>3117</v>
      </c>
      <c r="D343" s="87" t="s">
        <v>64</v>
      </c>
      <c r="E343" s="87"/>
      <c r="F343" s="87"/>
      <c r="G343" s="87">
        <v>25</v>
      </c>
      <c r="H343" s="88">
        <v>0</v>
      </c>
      <c r="I343" s="89">
        <v>50</v>
      </c>
      <c r="J343" s="88">
        <v>4.0999999999999996</v>
      </c>
      <c r="K343" s="88">
        <v>8.4</v>
      </c>
    </row>
    <row r="344" spans="1:11" ht="21" x14ac:dyDescent="0.2">
      <c r="A344" s="87" t="s">
        <v>568</v>
      </c>
      <c r="B344" s="87" t="s">
        <v>221</v>
      </c>
      <c r="C344" s="87" t="s">
        <v>3117</v>
      </c>
      <c r="D344" s="87" t="s">
        <v>62</v>
      </c>
      <c r="E344" s="87"/>
      <c r="F344" s="87"/>
      <c r="G344" s="87">
        <v>25</v>
      </c>
      <c r="H344" s="88">
        <v>0</v>
      </c>
      <c r="I344" s="89">
        <v>50</v>
      </c>
      <c r="J344" s="88">
        <v>4.95</v>
      </c>
      <c r="K344" s="88">
        <v>10.15</v>
      </c>
    </row>
    <row r="345" spans="1:11" ht="21" x14ac:dyDescent="0.2">
      <c r="A345" s="87" t="s">
        <v>569</v>
      </c>
      <c r="B345" s="87" t="s">
        <v>221</v>
      </c>
      <c r="C345" s="87" t="s">
        <v>3117</v>
      </c>
      <c r="D345" s="87" t="s">
        <v>81</v>
      </c>
      <c r="E345" s="87"/>
      <c r="F345" s="87"/>
      <c r="G345" s="87">
        <v>25</v>
      </c>
      <c r="H345" s="88">
        <v>0</v>
      </c>
      <c r="I345" s="89">
        <v>50</v>
      </c>
      <c r="J345" s="88">
        <v>2.0499999999999998</v>
      </c>
      <c r="K345" s="88">
        <v>4.2</v>
      </c>
    </row>
    <row r="346" spans="1:11" ht="21" x14ac:dyDescent="0.2">
      <c r="A346" s="87" t="s">
        <v>570</v>
      </c>
      <c r="B346" s="87" t="s">
        <v>221</v>
      </c>
      <c r="C346" s="87" t="s">
        <v>3117</v>
      </c>
      <c r="D346" s="87" t="s">
        <v>59</v>
      </c>
      <c r="E346" s="87"/>
      <c r="F346" s="87"/>
      <c r="G346" s="87">
        <v>25</v>
      </c>
      <c r="H346" s="88">
        <v>0</v>
      </c>
      <c r="I346" s="89">
        <v>50</v>
      </c>
      <c r="J346" s="88">
        <v>2.2000000000000002</v>
      </c>
      <c r="K346" s="88">
        <v>4.5</v>
      </c>
    </row>
    <row r="347" spans="1:11" ht="21" x14ac:dyDescent="0.2">
      <c r="A347" s="87" t="s">
        <v>571</v>
      </c>
      <c r="B347" s="87" t="s">
        <v>221</v>
      </c>
      <c r="C347" s="87"/>
      <c r="D347" s="87" t="s">
        <v>61</v>
      </c>
      <c r="E347" s="87" t="s">
        <v>353</v>
      </c>
      <c r="F347" s="87"/>
      <c r="G347" s="87">
        <v>10</v>
      </c>
      <c r="H347" s="88">
        <v>0</v>
      </c>
      <c r="I347" s="89">
        <v>10</v>
      </c>
      <c r="J347" s="88">
        <v>2.75</v>
      </c>
      <c r="K347" s="88">
        <v>5.65</v>
      </c>
    </row>
    <row r="348" spans="1:11" ht="21" x14ac:dyDescent="0.2">
      <c r="A348" s="87" t="s">
        <v>572</v>
      </c>
      <c r="B348" s="87" t="s">
        <v>221</v>
      </c>
      <c r="C348" s="87"/>
      <c r="D348" s="87" t="s">
        <v>64</v>
      </c>
      <c r="E348" s="87" t="s">
        <v>353</v>
      </c>
      <c r="F348" s="87"/>
      <c r="G348" s="87">
        <v>10</v>
      </c>
      <c r="H348" s="88">
        <v>0</v>
      </c>
      <c r="I348" s="89">
        <v>10</v>
      </c>
      <c r="J348" s="88">
        <v>4.4000000000000004</v>
      </c>
      <c r="K348" s="88">
        <v>9</v>
      </c>
    </row>
    <row r="349" spans="1:11" ht="21" x14ac:dyDescent="0.2">
      <c r="A349" s="87" t="s">
        <v>573</v>
      </c>
      <c r="B349" s="87" t="s">
        <v>221</v>
      </c>
      <c r="C349" s="87"/>
      <c r="D349" s="87" t="s">
        <v>62</v>
      </c>
      <c r="E349" s="87" t="s">
        <v>353</v>
      </c>
      <c r="F349" s="87"/>
      <c r="G349" s="87">
        <v>10</v>
      </c>
      <c r="H349" s="88">
        <v>0</v>
      </c>
      <c r="I349" s="89">
        <v>10</v>
      </c>
      <c r="J349" s="88">
        <v>6.5</v>
      </c>
      <c r="K349" s="88">
        <v>13.3</v>
      </c>
    </row>
    <row r="350" spans="1:11" ht="21" x14ac:dyDescent="0.2">
      <c r="A350" s="87" t="s">
        <v>574</v>
      </c>
      <c r="B350" s="87" t="s">
        <v>221</v>
      </c>
      <c r="C350" s="87"/>
      <c r="D350" s="87" t="s">
        <v>63</v>
      </c>
      <c r="E350" s="87" t="s">
        <v>353</v>
      </c>
      <c r="F350" s="87"/>
      <c r="G350" s="87">
        <v>10</v>
      </c>
      <c r="H350" s="88">
        <v>0</v>
      </c>
      <c r="I350" s="89">
        <v>10</v>
      </c>
      <c r="J350" s="88">
        <v>8.4</v>
      </c>
      <c r="K350" s="88">
        <v>17.2</v>
      </c>
    </row>
    <row r="351" spans="1:11" ht="21" x14ac:dyDescent="0.2">
      <c r="A351" s="87" t="s">
        <v>575</v>
      </c>
      <c r="B351" s="87" t="s">
        <v>221</v>
      </c>
      <c r="C351" s="87"/>
      <c r="D351" s="87" t="s">
        <v>329</v>
      </c>
      <c r="E351" s="87" t="s">
        <v>353</v>
      </c>
      <c r="F351" s="87" t="s">
        <v>331</v>
      </c>
      <c r="G351" s="87">
        <v>10</v>
      </c>
      <c r="H351" s="88">
        <v>0</v>
      </c>
      <c r="I351" s="89">
        <v>10</v>
      </c>
      <c r="J351" s="88">
        <v>10.1</v>
      </c>
      <c r="K351" s="88">
        <v>20.7</v>
      </c>
    </row>
    <row r="352" spans="1:11" ht="21" x14ac:dyDescent="0.2">
      <c r="A352" s="87" t="s">
        <v>576</v>
      </c>
      <c r="B352" s="87" t="s">
        <v>221</v>
      </c>
      <c r="C352" s="87"/>
      <c r="D352" s="87" t="s">
        <v>330</v>
      </c>
      <c r="E352" s="87" t="s">
        <v>353</v>
      </c>
      <c r="F352" s="87" t="s">
        <v>331</v>
      </c>
      <c r="G352" s="87">
        <v>3</v>
      </c>
      <c r="H352" s="88">
        <v>0</v>
      </c>
      <c r="I352" s="89">
        <v>9</v>
      </c>
      <c r="J352" s="88">
        <v>11.65</v>
      </c>
      <c r="K352" s="88">
        <v>23.9</v>
      </c>
    </row>
    <row r="353" spans="1:11" ht="21" x14ac:dyDescent="0.2">
      <c r="A353" s="87" t="s">
        <v>577</v>
      </c>
      <c r="B353" s="87" t="s">
        <v>221</v>
      </c>
      <c r="C353" s="87"/>
      <c r="D353" s="87" t="s">
        <v>333</v>
      </c>
      <c r="E353" s="87" t="s">
        <v>353</v>
      </c>
      <c r="F353" s="87" t="s">
        <v>331</v>
      </c>
      <c r="G353" s="87">
        <v>3</v>
      </c>
      <c r="H353" s="88">
        <v>0</v>
      </c>
      <c r="I353" s="89">
        <v>9</v>
      </c>
      <c r="J353" s="88">
        <v>12.9</v>
      </c>
      <c r="K353" s="88">
        <v>26.45</v>
      </c>
    </row>
    <row r="354" spans="1:11" ht="21" x14ac:dyDescent="0.2">
      <c r="A354" s="87" t="s">
        <v>578</v>
      </c>
      <c r="B354" s="87" t="s">
        <v>221</v>
      </c>
      <c r="C354" s="87"/>
      <c r="D354" s="87" t="s">
        <v>59</v>
      </c>
      <c r="E354" s="87" t="s">
        <v>353</v>
      </c>
      <c r="F354" s="87"/>
      <c r="G354" s="87">
        <v>25</v>
      </c>
      <c r="H354" s="88">
        <v>0</v>
      </c>
      <c r="I354" s="89">
        <v>50</v>
      </c>
      <c r="J354" s="88">
        <v>2.25</v>
      </c>
      <c r="K354" s="88">
        <v>4.5999999999999996</v>
      </c>
    </row>
    <row r="355" spans="1:11" ht="31.5" x14ac:dyDescent="0.2">
      <c r="A355" s="87" t="s">
        <v>579</v>
      </c>
      <c r="B355" s="87" t="s">
        <v>226</v>
      </c>
      <c r="C355" s="87"/>
      <c r="D355" s="87" t="s">
        <v>61</v>
      </c>
      <c r="E355" s="87"/>
      <c r="F355" s="87"/>
      <c r="G355" s="87">
        <v>25</v>
      </c>
      <c r="H355" s="88">
        <v>0</v>
      </c>
      <c r="I355" s="89">
        <v>50</v>
      </c>
      <c r="J355" s="88">
        <v>4.4000000000000004</v>
      </c>
      <c r="K355" s="88">
        <v>9</v>
      </c>
    </row>
    <row r="356" spans="1:11" ht="31.5" x14ac:dyDescent="0.2">
      <c r="A356" s="87" t="s">
        <v>580</v>
      </c>
      <c r="B356" s="87" t="s">
        <v>226</v>
      </c>
      <c r="C356" s="87"/>
      <c r="D356" s="87" t="s">
        <v>64</v>
      </c>
      <c r="E356" s="87"/>
      <c r="F356" s="87"/>
      <c r="G356" s="87">
        <v>25</v>
      </c>
      <c r="H356" s="88">
        <v>0</v>
      </c>
      <c r="I356" s="89">
        <v>50</v>
      </c>
      <c r="J356" s="88">
        <v>6.25</v>
      </c>
      <c r="K356" s="88">
        <v>12.8</v>
      </c>
    </row>
    <row r="357" spans="1:11" ht="31.5" x14ac:dyDescent="0.2">
      <c r="A357" s="87" t="s">
        <v>581</v>
      </c>
      <c r="B357" s="87" t="s">
        <v>226</v>
      </c>
      <c r="C357" s="87"/>
      <c r="D357" s="87" t="s">
        <v>62</v>
      </c>
      <c r="E357" s="87"/>
      <c r="F357" s="87"/>
      <c r="G357" s="87">
        <v>10</v>
      </c>
      <c r="H357" s="88">
        <v>0</v>
      </c>
      <c r="I357" s="89">
        <v>10</v>
      </c>
      <c r="J357" s="88">
        <v>8.1999999999999993</v>
      </c>
      <c r="K357" s="88">
        <v>16.8</v>
      </c>
    </row>
    <row r="358" spans="1:11" ht="31.5" x14ac:dyDescent="0.2">
      <c r="A358" s="87" t="s">
        <v>582</v>
      </c>
      <c r="B358" s="87" t="s">
        <v>226</v>
      </c>
      <c r="C358" s="87"/>
      <c r="D358" s="87" t="s">
        <v>63</v>
      </c>
      <c r="E358" s="87"/>
      <c r="F358" s="87"/>
      <c r="G358" s="87">
        <v>10</v>
      </c>
      <c r="H358" s="88">
        <v>0</v>
      </c>
      <c r="I358" s="89">
        <v>10</v>
      </c>
      <c r="J358" s="88">
        <v>10.050000000000001</v>
      </c>
      <c r="K358" s="88">
        <v>20.6</v>
      </c>
    </row>
    <row r="359" spans="1:11" ht="31.5" x14ac:dyDescent="0.2">
      <c r="A359" s="87" t="s">
        <v>583</v>
      </c>
      <c r="B359" s="87" t="s">
        <v>226</v>
      </c>
      <c r="C359" s="87"/>
      <c r="D359" s="87" t="s">
        <v>329</v>
      </c>
      <c r="E359" s="87"/>
      <c r="F359" s="87" t="s">
        <v>331</v>
      </c>
      <c r="G359" s="87">
        <v>10</v>
      </c>
      <c r="H359" s="88">
        <v>0</v>
      </c>
      <c r="I359" s="89">
        <v>10</v>
      </c>
      <c r="J359" s="88">
        <v>11.95</v>
      </c>
      <c r="K359" s="88">
        <v>24.5</v>
      </c>
    </row>
    <row r="360" spans="1:11" ht="31.5" x14ac:dyDescent="0.2">
      <c r="A360" s="87" t="s">
        <v>584</v>
      </c>
      <c r="B360" s="87" t="s">
        <v>226</v>
      </c>
      <c r="C360" s="87"/>
      <c r="D360" s="87" t="s">
        <v>59</v>
      </c>
      <c r="E360" s="87"/>
      <c r="F360" s="87"/>
      <c r="G360" s="87">
        <v>25</v>
      </c>
      <c r="H360" s="88">
        <v>0</v>
      </c>
      <c r="I360" s="89">
        <v>50</v>
      </c>
      <c r="J360" s="88">
        <v>3.8</v>
      </c>
      <c r="K360" s="88">
        <v>7.8</v>
      </c>
    </row>
    <row r="361" spans="1:11" ht="31.5" x14ac:dyDescent="0.2">
      <c r="A361" s="87" t="s">
        <v>3198</v>
      </c>
      <c r="B361" s="87" t="s">
        <v>226</v>
      </c>
      <c r="C361" s="87" t="s">
        <v>3117</v>
      </c>
      <c r="D361" s="87"/>
      <c r="E361" s="87"/>
      <c r="F361" s="87"/>
      <c r="G361" s="87">
        <v>25</v>
      </c>
      <c r="H361" s="88">
        <v>0</v>
      </c>
      <c r="I361" s="89">
        <v>50</v>
      </c>
      <c r="J361" s="88">
        <v>4.2</v>
      </c>
      <c r="K361" s="88">
        <v>8.6</v>
      </c>
    </row>
    <row r="362" spans="1:11" ht="31.5" x14ac:dyDescent="0.2">
      <c r="A362" s="87" t="s">
        <v>2614</v>
      </c>
      <c r="B362" s="87" t="s">
        <v>226</v>
      </c>
      <c r="C362" s="87" t="s">
        <v>60</v>
      </c>
      <c r="D362" s="87"/>
      <c r="E362" s="87"/>
      <c r="F362" s="87"/>
      <c r="G362" s="87">
        <v>50</v>
      </c>
      <c r="H362" s="88">
        <v>0</v>
      </c>
      <c r="I362" s="89">
        <v>50</v>
      </c>
      <c r="J362" s="88">
        <v>3.65</v>
      </c>
      <c r="K362" s="88">
        <v>7.5</v>
      </c>
    </row>
    <row r="363" spans="1:11" ht="31.5" x14ac:dyDescent="0.2">
      <c r="A363" s="87" t="s">
        <v>585</v>
      </c>
      <c r="B363" s="87" t="s">
        <v>226</v>
      </c>
      <c r="C363" s="87"/>
      <c r="D363" s="87"/>
      <c r="E363" s="87" t="s">
        <v>346</v>
      </c>
      <c r="F363" s="87" t="s">
        <v>331</v>
      </c>
      <c r="G363" s="87">
        <v>1</v>
      </c>
      <c r="H363" s="88">
        <v>0</v>
      </c>
      <c r="I363" s="89">
        <v>1</v>
      </c>
      <c r="J363" s="88">
        <v>0</v>
      </c>
      <c r="K363" s="88">
        <v>0</v>
      </c>
    </row>
    <row r="364" spans="1:11" ht="31.5" x14ac:dyDescent="0.2">
      <c r="A364" s="87" t="s">
        <v>586</v>
      </c>
      <c r="B364" s="87" t="s">
        <v>226</v>
      </c>
      <c r="C364" s="87"/>
      <c r="D364" s="87" t="s">
        <v>61</v>
      </c>
      <c r="E364" s="87" t="s">
        <v>353</v>
      </c>
      <c r="F364" s="87"/>
      <c r="G364" s="87">
        <v>10</v>
      </c>
      <c r="H364" s="88">
        <v>0</v>
      </c>
      <c r="I364" s="89">
        <v>10</v>
      </c>
      <c r="J364" s="88">
        <v>7.75</v>
      </c>
      <c r="K364" s="88">
        <v>15.9</v>
      </c>
    </row>
    <row r="365" spans="1:11" ht="31.5" x14ac:dyDescent="0.2">
      <c r="A365" s="87" t="s">
        <v>587</v>
      </c>
      <c r="B365" s="87" t="s">
        <v>226</v>
      </c>
      <c r="C365" s="87"/>
      <c r="D365" s="87" t="s">
        <v>64</v>
      </c>
      <c r="E365" s="87" t="s">
        <v>353</v>
      </c>
      <c r="F365" s="87"/>
      <c r="G365" s="87">
        <v>5</v>
      </c>
      <c r="H365" s="88">
        <v>0</v>
      </c>
      <c r="I365" s="89">
        <v>10</v>
      </c>
      <c r="J365" s="88">
        <v>9.5</v>
      </c>
      <c r="K365" s="88">
        <v>19.45</v>
      </c>
    </row>
    <row r="366" spans="1:11" ht="31.5" x14ac:dyDescent="0.2">
      <c r="A366" s="87" t="s">
        <v>588</v>
      </c>
      <c r="B366" s="87" t="s">
        <v>226</v>
      </c>
      <c r="C366" s="87"/>
      <c r="D366" s="87" t="s">
        <v>62</v>
      </c>
      <c r="E366" s="87" t="s">
        <v>353</v>
      </c>
      <c r="F366" s="87"/>
      <c r="G366" s="87">
        <v>5</v>
      </c>
      <c r="H366" s="88">
        <v>0</v>
      </c>
      <c r="I366" s="89">
        <v>10</v>
      </c>
      <c r="J366" s="88">
        <v>13.9</v>
      </c>
      <c r="K366" s="88">
        <v>28.5</v>
      </c>
    </row>
    <row r="367" spans="1:11" ht="31.5" x14ac:dyDescent="0.2">
      <c r="A367" s="87" t="s">
        <v>589</v>
      </c>
      <c r="B367" s="87" t="s">
        <v>226</v>
      </c>
      <c r="C367" s="87"/>
      <c r="D367" s="87" t="s">
        <v>63</v>
      </c>
      <c r="E367" s="87" t="s">
        <v>349</v>
      </c>
      <c r="F367" s="87"/>
      <c r="G367" s="87">
        <v>10</v>
      </c>
      <c r="H367" s="88">
        <v>0</v>
      </c>
      <c r="I367" s="89">
        <v>10</v>
      </c>
      <c r="J367" s="88">
        <v>22.5</v>
      </c>
      <c r="K367" s="88">
        <v>46.1</v>
      </c>
    </row>
    <row r="368" spans="1:11" ht="31.5" x14ac:dyDescent="0.2">
      <c r="A368" s="87" t="s">
        <v>590</v>
      </c>
      <c r="B368" s="87" t="s">
        <v>226</v>
      </c>
      <c r="C368" s="87"/>
      <c r="D368" s="87" t="s">
        <v>63</v>
      </c>
      <c r="E368" s="87" t="s">
        <v>353</v>
      </c>
      <c r="F368" s="87"/>
      <c r="G368" s="87">
        <v>3</v>
      </c>
      <c r="H368" s="88">
        <v>0</v>
      </c>
      <c r="I368" s="89">
        <v>9</v>
      </c>
      <c r="J368" s="88">
        <v>20</v>
      </c>
      <c r="K368" s="88">
        <v>41</v>
      </c>
    </row>
    <row r="369" spans="1:11" ht="31.5" x14ac:dyDescent="0.2">
      <c r="A369" s="87" t="s">
        <v>591</v>
      </c>
      <c r="B369" s="87" t="s">
        <v>226</v>
      </c>
      <c r="C369" s="87"/>
      <c r="D369" s="87" t="s">
        <v>329</v>
      </c>
      <c r="E369" s="87" t="s">
        <v>349</v>
      </c>
      <c r="F369" s="87" t="s">
        <v>331</v>
      </c>
      <c r="G369" s="87">
        <v>10</v>
      </c>
      <c r="H369" s="88">
        <v>0</v>
      </c>
      <c r="I369" s="89">
        <v>10</v>
      </c>
      <c r="J369" s="88">
        <v>30</v>
      </c>
      <c r="K369" s="88">
        <v>61.5</v>
      </c>
    </row>
    <row r="370" spans="1:11" ht="31.5" x14ac:dyDescent="0.2">
      <c r="A370" s="87" t="s">
        <v>592</v>
      </c>
      <c r="B370" s="87" t="s">
        <v>226</v>
      </c>
      <c r="C370" s="87"/>
      <c r="D370" s="87" t="s">
        <v>329</v>
      </c>
      <c r="E370" s="87" t="s">
        <v>353</v>
      </c>
      <c r="F370" s="87" t="s">
        <v>331</v>
      </c>
      <c r="G370" s="87">
        <v>2</v>
      </c>
      <c r="H370" s="88">
        <v>0</v>
      </c>
      <c r="I370" s="89">
        <v>6</v>
      </c>
      <c r="J370" s="88">
        <v>27.5</v>
      </c>
      <c r="K370" s="88">
        <v>56.35</v>
      </c>
    </row>
    <row r="371" spans="1:11" ht="31.5" x14ac:dyDescent="0.2">
      <c r="A371" s="87" t="s">
        <v>593</v>
      </c>
      <c r="B371" s="87" t="s">
        <v>226</v>
      </c>
      <c r="C371" s="87"/>
      <c r="D371" s="87" t="s">
        <v>330</v>
      </c>
      <c r="E371" s="87" t="s">
        <v>349</v>
      </c>
      <c r="F371" s="87" t="s">
        <v>331</v>
      </c>
      <c r="G371" s="87">
        <v>3</v>
      </c>
      <c r="H371" s="88">
        <v>0</v>
      </c>
      <c r="I371" s="89">
        <v>9</v>
      </c>
      <c r="J371" s="88">
        <v>38.799999999999997</v>
      </c>
      <c r="K371" s="88">
        <v>79.55</v>
      </c>
    </row>
    <row r="372" spans="1:11" ht="31.5" x14ac:dyDescent="0.2">
      <c r="A372" s="87" t="s">
        <v>594</v>
      </c>
      <c r="B372" s="87" t="s">
        <v>226</v>
      </c>
      <c r="C372" s="87"/>
      <c r="D372" s="87" t="s">
        <v>330</v>
      </c>
      <c r="E372" s="87" t="s">
        <v>353</v>
      </c>
      <c r="F372" s="87" t="s">
        <v>331</v>
      </c>
      <c r="G372" s="87">
        <v>2</v>
      </c>
      <c r="H372" s="88">
        <v>0</v>
      </c>
      <c r="I372" s="89">
        <v>6</v>
      </c>
      <c r="J372" s="88">
        <v>34.950000000000003</v>
      </c>
      <c r="K372" s="88">
        <v>71.650000000000006</v>
      </c>
    </row>
    <row r="373" spans="1:11" ht="31.5" x14ac:dyDescent="0.2">
      <c r="A373" s="87" t="s">
        <v>595</v>
      </c>
      <c r="B373" s="87" t="s">
        <v>226</v>
      </c>
      <c r="C373" s="87"/>
      <c r="D373" s="87" t="s">
        <v>333</v>
      </c>
      <c r="E373" s="87" t="s">
        <v>353</v>
      </c>
      <c r="F373" s="87" t="s">
        <v>331</v>
      </c>
      <c r="G373" s="87">
        <v>2</v>
      </c>
      <c r="H373" s="88">
        <v>0</v>
      </c>
      <c r="I373" s="89">
        <v>6</v>
      </c>
      <c r="J373" s="88">
        <v>42.5</v>
      </c>
      <c r="K373" s="88">
        <v>87.1</v>
      </c>
    </row>
    <row r="374" spans="1:11" ht="31.5" x14ac:dyDescent="0.2">
      <c r="A374" s="87" t="s">
        <v>596</v>
      </c>
      <c r="B374" s="87" t="s">
        <v>226</v>
      </c>
      <c r="C374" s="87"/>
      <c r="D374" s="87" t="s">
        <v>59</v>
      </c>
      <c r="E374" s="87" t="s">
        <v>353</v>
      </c>
      <c r="F374" s="87"/>
      <c r="G374" s="87">
        <v>10</v>
      </c>
      <c r="H374" s="88">
        <v>0</v>
      </c>
      <c r="I374" s="89">
        <v>10</v>
      </c>
      <c r="J374" s="88">
        <v>5.65</v>
      </c>
      <c r="K374" s="88">
        <v>11.6</v>
      </c>
    </row>
    <row r="375" spans="1:11" ht="21" x14ac:dyDescent="0.2">
      <c r="A375" s="87" t="s">
        <v>597</v>
      </c>
      <c r="B375" s="87" t="s">
        <v>227</v>
      </c>
      <c r="C375" s="87"/>
      <c r="D375" s="87" t="s">
        <v>76</v>
      </c>
      <c r="E375" s="87"/>
      <c r="F375" s="87"/>
      <c r="G375" s="87">
        <v>50</v>
      </c>
      <c r="H375" s="88">
        <v>0</v>
      </c>
      <c r="I375" s="89">
        <v>50</v>
      </c>
      <c r="J375" s="88">
        <v>1</v>
      </c>
      <c r="K375" s="88">
        <v>2.0499999999999998</v>
      </c>
    </row>
    <row r="376" spans="1:11" ht="21" x14ac:dyDescent="0.2">
      <c r="A376" s="87" t="s">
        <v>598</v>
      </c>
      <c r="B376" s="87" t="s">
        <v>227</v>
      </c>
      <c r="C376" s="87"/>
      <c r="D376" s="87" t="s">
        <v>77</v>
      </c>
      <c r="E376" s="87"/>
      <c r="F376" s="87"/>
      <c r="G376" s="87">
        <v>50</v>
      </c>
      <c r="H376" s="88">
        <v>0</v>
      </c>
      <c r="I376" s="89">
        <v>50</v>
      </c>
      <c r="J376" s="88">
        <v>1.2</v>
      </c>
      <c r="K376" s="88">
        <v>2.4500000000000002</v>
      </c>
    </row>
    <row r="377" spans="1:11" ht="21" x14ac:dyDescent="0.2">
      <c r="A377" s="87" t="s">
        <v>599</v>
      </c>
      <c r="B377" s="87" t="s">
        <v>227</v>
      </c>
      <c r="C377" s="87"/>
      <c r="D377" s="87" t="s">
        <v>78</v>
      </c>
      <c r="E377" s="87"/>
      <c r="F377" s="87"/>
      <c r="G377" s="87">
        <v>50</v>
      </c>
      <c r="H377" s="88">
        <v>0</v>
      </c>
      <c r="I377" s="89">
        <v>50</v>
      </c>
      <c r="J377" s="88">
        <v>1.5</v>
      </c>
      <c r="K377" s="88">
        <v>3.05</v>
      </c>
    </row>
    <row r="378" spans="1:11" ht="21" x14ac:dyDescent="0.2">
      <c r="A378" s="87" t="s">
        <v>600</v>
      </c>
      <c r="B378" s="87" t="s">
        <v>227</v>
      </c>
      <c r="C378" s="87"/>
      <c r="D378" s="87" t="s">
        <v>86</v>
      </c>
      <c r="E378" s="87"/>
      <c r="F378" s="87"/>
      <c r="G378" s="87">
        <v>50</v>
      </c>
      <c r="H378" s="88">
        <v>0</v>
      </c>
      <c r="I378" s="89">
        <v>50</v>
      </c>
      <c r="J378" s="88">
        <v>1.7</v>
      </c>
      <c r="K378" s="88">
        <v>3.5</v>
      </c>
    </row>
    <row r="379" spans="1:11" ht="21" x14ac:dyDescent="0.2">
      <c r="A379" s="87" t="s">
        <v>601</v>
      </c>
      <c r="B379" s="87" t="s">
        <v>227</v>
      </c>
      <c r="C379" s="87"/>
      <c r="D379" s="87" t="s">
        <v>315</v>
      </c>
      <c r="E379" s="87"/>
      <c r="F379" s="87"/>
      <c r="G379" s="87">
        <v>20</v>
      </c>
      <c r="H379" s="88">
        <v>0</v>
      </c>
      <c r="I379" s="89">
        <v>20</v>
      </c>
      <c r="J379" s="88">
        <v>1.95</v>
      </c>
      <c r="K379" s="88">
        <v>4</v>
      </c>
    </row>
    <row r="380" spans="1:11" ht="21" x14ac:dyDescent="0.2">
      <c r="A380" s="87" t="s">
        <v>602</v>
      </c>
      <c r="B380" s="87" t="s">
        <v>227</v>
      </c>
      <c r="C380" s="87" t="s">
        <v>60</v>
      </c>
      <c r="D380" s="87"/>
      <c r="E380" s="87"/>
      <c r="F380" s="87"/>
      <c r="G380" s="87">
        <v>50</v>
      </c>
      <c r="H380" s="88">
        <v>0</v>
      </c>
      <c r="I380" s="89">
        <v>50</v>
      </c>
      <c r="J380" s="88">
        <v>1.65</v>
      </c>
      <c r="K380" s="88">
        <v>3.4</v>
      </c>
    </row>
    <row r="381" spans="1:11" ht="21" x14ac:dyDescent="0.2">
      <c r="A381" s="87" t="s">
        <v>603</v>
      </c>
      <c r="B381" s="87" t="s">
        <v>186</v>
      </c>
      <c r="C381" s="87" t="s">
        <v>3117</v>
      </c>
      <c r="D381" s="87" t="s">
        <v>61</v>
      </c>
      <c r="E381" s="87"/>
      <c r="F381" s="87"/>
      <c r="G381" s="87">
        <v>25</v>
      </c>
      <c r="H381" s="88">
        <v>0</v>
      </c>
      <c r="I381" s="89">
        <v>50</v>
      </c>
      <c r="J381" s="88">
        <v>2.2999999999999998</v>
      </c>
      <c r="K381" s="88">
        <v>4.7</v>
      </c>
    </row>
    <row r="382" spans="1:11" ht="21" x14ac:dyDescent="0.2">
      <c r="A382" s="87" t="s">
        <v>604</v>
      </c>
      <c r="B382" s="87" t="s">
        <v>186</v>
      </c>
      <c r="C382" s="87" t="s">
        <v>3117</v>
      </c>
      <c r="D382" s="87" t="s">
        <v>64</v>
      </c>
      <c r="E382" s="87"/>
      <c r="F382" s="87"/>
      <c r="G382" s="87">
        <v>25</v>
      </c>
      <c r="H382" s="88">
        <v>0</v>
      </c>
      <c r="I382" s="89">
        <v>50</v>
      </c>
      <c r="J382" s="88">
        <v>2.75</v>
      </c>
      <c r="K382" s="88">
        <v>5.65</v>
      </c>
    </row>
    <row r="383" spans="1:11" ht="21" x14ac:dyDescent="0.2">
      <c r="A383" s="87" t="s">
        <v>605</v>
      </c>
      <c r="B383" s="87" t="s">
        <v>186</v>
      </c>
      <c r="C383" s="87" t="s">
        <v>3117</v>
      </c>
      <c r="D383" s="87" t="s">
        <v>62</v>
      </c>
      <c r="E383" s="87"/>
      <c r="F383" s="87"/>
      <c r="G383" s="87">
        <v>25</v>
      </c>
      <c r="H383" s="88">
        <v>0</v>
      </c>
      <c r="I383" s="89">
        <v>50</v>
      </c>
      <c r="J383" s="88">
        <v>3.25</v>
      </c>
      <c r="K383" s="88">
        <v>6.65</v>
      </c>
    </row>
    <row r="384" spans="1:11" ht="21" x14ac:dyDescent="0.2">
      <c r="A384" s="87" t="s">
        <v>3570</v>
      </c>
      <c r="B384" s="87" t="s">
        <v>186</v>
      </c>
      <c r="C384" s="87" t="s">
        <v>3117</v>
      </c>
      <c r="D384" s="87" t="s">
        <v>81</v>
      </c>
      <c r="E384" s="87"/>
      <c r="F384" s="87" t="s">
        <v>2594</v>
      </c>
      <c r="G384" s="87">
        <v>25</v>
      </c>
      <c r="H384" s="88">
        <v>0</v>
      </c>
      <c r="I384" s="89">
        <v>50</v>
      </c>
      <c r="J384" s="88">
        <v>0</v>
      </c>
      <c r="K384" s="88">
        <v>0</v>
      </c>
    </row>
    <row r="385" spans="1:11" ht="21" x14ac:dyDescent="0.2">
      <c r="A385" s="87" t="s">
        <v>606</v>
      </c>
      <c r="B385" s="87" t="s">
        <v>186</v>
      </c>
      <c r="C385" s="87" t="s">
        <v>3117</v>
      </c>
      <c r="D385" s="87" t="s">
        <v>59</v>
      </c>
      <c r="E385" s="87"/>
      <c r="F385" s="87"/>
      <c r="G385" s="87">
        <v>25</v>
      </c>
      <c r="H385" s="88">
        <v>0</v>
      </c>
      <c r="I385" s="89">
        <v>50</v>
      </c>
      <c r="J385" s="88">
        <v>2.15</v>
      </c>
      <c r="K385" s="88">
        <v>4.4000000000000004</v>
      </c>
    </row>
    <row r="386" spans="1:11" ht="21" x14ac:dyDescent="0.2">
      <c r="A386" s="87" t="s">
        <v>2615</v>
      </c>
      <c r="B386" s="87" t="s">
        <v>174</v>
      </c>
      <c r="C386" s="87"/>
      <c r="D386" s="87" t="s">
        <v>410</v>
      </c>
      <c r="E386" s="87"/>
      <c r="F386" s="87" t="s">
        <v>2594</v>
      </c>
      <c r="G386" s="87">
        <v>50</v>
      </c>
      <c r="H386" s="88">
        <v>0</v>
      </c>
      <c r="I386" s="89">
        <v>50</v>
      </c>
      <c r="J386" s="88">
        <v>0</v>
      </c>
      <c r="K386" s="88">
        <v>0</v>
      </c>
    </row>
    <row r="387" spans="1:11" ht="21" x14ac:dyDescent="0.2">
      <c r="A387" s="87" t="s">
        <v>607</v>
      </c>
      <c r="B387" s="87" t="s">
        <v>174</v>
      </c>
      <c r="C387" s="87"/>
      <c r="D387" s="87" t="s">
        <v>76</v>
      </c>
      <c r="E387" s="87"/>
      <c r="F387" s="87"/>
      <c r="G387" s="87">
        <v>50</v>
      </c>
      <c r="H387" s="88">
        <v>0</v>
      </c>
      <c r="I387" s="89">
        <v>50</v>
      </c>
      <c r="J387" s="88">
        <v>1.9</v>
      </c>
      <c r="K387" s="88">
        <v>3.9</v>
      </c>
    </row>
    <row r="388" spans="1:11" ht="21" x14ac:dyDescent="0.2">
      <c r="A388" s="87" t="s">
        <v>608</v>
      </c>
      <c r="B388" s="87" t="s">
        <v>174</v>
      </c>
      <c r="C388" s="87"/>
      <c r="D388" s="87" t="s">
        <v>76</v>
      </c>
      <c r="E388" s="87" t="s">
        <v>380</v>
      </c>
      <c r="F388" s="87"/>
      <c r="G388" s="87">
        <v>50</v>
      </c>
      <c r="H388" s="88">
        <v>0</v>
      </c>
      <c r="I388" s="89">
        <v>50</v>
      </c>
      <c r="J388" s="88">
        <v>1.5</v>
      </c>
      <c r="K388" s="88">
        <v>3.05</v>
      </c>
    </row>
    <row r="389" spans="1:11" ht="21" x14ac:dyDescent="0.2">
      <c r="A389" s="87" t="s">
        <v>609</v>
      </c>
      <c r="B389" s="87" t="s">
        <v>174</v>
      </c>
      <c r="C389" s="87"/>
      <c r="D389" s="87" t="s">
        <v>77</v>
      </c>
      <c r="E389" s="87"/>
      <c r="F389" s="87"/>
      <c r="G389" s="87">
        <v>50</v>
      </c>
      <c r="H389" s="88">
        <v>0</v>
      </c>
      <c r="I389" s="89">
        <v>50</v>
      </c>
      <c r="J389" s="88">
        <v>2.2999999999999998</v>
      </c>
      <c r="K389" s="88">
        <v>4.7</v>
      </c>
    </row>
    <row r="390" spans="1:11" ht="21" x14ac:dyDescent="0.2">
      <c r="A390" s="87" t="s">
        <v>610</v>
      </c>
      <c r="B390" s="87" t="s">
        <v>174</v>
      </c>
      <c r="C390" s="87"/>
      <c r="D390" s="87" t="s">
        <v>77</v>
      </c>
      <c r="E390" s="87" t="s">
        <v>380</v>
      </c>
      <c r="F390" s="87"/>
      <c r="G390" s="87">
        <v>50</v>
      </c>
      <c r="H390" s="88">
        <v>0</v>
      </c>
      <c r="I390" s="89">
        <v>50</v>
      </c>
      <c r="J390" s="88">
        <v>1.85</v>
      </c>
      <c r="K390" s="88">
        <v>3.8</v>
      </c>
    </row>
    <row r="391" spans="1:11" ht="21" x14ac:dyDescent="0.2">
      <c r="A391" s="87" t="s">
        <v>611</v>
      </c>
      <c r="B391" s="87" t="s">
        <v>174</v>
      </c>
      <c r="C391" s="87"/>
      <c r="D391" s="87" t="s">
        <v>78</v>
      </c>
      <c r="E391" s="87"/>
      <c r="F391" s="87"/>
      <c r="G391" s="87">
        <v>50</v>
      </c>
      <c r="H391" s="88">
        <v>0</v>
      </c>
      <c r="I391" s="89">
        <v>50</v>
      </c>
      <c r="J391" s="88">
        <v>2.7</v>
      </c>
      <c r="K391" s="88">
        <v>5.55</v>
      </c>
    </row>
    <row r="392" spans="1:11" ht="21" x14ac:dyDescent="0.2">
      <c r="A392" s="87" t="s">
        <v>612</v>
      </c>
      <c r="B392" s="87" t="s">
        <v>174</v>
      </c>
      <c r="C392" s="87"/>
      <c r="D392" s="87" t="s">
        <v>78</v>
      </c>
      <c r="E392" s="87" t="s">
        <v>380</v>
      </c>
      <c r="F392" s="87"/>
      <c r="G392" s="87">
        <v>50</v>
      </c>
      <c r="H392" s="88">
        <v>0</v>
      </c>
      <c r="I392" s="89">
        <v>50</v>
      </c>
      <c r="J392" s="88">
        <v>2.15</v>
      </c>
      <c r="K392" s="88">
        <v>4.4000000000000004</v>
      </c>
    </row>
    <row r="393" spans="1:11" ht="21" x14ac:dyDescent="0.2">
      <c r="A393" s="87" t="s">
        <v>613</v>
      </c>
      <c r="B393" s="87" t="s">
        <v>174</v>
      </c>
      <c r="C393" s="87"/>
      <c r="D393" s="87" t="s">
        <v>86</v>
      </c>
      <c r="E393" s="87"/>
      <c r="F393" s="87"/>
      <c r="G393" s="87">
        <v>20</v>
      </c>
      <c r="H393" s="88">
        <v>0</v>
      </c>
      <c r="I393" s="89">
        <v>20</v>
      </c>
      <c r="J393" s="88">
        <v>3.15</v>
      </c>
      <c r="K393" s="88">
        <v>6.45</v>
      </c>
    </row>
    <row r="394" spans="1:11" ht="21" x14ac:dyDescent="0.2">
      <c r="A394" s="87" t="s">
        <v>614</v>
      </c>
      <c r="B394" s="87" t="s">
        <v>174</v>
      </c>
      <c r="C394" s="87"/>
      <c r="D394" s="87" t="s">
        <v>86</v>
      </c>
      <c r="E394" s="87" t="s">
        <v>380</v>
      </c>
      <c r="F394" s="87"/>
      <c r="G394" s="87">
        <v>20</v>
      </c>
      <c r="H394" s="88">
        <v>0</v>
      </c>
      <c r="I394" s="89">
        <v>20</v>
      </c>
      <c r="J394" s="88">
        <v>2.5</v>
      </c>
      <c r="K394" s="88">
        <v>5.15</v>
      </c>
    </row>
    <row r="395" spans="1:11" ht="21" x14ac:dyDescent="0.2">
      <c r="A395" s="87" t="s">
        <v>615</v>
      </c>
      <c r="B395" s="87" t="s">
        <v>174</v>
      </c>
      <c r="C395" s="87"/>
      <c r="D395" s="87" t="s">
        <v>315</v>
      </c>
      <c r="E395" s="87"/>
      <c r="F395" s="87"/>
      <c r="G395" s="87">
        <v>20</v>
      </c>
      <c r="H395" s="88">
        <v>0</v>
      </c>
      <c r="I395" s="89">
        <v>20</v>
      </c>
      <c r="J395" s="88">
        <v>3.05</v>
      </c>
      <c r="K395" s="88">
        <v>6.25</v>
      </c>
    </row>
    <row r="396" spans="1:11" ht="21" x14ac:dyDescent="0.2">
      <c r="A396" s="87" t="s">
        <v>616</v>
      </c>
      <c r="B396" s="87" t="s">
        <v>174</v>
      </c>
      <c r="C396" s="87"/>
      <c r="D396" s="87" t="s">
        <v>315</v>
      </c>
      <c r="E396" s="87" t="s">
        <v>380</v>
      </c>
      <c r="F396" s="87"/>
      <c r="G396" s="87">
        <v>20</v>
      </c>
      <c r="H396" s="88">
        <v>0</v>
      </c>
      <c r="I396" s="89">
        <v>20</v>
      </c>
      <c r="J396" s="88">
        <v>2.4</v>
      </c>
      <c r="K396" s="88">
        <v>4.9000000000000004</v>
      </c>
    </row>
    <row r="397" spans="1:11" ht="21" x14ac:dyDescent="0.2">
      <c r="A397" s="87" t="s">
        <v>617</v>
      </c>
      <c r="B397" s="87" t="s">
        <v>174</v>
      </c>
      <c r="C397" s="87" t="s">
        <v>3117</v>
      </c>
      <c r="D397" s="87" t="s">
        <v>76</v>
      </c>
      <c r="E397" s="87"/>
      <c r="F397" s="87"/>
      <c r="G397" s="87">
        <v>25</v>
      </c>
      <c r="H397" s="88">
        <v>0</v>
      </c>
      <c r="I397" s="89">
        <v>50</v>
      </c>
      <c r="J397" s="88">
        <v>2.2000000000000002</v>
      </c>
      <c r="K397" s="88">
        <v>4.5</v>
      </c>
    </row>
    <row r="398" spans="1:11" ht="21" x14ac:dyDescent="0.2">
      <c r="A398" s="87" t="s">
        <v>618</v>
      </c>
      <c r="B398" s="87" t="s">
        <v>174</v>
      </c>
      <c r="C398" s="87" t="s">
        <v>3117</v>
      </c>
      <c r="D398" s="87" t="s">
        <v>77</v>
      </c>
      <c r="E398" s="87"/>
      <c r="F398" s="87"/>
      <c r="G398" s="87">
        <v>25</v>
      </c>
      <c r="H398" s="88">
        <v>0</v>
      </c>
      <c r="I398" s="89">
        <v>50</v>
      </c>
      <c r="J398" s="88">
        <v>2.4</v>
      </c>
      <c r="K398" s="88">
        <v>4.9000000000000004</v>
      </c>
    </row>
    <row r="399" spans="1:11" ht="21" x14ac:dyDescent="0.2">
      <c r="A399" s="87" t="s">
        <v>619</v>
      </c>
      <c r="B399" s="87" t="s">
        <v>174</v>
      </c>
      <c r="C399" s="87" t="s">
        <v>3117</v>
      </c>
      <c r="D399" s="87" t="s">
        <v>78</v>
      </c>
      <c r="E399" s="87"/>
      <c r="F399" s="87"/>
      <c r="G399" s="87">
        <v>25</v>
      </c>
      <c r="H399" s="88">
        <v>0</v>
      </c>
      <c r="I399" s="89">
        <v>50</v>
      </c>
      <c r="J399" s="88">
        <v>2.8</v>
      </c>
      <c r="K399" s="88">
        <v>5.75</v>
      </c>
    </row>
    <row r="400" spans="1:11" ht="21" x14ac:dyDescent="0.2">
      <c r="A400" s="87" t="s">
        <v>620</v>
      </c>
      <c r="B400" s="87" t="s">
        <v>174</v>
      </c>
      <c r="C400" s="87"/>
      <c r="D400" s="87" t="s">
        <v>76</v>
      </c>
      <c r="E400" s="87" t="s">
        <v>353</v>
      </c>
      <c r="F400" s="87"/>
      <c r="G400" s="87">
        <v>25</v>
      </c>
      <c r="H400" s="88">
        <v>0</v>
      </c>
      <c r="I400" s="89">
        <v>50</v>
      </c>
      <c r="J400" s="88">
        <v>2.2999999999999998</v>
      </c>
      <c r="K400" s="88">
        <v>4.7</v>
      </c>
    </row>
    <row r="401" spans="1:11" ht="21" x14ac:dyDescent="0.2">
      <c r="A401" s="87" t="s">
        <v>621</v>
      </c>
      <c r="B401" s="87" t="s">
        <v>174</v>
      </c>
      <c r="C401" s="87"/>
      <c r="D401" s="87" t="s">
        <v>77</v>
      </c>
      <c r="E401" s="87" t="s">
        <v>353</v>
      </c>
      <c r="F401" s="87"/>
      <c r="G401" s="87">
        <v>25</v>
      </c>
      <c r="H401" s="88">
        <v>0</v>
      </c>
      <c r="I401" s="89">
        <v>50</v>
      </c>
      <c r="J401" s="88">
        <v>3</v>
      </c>
      <c r="K401" s="88">
        <v>6.15</v>
      </c>
    </row>
    <row r="402" spans="1:11" ht="21" x14ac:dyDescent="0.2">
      <c r="A402" s="87" t="s">
        <v>622</v>
      </c>
      <c r="B402" s="87" t="s">
        <v>174</v>
      </c>
      <c r="C402" s="87"/>
      <c r="D402" s="87" t="s">
        <v>78</v>
      </c>
      <c r="E402" s="87" t="s">
        <v>353</v>
      </c>
      <c r="F402" s="87"/>
      <c r="G402" s="87">
        <v>10</v>
      </c>
      <c r="H402" s="88">
        <v>0</v>
      </c>
      <c r="I402" s="89">
        <v>10</v>
      </c>
      <c r="J402" s="88">
        <v>3.35</v>
      </c>
      <c r="K402" s="88">
        <v>6.85</v>
      </c>
    </row>
    <row r="403" spans="1:11" ht="21" x14ac:dyDescent="0.2">
      <c r="A403" s="87" t="s">
        <v>623</v>
      </c>
      <c r="B403" s="87" t="s">
        <v>174</v>
      </c>
      <c r="C403" s="87"/>
      <c r="D403" s="87" t="s">
        <v>86</v>
      </c>
      <c r="E403" s="87" t="s">
        <v>353</v>
      </c>
      <c r="F403" s="87"/>
      <c r="G403" s="87">
        <v>10</v>
      </c>
      <c r="H403" s="88">
        <v>0</v>
      </c>
      <c r="I403" s="89">
        <v>10</v>
      </c>
      <c r="J403" s="88">
        <v>3.95</v>
      </c>
      <c r="K403" s="88">
        <v>8.1</v>
      </c>
    </row>
    <row r="404" spans="1:11" ht="21" x14ac:dyDescent="0.2">
      <c r="A404" s="87" t="s">
        <v>624</v>
      </c>
      <c r="B404" s="87" t="s">
        <v>174</v>
      </c>
      <c r="C404" s="87"/>
      <c r="D404" s="87" t="s">
        <v>315</v>
      </c>
      <c r="E404" s="87" t="s">
        <v>353</v>
      </c>
      <c r="F404" s="87"/>
      <c r="G404" s="87">
        <v>10</v>
      </c>
      <c r="H404" s="88">
        <v>0</v>
      </c>
      <c r="I404" s="89">
        <v>10</v>
      </c>
      <c r="J404" s="88">
        <v>3.75</v>
      </c>
      <c r="K404" s="88">
        <v>7.7</v>
      </c>
    </row>
    <row r="405" spans="1:11" ht="21" x14ac:dyDescent="0.2">
      <c r="A405" s="87" t="s">
        <v>625</v>
      </c>
      <c r="B405" s="87" t="s">
        <v>114</v>
      </c>
      <c r="C405" s="87" t="s">
        <v>60</v>
      </c>
      <c r="D405" s="87"/>
      <c r="E405" s="87"/>
      <c r="F405" s="87"/>
      <c r="G405" s="87">
        <v>50</v>
      </c>
      <c r="H405" s="88">
        <v>0</v>
      </c>
      <c r="I405" s="89">
        <v>50</v>
      </c>
      <c r="J405" s="88">
        <v>1.2</v>
      </c>
      <c r="K405" s="88">
        <v>2.4500000000000002</v>
      </c>
    </row>
    <row r="406" spans="1:11" ht="21" x14ac:dyDescent="0.2">
      <c r="A406" s="87" t="s">
        <v>626</v>
      </c>
      <c r="B406" s="87" t="s">
        <v>110</v>
      </c>
      <c r="C406" s="87"/>
      <c r="D406" s="87" t="s">
        <v>76</v>
      </c>
      <c r="E406" s="87"/>
      <c r="F406" s="87"/>
      <c r="G406" s="87">
        <v>50</v>
      </c>
      <c r="H406" s="88">
        <v>0</v>
      </c>
      <c r="I406" s="89">
        <v>50</v>
      </c>
      <c r="J406" s="88">
        <v>0.8</v>
      </c>
      <c r="K406" s="88">
        <v>1.65</v>
      </c>
    </row>
    <row r="407" spans="1:11" ht="21" x14ac:dyDescent="0.2">
      <c r="A407" s="87" t="s">
        <v>627</v>
      </c>
      <c r="B407" s="87" t="s">
        <v>110</v>
      </c>
      <c r="C407" s="87"/>
      <c r="D407" s="87" t="s">
        <v>77</v>
      </c>
      <c r="E407" s="87"/>
      <c r="F407" s="87"/>
      <c r="G407" s="87">
        <v>50</v>
      </c>
      <c r="H407" s="88">
        <v>0</v>
      </c>
      <c r="I407" s="89">
        <v>50</v>
      </c>
      <c r="J407" s="88">
        <v>1.1000000000000001</v>
      </c>
      <c r="K407" s="88">
        <v>2.25</v>
      </c>
    </row>
    <row r="408" spans="1:11" ht="21" x14ac:dyDescent="0.2">
      <c r="A408" s="87" t="s">
        <v>628</v>
      </c>
      <c r="B408" s="87" t="s">
        <v>110</v>
      </c>
      <c r="C408" s="87"/>
      <c r="D408" s="87" t="s">
        <v>78</v>
      </c>
      <c r="E408" s="87"/>
      <c r="F408" s="87"/>
      <c r="G408" s="87">
        <v>50</v>
      </c>
      <c r="H408" s="88">
        <v>0</v>
      </c>
      <c r="I408" s="89">
        <v>50</v>
      </c>
      <c r="J408" s="88">
        <v>1.3</v>
      </c>
      <c r="K408" s="88">
        <v>2.65</v>
      </c>
    </row>
    <row r="409" spans="1:11" ht="21" x14ac:dyDescent="0.2">
      <c r="A409" s="87" t="s">
        <v>629</v>
      </c>
      <c r="B409" s="87" t="s">
        <v>110</v>
      </c>
      <c r="C409" s="87"/>
      <c r="D409" s="87" t="s">
        <v>86</v>
      </c>
      <c r="E409" s="87"/>
      <c r="F409" s="87"/>
      <c r="G409" s="87">
        <v>50</v>
      </c>
      <c r="H409" s="88">
        <v>0</v>
      </c>
      <c r="I409" s="89">
        <v>50</v>
      </c>
      <c r="J409" s="88">
        <v>1.45</v>
      </c>
      <c r="K409" s="88">
        <v>2.95</v>
      </c>
    </row>
    <row r="410" spans="1:11" ht="21" x14ac:dyDescent="0.2">
      <c r="A410" s="87" t="s">
        <v>630</v>
      </c>
      <c r="B410" s="87" t="s">
        <v>110</v>
      </c>
      <c r="C410" s="87"/>
      <c r="D410" s="87" t="s">
        <v>315</v>
      </c>
      <c r="E410" s="87"/>
      <c r="F410" s="87"/>
      <c r="G410" s="87">
        <v>20</v>
      </c>
      <c r="H410" s="88">
        <v>0</v>
      </c>
      <c r="I410" s="89">
        <v>20</v>
      </c>
      <c r="J410" s="88">
        <v>1.9</v>
      </c>
      <c r="K410" s="88">
        <v>3.9</v>
      </c>
    </row>
    <row r="411" spans="1:11" ht="21" x14ac:dyDescent="0.2">
      <c r="A411" s="87" t="s">
        <v>631</v>
      </c>
      <c r="B411" s="87" t="s">
        <v>110</v>
      </c>
      <c r="C411" s="87" t="s">
        <v>60</v>
      </c>
      <c r="D411" s="87"/>
      <c r="E411" s="87"/>
      <c r="F411" s="87"/>
      <c r="G411" s="87">
        <v>50</v>
      </c>
      <c r="H411" s="88">
        <v>0</v>
      </c>
      <c r="I411" s="89">
        <v>50</v>
      </c>
      <c r="J411" s="88">
        <v>1.2</v>
      </c>
      <c r="K411" s="88">
        <v>2.4500000000000002</v>
      </c>
    </row>
    <row r="412" spans="1:11" ht="31.5" x14ac:dyDescent="0.2">
      <c r="A412" s="87" t="s">
        <v>3242</v>
      </c>
      <c r="B412" s="87" t="s">
        <v>51</v>
      </c>
      <c r="C412" s="87"/>
      <c r="D412" s="87" t="s">
        <v>61</v>
      </c>
      <c r="E412" s="87" t="s">
        <v>3216</v>
      </c>
      <c r="F412" s="87"/>
      <c r="G412" s="87">
        <v>5</v>
      </c>
      <c r="H412" s="88">
        <v>0</v>
      </c>
      <c r="I412" s="89">
        <v>10</v>
      </c>
      <c r="J412" s="88">
        <v>5.5</v>
      </c>
      <c r="K412" s="88">
        <v>11.25</v>
      </c>
    </row>
    <row r="413" spans="1:11" ht="31.5" x14ac:dyDescent="0.2">
      <c r="A413" s="87" t="s">
        <v>3122</v>
      </c>
      <c r="B413" s="87" t="s">
        <v>51</v>
      </c>
      <c r="C413" s="87"/>
      <c r="D413" s="87" t="s">
        <v>64</v>
      </c>
      <c r="E413" s="87" t="s">
        <v>3216</v>
      </c>
      <c r="F413" s="87" t="s">
        <v>331</v>
      </c>
      <c r="G413" s="87">
        <v>5</v>
      </c>
      <c r="H413" s="88">
        <v>0</v>
      </c>
      <c r="I413" s="89">
        <v>10</v>
      </c>
      <c r="J413" s="88">
        <v>6.95</v>
      </c>
      <c r="K413" s="88">
        <v>14.25</v>
      </c>
    </row>
    <row r="414" spans="1:11" ht="31.5" x14ac:dyDescent="0.2">
      <c r="A414" s="87" t="s">
        <v>3123</v>
      </c>
      <c r="B414" s="87" t="s">
        <v>51</v>
      </c>
      <c r="C414" s="87"/>
      <c r="D414" s="87" t="s">
        <v>62</v>
      </c>
      <c r="E414" s="87" t="s">
        <v>3216</v>
      </c>
      <c r="F414" s="87" t="s">
        <v>331</v>
      </c>
      <c r="G414" s="87">
        <v>5</v>
      </c>
      <c r="H414" s="88">
        <v>0</v>
      </c>
      <c r="I414" s="89">
        <v>10</v>
      </c>
      <c r="J414" s="88">
        <v>8.4499999999999993</v>
      </c>
      <c r="K414" s="88">
        <v>17.3</v>
      </c>
    </row>
    <row r="415" spans="1:11" ht="31.5" x14ac:dyDescent="0.2">
      <c r="A415" s="87" t="s">
        <v>3243</v>
      </c>
      <c r="B415" s="87" t="s">
        <v>51</v>
      </c>
      <c r="C415" s="87"/>
      <c r="D415" s="87" t="s">
        <v>62</v>
      </c>
      <c r="E415" s="87" t="s">
        <v>3230</v>
      </c>
      <c r="F415" s="87" t="s">
        <v>331</v>
      </c>
      <c r="G415" s="87">
        <v>5</v>
      </c>
      <c r="H415" s="88">
        <v>0</v>
      </c>
      <c r="I415" s="89">
        <v>10</v>
      </c>
      <c r="J415" s="88">
        <v>9</v>
      </c>
      <c r="K415" s="88">
        <v>18.45</v>
      </c>
    </row>
    <row r="416" spans="1:11" ht="31.5" x14ac:dyDescent="0.2">
      <c r="A416" s="87" t="s">
        <v>3244</v>
      </c>
      <c r="B416" s="87" t="s">
        <v>51</v>
      </c>
      <c r="C416" s="87"/>
      <c r="D416" s="87" t="s">
        <v>63</v>
      </c>
      <c r="E416" s="87" t="s">
        <v>3216</v>
      </c>
      <c r="F416" s="87" t="s">
        <v>331</v>
      </c>
      <c r="G416" s="87">
        <v>5</v>
      </c>
      <c r="H416" s="88">
        <v>0</v>
      </c>
      <c r="I416" s="89">
        <v>10</v>
      </c>
      <c r="J416" s="88">
        <v>9.9499999999999993</v>
      </c>
      <c r="K416" s="88">
        <v>20.399999999999999</v>
      </c>
    </row>
    <row r="417" spans="1:11" ht="31.5" x14ac:dyDescent="0.2">
      <c r="A417" s="87" t="s">
        <v>3124</v>
      </c>
      <c r="B417" s="87" t="s">
        <v>51</v>
      </c>
      <c r="C417" s="87"/>
      <c r="D417" s="87" t="s">
        <v>63</v>
      </c>
      <c r="E417" s="87" t="s">
        <v>3230</v>
      </c>
      <c r="F417" s="87" t="s">
        <v>331</v>
      </c>
      <c r="G417" s="87">
        <v>5</v>
      </c>
      <c r="H417" s="88">
        <v>0</v>
      </c>
      <c r="I417" s="89">
        <v>10</v>
      </c>
      <c r="J417" s="88">
        <v>12.6</v>
      </c>
      <c r="K417" s="88">
        <v>25.85</v>
      </c>
    </row>
    <row r="418" spans="1:11" ht="31.5" x14ac:dyDescent="0.2">
      <c r="A418" s="87" t="s">
        <v>3245</v>
      </c>
      <c r="B418" s="87" t="s">
        <v>51</v>
      </c>
      <c r="C418" s="87"/>
      <c r="D418" s="87" t="s">
        <v>329</v>
      </c>
      <c r="E418" s="87" t="s">
        <v>3216</v>
      </c>
      <c r="F418" s="87" t="s">
        <v>331</v>
      </c>
      <c r="G418" s="87">
        <v>3</v>
      </c>
      <c r="H418" s="88">
        <v>0</v>
      </c>
      <c r="I418" s="89">
        <v>9</v>
      </c>
      <c r="J418" s="88">
        <v>11.75</v>
      </c>
      <c r="K418" s="88">
        <v>24.1</v>
      </c>
    </row>
    <row r="419" spans="1:11" ht="31.5" x14ac:dyDescent="0.2">
      <c r="A419" s="87" t="s">
        <v>3246</v>
      </c>
      <c r="B419" s="87" t="s">
        <v>51</v>
      </c>
      <c r="C419" s="87"/>
      <c r="D419" s="87" t="s">
        <v>329</v>
      </c>
      <c r="E419" s="87" t="s">
        <v>3230</v>
      </c>
      <c r="F419" s="87" t="s">
        <v>331</v>
      </c>
      <c r="G419" s="87">
        <v>3</v>
      </c>
      <c r="H419" s="88">
        <v>0</v>
      </c>
      <c r="I419" s="89">
        <v>9</v>
      </c>
      <c r="J419" s="88">
        <v>16.2</v>
      </c>
      <c r="K419" s="88">
        <v>33.200000000000003</v>
      </c>
    </row>
    <row r="420" spans="1:11" ht="31.5" x14ac:dyDescent="0.2">
      <c r="A420" s="87" t="s">
        <v>3571</v>
      </c>
      <c r="B420" s="87" t="s">
        <v>51</v>
      </c>
      <c r="C420" s="87"/>
      <c r="D420" s="87" t="s">
        <v>330</v>
      </c>
      <c r="E420" s="87" t="s">
        <v>3216</v>
      </c>
      <c r="F420" s="87" t="s">
        <v>331</v>
      </c>
      <c r="G420" s="87">
        <v>3</v>
      </c>
      <c r="H420" s="88">
        <v>0</v>
      </c>
      <c r="I420" s="89">
        <v>9</v>
      </c>
      <c r="J420" s="88">
        <v>13.75</v>
      </c>
      <c r="K420" s="88">
        <v>28.2</v>
      </c>
    </row>
    <row r="421" spans="1:11" ht="31.5" x14ac:dyDescent="0.2">
      <c r="A421" s="87" t="s">
        <v>3572</v>
      </c>
      <c r="B421" s="87" t="s">
        <v>51</v>
      </c>
      <c r="C421" s="87"/>
      <c r="D421" s="87" t="s">
        <v>330</v>
      </c>
      <c r="E421" s="87" t="s">
        <v>3230</v>
      </c>
      <c r="F421" s="87" t="s">
        <v>331</v>
      </c>
      <c r="G421" s="87">
        <v>3</v>
      </c>
      <c r="H421" s="88">
        <v>0</v>
      </c>
      <c r="I421" s="89">
        <v>9</v>
      </c>
      <c r="J421" s="88">
        <v>19.2</v>
      </c>
      <c r="K421" s="88">
        <v>39.4</v>
      </c>
    </row>
    <row r="422" spans="1:11" ht="21" x14ac:dyDescent="0.2">
      <c r="A422" s="87" t="s">
        <v>632</v>
      </c>
      <c r="B422" s="87" t="s">
        <v>204</v>
      </c>
      <c r="C422" s="87" t="s">
        <v>60</v>
      </c>
      <c r="D422" s="87"/>
      <c r="E422" s="87"/>
      <c r="F422" s="87"/>
      <c r="G422" s="87">
        <v>50</v>
      </c>
      <c r="H422" s="88">
        <v>0</v>
      </c>
      <c r="I422" s="89">
        <v>50</v>
      </c>
      <c r="J422" s="88">
        <v>5</v>
      </c>
      <c r="K422" s="88">
        <v>10.25</v>
      </c>
    </row>
    <row r="423" spans="1:11" ht="21" x14ac:dyDescent="0.2">
      <c r="A423" s="87" t="s">
        <v>2616</v>
      </c>
      <c r="B423" s="87" t="s">
        <v>204</v>
      </c>
      <c r="C423" s="87" t="s">
        <v>60</v>
      </c>
      <c r="D423" s="87"/>
      <c r="E423" s="87" t="s">
        <v>408</v>
      </c>
      <c r="F423" s="87"/>
      <c r="G423" s="87">
        <v>50</v>
      </c>
      <c r="H423" s="88">
        <v>0</v>
      </c>
      <c r="I423" s="89">
        <v>50</v>
      </c>
      <c r="J423" s="88">
        <v>3.75</v>
      </c>
      <c r="K423" s="88">
        <v>7.7</v>
      </c>
    </row>
    <row r="424" spans="1:11" ht="42" x14ac:dyDescent="0.2">
      <c r="A424" s="87" t="s">
        <v>3247</v>
      </c>
      <c r="B424" s="87" t="s">
        <v>135</v>
      </c>
      <c r="C424" s="87" t="s">
        <v>69</v>
      </c>
      <c r="D424" s="87" t="s">
        <v>61</v>
      </c>
      <c r="E424" s="87"/>
      <c r="F424" s="87"/>
      <c r="G424" s="87">
        <v>10</v>
      </c>
      <c r="H424" s="88">
        <v>0</v>
      </c>
      <c r="I424" s="89">
        <v>10</v>
      </c>
      <c r="J424" s="88">
        <v>17.899999999999999</v>
      </c>
      <c r="K424" s="88">
        <v>36.700000000000003</v>
      </c>
    </row>
    <row r="425" spans="1:11" ht="42" x14ac:dyDescent="0.2">
      <c r="A425" s="87" t="s">
        <v>3065</v>
      </c>
      <c r="B425" s="87" t="s">
        <v>135</v>
      </c>
      <c r="C425" s="87" t="s">
        <v>69</v>
      </c>
      <c r="D425" s="87" t="s">
        <v>59</v>
      </c>
      <c r="E425" s="87"/>
      <c r="F425" s="87"/>
      <c r="G425" s="87">
        <v>10</v>
      </c>
      <c r="H425" s="88">
        <v>0</v>
      </c>
      <c r="I425" s="89">
        <v>10</v>
      </c>
      <c r="J425" s="88">
        <v>14.25</v>
      </c>
      <c r="K425" s="88">
        <v>29.2</v>
      </c>
    </row>
    <row r="426" spans="1:11" ht="42" x14ac:dyDescent="0.2">
      <c r="A426" s="87" t="s">
        <v>3248</v>
      </c>
      <c r="B426" s="87" t="s">
        <v>135</v>
      </c>
      <c r="C426" s="87" t="s">
        <v>1146</v>
      </c>
      <c r="D426" s="87" t="s">
        <v>61</v>
      </c>
      <c r="E426" s="87" t="s">
        <v>816</v>
      </c>
      <c r="F426" s="87"/>
      <c r="G426" s="87">
        <v>5</v>
      </c>
      <c r="H426" s="88">
        <v>0</v>
      </c>
      <c r="I426" s="89">
        <v>10</v>
      </c>
      <c r="J426" s="88">
        <v>24.2</v>
      </c>
      <c r="K426" s="88">
        <v>49.6</v>
      </c>
    </row>
    <row r="427" spans="1:11" ht="42" x14ac:dyDescent="0.2">
      <c r="A427" s="87" t="s">
        <v>3066</v>
      </c>
      <c r="B427" s="87" t="s">
        <v>135</v>
      </c>
      <c r="C427" s="87" t="s">
        <v>1146</v>
      </c>
      <c r="D427" s="87" t="s">
        <v>64</v>
      </c>
      <c r="E427" s="87" t="s">
        <v>816</v>
      </c>
      <c r="F427" s="87" t="s">
        <v>3210</v>
      </c>
      <c r="G427" s="87">
        <v>5</v>
      </c>
      <c r="H427" s="88">
        <v>0</v>
      </c>
      <c r="I427" s="89">
        <v>10</v>
      </c>
      <c r="J427" s="88">
        <v>27.35</v>
      </c>
      <c r="K427" s="88">
        <v>56.05</v>
      </c>
    </row>
    <row r="428" spans="1:11" ht="42" x14ac:dyDescent="0.2">
      <c r="A428" s="87" t="s">
        <v>3249</v>
      </c>
      <c r="B428" s="87" t="s">
        <v>135</v>
      </c>
      <c r="C428" s="87" t="s">
        <v>1146</v>
      </c>
      <c r="D428" s="87" t="s">
        <v>62</v>
      </c>
      <c r="E428" s="87" t="s">
        <v>816</v>
      </c>
      <c r="F428" s="87" t="s">
        <v>3210</v>
      </c>
      <c r="G428" s="87">
        <v>5</v>
      </c>
      <c r="H428" s="88">
        <v>0</v>
      </c>
      <c r="I428" s="89">
        <v>10</v>
      </c>
      <c r="J428" s="88">
        <v>30.15</v>
      </c>
      <c r="K428" s="88">
        <v>61.8</v>
      </c>
    </row>
    <row r="429" spans="1:11" ht="42" x14ac:dyDescent="0.2">
      <c r="A429" s="87" t="s">
        <v>633</v>
      </c>
      <c r="B429" s="87" t="s">
        <v>135</v>
      </c>
      <c r="C429" s="87"/>
      <c r="D429" s="87" t="s">
        <v>61</v>
      </c>
      <c r="E429" s="87"/>
      <c r="F429" s="87"/>
      <c r="G429" s="87">
        <v>10</v>
      </c>
      <c r="H429" s="88">
        <v>0</v>
      </c>
      <c r="I429" s="89">
        <v>10</v>
      </c>
      <c r="J429" s="88">
        <v>18.3</v>
      </c>
      <c r="K429" s="88">
        <v>37.5</v>
      </c>
    </row>
    <row r="430" spans="1:11" ht="42" x14ac:dyDescent="0.2">
      <c r="A430" s="87" t="s">
        <v>634</v>
      </c>
      <c r="B430" s="87" t="s">
        <v>135</v>
      </c>
      <c r="C430" s="87"/>
      <c r="D430" s="87" t="s">
        <v>61</v>
      </c>
      <c r="E430" s="87" t="s">
        <v>357</v>
      </c>
      <c r="F430" s="87"/>
      <c r="G430" s="87">
        <v>10</v>
      </c>
      <c r="H430" s="88">
        <v>0</v>
      </c>
      <c r="I430" s="89">
        <v>10</v>
      </c>
      <c r="J430" s="88">
        <v>15.55</v>
      </c>
      <c r="K430" s="88">
        <v>31.9</v>
      </c>
    </row>
    <row r="431" spans="1:11" ht="42" x14ac:dyDescent="0.2">
      <c r="A431" s="87" t="s">
        <v>635</v>
      </c>
      <c r="B431" s="87" t="s">
        <v>135</v>
      </c>
      <c r="C431" s="87"/>
      <c r="D431" s="87" t="s">
        <v>64</v>
      </c>
      <c r="E431" s="87"/>
      <c r="F431" s="87"/>
      <c r="G431" s="87">
        <v>10</v>
      </c>
      <c r="H431" s="88">
        <v>0</v>
      </c>
      <c r="I431" s="89">
        <v>10</v>
      </c>
      <c r="J431" s="88">
        <v>21</v>
      </c>
      <c r="K431" s="88">
        <v>43.05</v>
      </c>
    </row>
    <row r="432" spans="1:11" ht="42" x14ac:dyDescent="0.2">
      <c r="A432" s="87" t="s">
        <v>636</v>
      </c>
      <c r="B432" s="87" t="s">
        <v>135</v>
      </c>
      <c r="C432" s="87"/>
      <c r="D432" s="87" t="s">
        <v>64</v>
      </c>
      <c r="E432" s="87" t="s">
        <v>357</v>
      </c>
      <c r="F432" s="87"/>
      <c r="G432" s="87">
        <v>10</v>
      </c>
      <c r="H432" s="88">
        <v>0</v>
      </c>
      <c r="I432" s="89">
        <v>10</v>
      </c>
      <c r="J432" s="88">
        <v>17.850000000000001</v>
      </c>
      <c r="K432" s="88">
        <v>36.6</v>
      </c>
    </row>
    <row r="433" spans="1:11" ht="42" x14ac:dyDescent="0.2">
      <c r="A433" s="87" t="s">
        <v>637</v>
      </c>
      <c r="B433" s="87" t="s">
        <v>135</v>
      </c>
      <c r="C433" s="87"/>
      <c r="D433" s="87" t="s">
        <v>62</v>
      </c>
      <c r="E433" s="87"/>
      <c r="F433" s="87"/>
      <c r="G433" s="87">
        <v>10</v>
      </c>
      <c r="H433" s="88">
        <v>0</v>
      </c>
      <c r="I433" s="89">
        <v>10</v>
      </c>
      <c r="J433" s="88">
        <v>23.8</v>
      </c>
      <c r="K433" s="88">
        <v>48.8</v>
      </c>
    </row>
    <row r="434" spans="1:11" ht="42" x14ac:dyDescent="0.2">
      <c r="A434" s="87" t="s">
        <v>638</v>
      </c>
      <c r="B434" s="87" t="s">
        <v>135</v>
      </c>
      <c r="C434" s="87"/>
      <c r="D434" s="87" t="s">
        <v>59</v>
      </c>
      <c r="E434" s="87"/>
      <c r="F434" s="87"/>
      <c r="G434" s="87">
        <v>10</v>
      </c>
      <c r="H434" s="88">
        <v>0</v>
      </c>
      <c r="I434" s="89">
        <v>10</v>
      </c>
      <c r="J434" s="88">
        <v>14.6</v>
      </c>
      <c r="K434" s="88">
        <v>29.95</v>
      </c>
    </row>
    <row r="435" spans="1:11" ht="21" x14ac:dyDescent="0.2">
      <c r="A435" s="87" t="s">
        <v>639</v>
      </c>
      <c r="B435" s="87" t="s">
        <v>252</v>
      </c>
      <c r="C435" s="87"/>
      <c r="D435" s="87" t="s">
        <v>61</v>
      </c>
      <c r="E435" s="87"/>
      <c r="F435" s="87"/>
      <c r="G435" s="87">
        <v>50</v>
      </c>
      <c r="H435" s="88">
        <v>0</v>
      </c>
      <c r="I435" s="89">
        <v>50</v>
      </c>
      <c r="J435" s="88">
        <v>3.45</v>
      </c>
      <c r="K435" s="88">
        <v>7.05</v>
      </c>
    </row>
    <row r="436" spans="1:11" ht="21" x14ac:dyDescent="0.2">
      <c r="A436" s="87" t="s">
        <v>640</v>
      </c>
      <c r="B436" s="87" t="s">
        <v>252</v>
      </c>
      <c r="C436" s="87"/>
      <c r="D436" s="87" t="s">
        <v>64</v>
      </c>
      <c r="E436" s="87"/>
      <c r="F436" s="87"/>
      <c r="G436" s="87">
        <v>50</v>
      </c>
      <c r="H436" s="88">
        <v>0</v>
      </c>
      <c r="I436" s="89">
        <v>50</v>
      </c>
      <c r="J436" s="88">
        <v>5.75</v>
      </c>
      <c r="K436" s="88">
        <v>11.8</v>
      </c>
    </row>
    <row r="437" spans="1:11" ht="21" x14ac:dyDescent="0.2">
      <c r="A437" s="87" t="s">
        <v>641</v>
      </c>
      <c r="B437" s="87" t="s">
        <v>252</v>
      </c>
      <c r="C437" s="87"/>
      <c r="D437" s="87" t="s">
        <v>62</v>
      </c>
      <c r="E437" s="87"/>
      <c r="F437" s="87"/>
      <c r="G437" s="87">
        <v>20</v>
      </c>
      <c r="H437" s="88">
        <v>0</v>
      </c>
      <c r="I437" s="89">
        <v>20</v>
      </c>
      <c r="J437" s="88">
        <v>7.15</v>
      </c>
      <c r="K437" s="88">
        <v>14.65</v>
      </c>
    </row>
    <row r="438" spans="1:11" ht="21" x14ac:dyDescent="0.2">
      <c r="A438" s="87" t="s">
        <v>642</v>
      </c>
      <c r="B438" s="87" t="s">
        <v>252</v>
      </c>
      <c r="C438" s="87"/>
      <c r="D438" s="87" t="s">
        <v>643</v>
      </c>
      <c r="E438" s="87"/>
      <c r="F438" s="87"/>
      <c r="G438" s="87">
        <v>50</v>
      </c>
      <c r="H438" s="88">
        <v>0</v>
      </c>
      <c r="I438" s="89">
        <v>50</v>
      </c>
      <c r="J438" s="88">
        <v>0.95</v>
      </c>
      <c r="K438" s="88">
        <v>1.95</v>
      </c>
    </row>
    <row r="439" spans="1:11" ht="21" x14ac:dyDescent="0.2">
      <c r="A439" s="87" t="s">
        <v>644</v>
      </c>
      <c r="B439" s="87" t="s">
        <v>252</v>
      </c>
      <c r="C439" s="87"/>
      <c r="D439" s="87" t="s">
        <v>645</v>
      </c>
      <c r="E439" s="87"/>
      <c r="F439" s="87"/>
      <c r="G439" s="87">
        <v>50</v>
      </c>
      <c r="H439" s="88">
        <v>0</v>
      </c>
      <c r="I439" s="89">
        <v>50</v>
      </c>
      <c r="J439" s="88">
        <v>1.25</v>
      </c>
      <c r="K439" s="88">
        <v>2.5499999999999998</v>
      </c>
    </row>
    <row r="440" spans="1:11" ht="21" x14ac:dyDescent="0.2">
      <c r="A440" s="87" t="s">
        <v>646</v>
      </c>
      <c r="B440" s="87" t="s">
        <v>252</v>
      </c>
      <c r="C440" s="87"/>
      <c r="D440" s="87" t="s">
        <v>81</v>
      </c>
      <c r="E440" s="87"/>
      <c r="F440" s="87"/>
      <c r="G440" s="87">
        <v>50</v>
      </c>
      <c r="H440" s="88">
        <v>0</v>
      </c>
      <c r="I440" s="89">
        <v>50</v>
      </c>
      <c r="J440" s="88">
        <v>1.5</v>
      </c>
      <c r="K440" s="88">
        <v>3.05</v>
      </c>
    </row>
    <row r="441" spans="1:11" ht="21" x14ac:dyDescent="0.2">
      <c r="A441" s="87" t="s">
        <v>647</v>
      </c>
      <c r="B441" s="87" t="s">
        <v>252</v>
      </c>
      <c r="C441" s="87"/>
      <c r="D441" s="87" t="s">
        <v>59</v>
      </c>
      <c r="E441" s="87"/>
      <c r="F441" s="87"/>
      <c r="G441" s="87">
        <v>50</v>
      </c>
      <c r="H441" s="88">
        <v>0</v>
      </c>
      <c r="I441" s="89">
        <v>50</v>
      </c>
      <c r="J441" s="88">
        <v>2.2999999999999998</v>
      </c>
      <c r="K441" s="88">
        <v>4.7</v>
      </c>
    </row>
    <row r="442" spans="1:11" ht="21" x14ac:dyDescent="0.2">
      <c r="A442" s="87" t="s">
        <v>648</v>
      </c>
      <c r="B442" s="87" t="s">
        <v>252</v>
      </c>
      <c r="C442" s="87"/>
      <c r="D442" s="87" t="s">
        <v>61</v>
      </c>
      <c r="E442" s="87" t="s">
        <v>353</v>
      </c>
      <c r="F442" s="87"/>
      <c r="G442" s="87">
        <v>10</v>
      </c>
      <c r="H442" s="88">
        <v>0</v>
      </c>
      <c r="I442" s="89">
        <v>10</v>
      </c>
      <c r="J442" s="88">
        <v>4.25</v>
      </c>
      <c r="K442" s="88">
        <v>8.6999999999999993</v>
      </c>
    </row>
    <row r="443" spans="1:11" ht="21" x14ac:dyDescent="0.2">
      <c r="A443" s="87" t="s">
        <v>649</v>
      </c>
      <c r="B443" s="87" t="s">
        <v>252</v>
      </c>
      <c r="C443" s="87"/>
      <c r="D443" s="87" t="s">
        <v>64</v>
      </c>
      <c r="E443" s="87" t="s">
        <v>353</v>
      </c>
      <c r="F443" s="87"/>
      <c r="G443" s="87">
        <v>10</v>
      </c>
      <c r="H443" s="88">
        <v>0</v>
      </c>
      <c r="I443" s="89">
        <v>10</v>
      </c>
      <c r="J443" s="88">
        <v>6.15</v>
      </c>
      <c r="K443" s="88">
        <v>12.6</v>
      </c>
    </row>
    <row r="444" spans="1:11" ht="21" x14ac:dyDescent="0.2">
      <c r="A444" s="87" t="s">
        <v>650</v>
      </c>
      <c r="B444" s="87" t="s">
        <v>252</v>
      </c>
      <c r="C444" s="87"/>
      <c r="D444" s="87" t="s">
        <v>62</v>
      </c>
      <c r="E444" s="87" t="s">
        <v>353</v>
      </c>
      <c r="F444" s="87"/>
      <c r="G444" s="87">
        <v>10</v>
      </c>
      <c r="H444" s="88">
        <v>0</v>
      </c>
      <c r="I444" s="89">
        <v>10</v>
      </c>
      <c r="J444" s="88">
        <v>8.0500000000000007</v>
      </c>
      <c r="K444" s="88">
        <v>16.5</v>
      </c>
    </row>
    <row r="445" spans="1:11" ht="21" x14ac:dyDescent="0.2">
      <c r="A445" s="87" t="s">
        <v>651</v>
      </c>
      <c r="B445" s="87" t="s">
        <v>252</v>
      </c>
      <c r="C445" s="87"/>
      <c r="D445" s="87" t="s">
        <v>59</v>
      </c>
      <c r="E445" s="87" t="s">
        <v>353</v>
      </c>
      <c r="F445" s="87"/>
      <c r="G445" s="87">
        <v>25</v>
      </c>
      <c r="H445" s="88">
        <v>0</v>
      </c>
      <c r="I445" s="89">
        <v>50</v>
      </c>
      <c r="J445" s="88">
        <v>3.8</v>
      </c>
      <c r="K445" s="88">
        <v>7.8</v>
      </c>
    </row>
    <row r="446" spans="1:11" x14ac:dyDescent="0.2">
      <c r="A446" s="87" t="s">
        <v>652</v>
      </c>
      <c r="B446" s="87" t="s">
        <v>239</v>
      </c>
      <c r="C446" s="87"/>
      <c r="D446" s="87" t="s">
        <v>61</v>
      </c>
      <c r="E446" s="87"/>
      <c r="F446" s="87"/>
      <c r="G446" s="87">
        <v>50</v>
      </c>
      <c r="H446" s="88">
        <v>0</v>
      </c>
      <c r="I446" s="89">
        <v>50</v>
      </c>
      <c r="J446" s="88">
        <v>0.9</v>
      </c>
      <c r="K446" s="88">
        <v>1.85</v>
      </c>
    </row>
    <row r="447" spans="1:11" x14ac:dyDescent="0.2">
      <c r="A447" s="87" t="s">
        <v>653</v>
      </c>
      <c r="B447" s="87" t="s">
        <v>239</v>
      </c>
      <c r="C447" s="87"/>
      <c r="D447" s="87" t="s">
        <v>64</v>
      </c>
      <c r="E447" s="87"/>
      <c r="F447" s="87"/>
      <c r="G447" s="87">
        <v>50</v>
      </c>
      <c r="H447" s="88">
        <v>0</v>
      </c>
      <c r="I447" s="89">
        <v>50</v>
      </c>
      <c r="J447" s="88">
        <v>1.1000000000000001</v>
      </c>
      <c r="K447" s="88">
        <v>2.25</v>
      </c>
    </row>
    <row r="448" spans="1:11" x14ac:dyDescent="0.2">
      <c r="A448" s="87" t="s">
        <v>654</v>
      </c>
      <c r="B448" s="87" t="s">
        <v>239</v>
      </c>
      <c r="C448" s="87"/>
      <c r="D448" s="87" t="s">
        <v>62</v>
      </c>
      <c r="E448" s="87"/>
      <c r="F448" s="87"/>
      <c r="G448" s="87">
        <v>20</v>
      </c>
      <c r="H448" s="88">
        <v>0</v>
      </c>
      <c r="I448" s="89">
        <v>20</v>
      </c>
      <c r="J448" s="88">
        <v>1.65</v>
      </c>
      <c r="K448" s="88">
        <v>3.4</v>
      </c>
    </row>
    <row r="449" spans="1:11" x14ac:dyDescent="0.2">
      <c r="A449" s="87" t="s">
        <v>655</v>
      </c>
      <c r="B449" s="87" t="s">
        <v>239</v>
      </c>
      <c r="C449" s="87"/>
      <c r="D449" s="87" t="s">
        <v>63</v>
      </c>
      <c r="E449" s="87"/>
      <c r="F449" s="87"/>
      <c r="G449" s="87">
        <v>20</v>
      </c>
      <c r="H449" s="88">
        <v>0</v>
      </c>
      <c r="I449" s="89">
        <v>20</v>
      </c>
      <c r="J449" s="88">
        <v>2</v>
      </c>
      <c r="K449" s="88">
        <v>4.0999999999999996</v>
      </c>
    </row>
    <row r="450" spans="1:11" x14ac:dyDescent="0.2">
      <c r="A450" s="87" t="s">
        <v>656</v>
      </c>
      <c r="B450" s="87" t="s">
        <v>239</v>
      </c>
      <c r="C450" s="87"/>
      <c r="D450" s="87" t="s">
        <v>59</v>
      </c>
      <c r="E450" s="87"/>
      <c r="F450" s="87"/>
      <c r="G450" s="87">
        <v>50</v>
      </c>
      <c r="H450" s="88">
        <v>0</v>
      </c>
      <c r="I450" s="89">
        <v>50</v>
      </c>
      <c r="J450" s="88">
        <v>0.8</v>
      </c>
      <c r="K450" s="88">
        <v>1.65</v>
      </c>
    </row>
    <row r="451" spans="1:11" ht="21" x14ac:dyDescent="0.2">
      <c r="A451" s="87" t="s">
        <v>657</v>
      </c>
      <c r="B451" s="87" t="s">
        <v>253</v>
      </c>
      <c r="C451" s="87" t="s">
        <v>3117</v>
      </c>
      <c r="D451" s="87"/>
      <c r="E451" s="87"/>
      <c r="F451" s="87" t="s">
        <v>2617</v>
      </c>
      <c r="G451" s="87">
        <v>25</v>
      </c>
      <c r="H451" s="88">
        <v>0</v>
      </c>
      <c r="I451" s="89">
        <v>50</v>
      </c>
      <c r="J451" s="88">
        <v>8.75</v>
      </c>
      <c r="K451" s="88">
        <v>17.95</v>
      </c>
    </row>
    <row r="452" spans="1:11" ht="21" x14ac:dyDescent="0.2">
      <c r="A452" s="87" t="s">
        <v>658</v>
      </c>
      <c r="B452" s="87" t="s">
        <v>162</v>
      </c>
      <c r="C452" s="87" t="s">
        <v>3117</v>
      </c>
      <c r="D452" s="87" t="s">
        <v>76</v>
      </c>
      <c r="E452" s="87"/>
      <c r="F452" s="87"/>
      <c r="G452" s="87">
        <v>25</v>
      </c>
      <c r="H452" s="88">
        <v>0</v>
      </c>
      <c r="I452" s="89">
        <v>50</v>
      </c>
      <c r="J452" s="88">
        <v>2.2999999999999998</v>
      </c>
      <c r="K452" s="88">
        <v>4.7</v>
      </c>
    </row>
    <row r="453" spans="1:11" ht="21" x14ac:dyDescent="0.2">
      <c r="A453" s="87" t="s">
        <v>3250</v>
      </c>
      <c r="B453" s="87" t="s">
        <v>162</v>
      </c>
      <c r="C453" s="87" t="s">
        <v>3117</v>
      </c>
      <c r="D453" s="87" t="s">
        <v>76</v>
      </c>
      <c r="E453" s="87" t="s">
        <v>865</v>
      </c>
      <c r="F453" s="87"/>
      <c r="G453" s="87">
        <v>25</v>
      </c>
      <c r="H453" s="88">
        <v>0</v>
      </c>
      <c r="I453" s="89">
        <v>50</v>
      </c>
      <c r="J453" s="88">
        <v>2.2999999999999998</v>
      </c>
      <c r="K453" s="88">
        <v>4.7</v>
      </c>
    </row>
    <row r="454" spans="1:11" ht="21" x14ac:dyDescent="0.2">
      <c r="A454" s="87" t="s">
        <v>659</v>
      </c>
      <c r="B454" s="87" t="s">
        <v>162</v>
      </c>
      <c r="C454" s="87" t="s">
        <v>3117</v>
      </c>
      <c r="D454" s="87" t="s">
        <v>77</v>
      </c>
      <c r="E454" s="87"/>
      <c r="F454" s="87"/>
      <c r="G454" s="87">
        <v>25</v>
      </c>
      <c r="H454" s="88">
        <v>0</v>
      </c>
      <c r="I454" s="89">
        <v>50</v>
      </c>
      <c r="J454" s="88">
        <v>2.65</v>
      </c>
      <c r="K454" s="88">
        <v>5.45</v>
      </c>
    </row>
    <row r="455" spans="1:11" ht="21" x14ac:dyDescent="0.2">
      <c r="A455" s="87" t="s">
        <v>3251</v>
      </c>
      <c r="B455" s="87" t="s">
        <v>162</v>
      </c>
      <c r="C455" s="87" t="s">
        <v>3117</v>
      </c>
      <c r="D455" s="87" t="s">
        <v>77</v>
      </c>
      <c r="E455" s="87" t="s">
        <v>865</v>
      </c>
      <c r="F455" s="87"/>
      <c r="G455" s="87">
        <v>25</v>
      </c>
      <c r="H455" s="88">
        <v>0</v>
      </c>
      <c r="I455" s="89">
        <v>50</v>
      </c>
      <c r="J455" s="88">
        <v>2.65</v>
      </c>
      <c r="K455" s="88">
        <v>5.45</v>
      </c>
    </row>
    <row r="456" spans="1:11" ht="21" x14ac:dyDescent="0.2">
      <c r="A456" s="87" t="s">
        <v>660</v>
      </c>
      <c r="B456" s="87" t="s">
        <v>162</v>
      </c>
      <c r="C456" s="87" t="s">
        <v>3117</v>
      </c>
      <c r="D456" s="87" t="s">
        <v>78</v>
      </c>
      <c r="E456" s="87"/>
      <c r="F456" s="87"/>
      <c r="G456" s="87">
        <v>25</v>
      </c>
      <c r="H456" s="88">
        <v>0</v>
      </c>
      <c r="I456" s="89">
        <v>50</v>
      </c>
      <c r="J456" s="88">
        <v>2.95</v>
      </c>
      <c r="K456" s="88">
        <v>6.05</v>
      </c>
    </row>
    <row r="457" spans="1:11" ht="21" x14ac:dyDescent="0.2">
      <c r="A457" s="87" t="s">
        <v>3252</v>
      </c>
      <c r="B457" s="87" t="s">
        <v>162</v>
      </c>
      <c r="C457" s="87" t="s">
        <v>3117</v>
      </c>
      <c r="D457" s="87" t="s">
        <v>78</v>
      </c>
      <c r="E457" s="87" t="s">
        <v>865</v>
      </c>
      <c r="F457" s="87"/>
      <c r="G457" s="87">
        <v>25</v>
      </c>
      <c r="H457" s="88">
        <v>0</v>
      </c>
      <c r="I457" s="89">
        <v>50</v>
      </c>
      <c r="J457" s="88">
        <v>2.95</v>
      </c>
      <c r="K457" s="88">
        <v>6.05</v>
      </c>
    </row>
    <row r="458" spans="1:11" ht="21" x14ac:dyDescent="0.2">
      <c r="A458" s="87" t="s">
        <v>661</v>
      </c>
      <c r="B458" s="87" t="s">
        <v>162</v>
      </c>
      <c r="C458" s="87" t="s">
        <v>3117</v>
      </c>
      <c r="D458" s="87" t="s">
        <v>86</v>
      </c>
      <c r="E458" s="87"/>
      <c r="F458" s="87"/>
      <c r="G458" s="87">
        <v>25</v>
      </c>
      <c r="H458" s="88">
        <v>0</v>
      </c>
      <c r="I458" s="89">
        <v>50</v>
      </c>
      <c r="J458" s="88">
        <v>3.1</v>
      </c>
      <c r="K458" s="88">
        <v>6.35</v>
      </c>
    </row>
    <row r="459" spans="1:11" ht="21" x14ac:dyDescent="0.2">
      <c r="A459" s="87" t="s">
        <v>3253</v>
      </c>
      <c r="B459" s="87" t="s">
        <v>162</v>
      </c>
      <c r="C459" s="87" t="s">
        <v>3117</v>
      </c>
      <c r="D459" s="87" t="s">
        <v>86</v>
      </c>
      <c r="E459" s="87" t="s">
        <v>865</v>
      </c>
      <c r="F459" s="87"/>
      <c r="G459" s="87">
        <v>25</v>
      </c>
      <c r="H459" s="88">
        <v>0</v>
      </c>
      <c r="I459" s="89">
        <v>50</v>
      </c>
      <c r="J459" s="88">
        <v>3.1</v>
      </c>
      <c r="K459" s="88">
        <v>6.35</v>
      </c>
    </row>
    <row r="460" spans="1:11" ht="42" x14ac:dyDescent="0.2">
      <c r="A460" s="87" t="s">
        <v>662</v>
      </c>
      <c r="B460" s="87" t="s">
        <v>98</v>
      </c>
      <c r="C460" s="87" t="s">
        <v>60</v>
      </c>
      <c r="D460" s="87"/>
      <c r="E460" s="87"/>
      <c r="F460" s="87"/>
      <c r="G460" s="87">
        <v>50</v>
      </c>
      <c r="H460" s="88">
        <v>0</v>
      </c>
      <c r="I460" s="89">
        <v>50</v>
      </c>
      <c r="J460" s="88">
        <v>1.8</v>
      </c>
      <c r="K460" s="88">
        <v>3.7</v>
      </c>
    </row>
    <row r="461" spans="1:11" ht="52.5" x14ac:dyDescent="0.2">
      <c r="A461" s="87" t="s">
        <v>663</v>
      </c>
      <c r="B461" s="87" t="s">
        <v>664</v>
      </c>
      <c r="C461" s="87"/>
      <c r="D461" s="87" t="s">
        <v>61</v>
      </c>
      <c r="E461" s="87"/>
      <c r="F461" s="87"/>
      <c r="G461" s="87">
        <v>10</v>
      </c>
      <c r="H461" s="88">
        <v>0</v>
      </c>
      <c r="I461" s="89">
        <v>10</v>
      </c>
      <c r="J461" s="88">
        <v>12.1</v>
      </c>
      <c r="K461" s="88">
        <v>24.8</v>
      </c>
    </row>
    <row r="462" spans="1:11" ht="52.5" x14ac:dyDescent="0.2">
      <c r="A462" s="87" t="s">
        <v>665</v>
      </c>
      <c r="B462" s="87" t="s">
        <v>664</v>
      </c>
      <c r="C462" s="87"/>
      <c r="D462" s="87" t="s">
        <v>61</v>
      </c>
      <c r="E462" s="87" t="s">
        <v>357</v>
      </c>
      <c r="F462" s="87"/>
      <c r="G462" s="87">
        <v>10</v>
      </c>
      <c r="H462" s="88">
        <v>0</v>
      </c>
      <c r="I462" s="89">
        <v>10</v>
      </c>
      <c r="J462" s="88">
        <v>9.8000000000000007</v>
      </c>
      <c r="K462" s="88">
        <v>20.100000000000001</v>
      </c>
    </row>
    <row r="463" spans="1:11" ht="52.5" x14ac:dyDescent="0.2">
      <c r="A463" s="87" t="s">
        <v>666</v>
      </c>
      <c r="B463" s="87" t="s">
        <v>664</v>
      </c>
      <c r="C463" s="87"/>
      <c r="D463" s="87" t="s">
        <v>64</v>
      </c>
      <c r="E463" s="87"/>
      <c r="F463" s="87"/>
      <c r="G463" s="87">
        <v>10</v>
      </c>
      <c r="H463" s="88">
        <v>0</v>
      </c>
      <c r="I463" s="89">
        <v>10</v>
      </c>
      <c r="J463" s="88">
        <v>14.4</v>
      </c>
      <c r="K463" s="88">
        <v>29.5</v>
      </c>
    </row>
    <row r="464" spans="1:11" ht="52.5" x14ac:dyDescent="0.2">
      <c r="A464" s="87" t="s">
        <v>667</v>
      </c>
      <c r="B464" s="87" t="s">
        <v>664</v>
      </c>
      <c r="C464" s="87"/>
      <c r="D464" s="87" t="s">
        <v>64</v>
      </c>
      <c r="E464" s="87" t="s">
        <v>357</v>
      </c>
      <c r="F464" s="87"/>
      <c r="G464" s="87">
        <v>10</v>
      </c>
      <c r="H464" s="88">
        <v>0</v>
      </c>
      <c r="I464" s="89">
        <v>10</v>
      </c>
      <c r="J464" s="88">
        <v>11.65</v>
      </c>
      <c r="K464" s="88">
        <v>23.9</v>
      </c>
    </row>
    <row r="465" spans="1:11" ht="52.5" x14ac:dyDescent="0.2">
      <c r="A465" s="87" t="s">
        <v>668</v>
      </c>
      <c r="B465" s="87" t="s">
        <v>664</v>
      </c>
      <c r="C465" s="87"/>
      <c r="D465" s="87" t="s">
        <v>62</v>
      </c>
      <c r="E465" s="87"/>
      <c r="F465" s="87"/>
      <c r="G465" s="87">
        <v>10</v>
      </c>
      <c r="H465" s="88">
        <v>0</v>
      </c>
      <c r="I465" s="89">
        <v>10</v>
      </c>
      <c r="J465" s="88">
        <v>16.7</v>
      </c>
      <c r="K465" s="88">
        <v>34.25</v>
      </c>
    </row>
    <row r="466" spans="1:11" ht="52.5" x14ac:dyDescent="0.2">
      <c r="A466" s="87" t="s">
        <v>669</v>
      </c>
      <c r="B466" s="87" t="s">
        <v>664</v>
      </c>
      <c r="C466" s="87"/>
      <c r="D466" s="87" t="s">
        <v>62</v>
      </c>
      <c r="E466" s="87" t="s">
        <v>357</v>
      </c>
      <c r="F466" s="87"/>
      <c r="G466" s="87">
        <v>10</v>
      </c>
      <c r="H466" s="88">
        <v>0</v>
      </c>
      <c r="I466" s="89">
        <v>10</v>
      </c>
      <c r="J466" s="88">
        <v>13.45</v>
      </c>
      <c r="K466" s="88">
        <v>27.55</v>
      </c>
    </row>
    <row r="467" spans="1:11" ht="52.5" x14ac:dyDescent="0.2">
      <c r="A467" s="87" t="s">
        <v>670</v>
      </c>
      <c r="B467" s="87" t="s">
        <v>664</v>
      </c>
      <c r="C467" s="87"/>
      <c r="D467" s="87" t="s">
        <v>63</v>
      </c>
      <c r="E467" s="87"/>
      <c r="F467" s="87"/>
      <c r="G467" s="87">
        <v>10</v>
      </c>
      <c r="H467" s="88">
        <v>0</v>
      </c>
      <c r="I467" s="89">
        <v>10</v>
      </c>
      <c r="J467" s="88">
        <v>19.149999999999999</v>
      </c>
      <c r="K467" s="88">
        <v>39.25</v>
      </c>
    </row>
    <row r="468" spans="1:11" ht="52.5" x14ac:dyDescent="0.2">
      <c r="A468" s="87" t="s">
        <v>671</v>
      </c>
      <c r="B468" s="87" t="s">
        <v>664</v>
      </c>
      <c r="C468" s="87"/>
      <c r="D468" s="87" t="s">
        <v>63</v>
      </c>
      <c r="E468" s="87" t="s">
        <v>357</v>
      </c>
      <c r="F468" s="87"/>
      <c r="G468" s="87">
        <v>10</v>
      </c>
      <c r="H468" s="88">
        <v>0</v>
      </c>
      <c r="I468" s="89">
        <v>10</v>
      </c>
      <c r="J468" s="88">
        <v>15.4</v>
      </c>
      <c r="K468" s="88">
        <v>31.55</v>
      </c>
    </row>
    <row r="469" spans="1:11" ht="52.5" x14ac:dyDescent="0.2">
      <c r="A469" s="87" t="s">
        <v>672</v>
      </c>
      <c r="B469" s="87" t="s">
        <v>664</v>
      </c>
      <c r="C469" s="87"/>
      <c r="D469" s="87" t="s">
        <v>329</v>
      </c>
      <c r="E469" s="87"/>
      <c r="F469" s="87" t="s">
        <v>331</v>
      </c>
      <c r="G469" s="87">
        <v>10</v>
      </c>
      <c r="H469" s="88">
        <v>0</v>
      </c>
      <c r="I469" s="89">
        <v>10</v>
      </c>
      <c r="J469" s="88">
        <v>21.35</v>
      </c>
      <c r="K469" s="88">
        <v>43.75</v>
      </c>
    </row>
    <row r="470" spans="1:11" ht="52.5" x14ac:dyDescent="0.2">
      <c r="A470" s="87" t="s">
        <v>3573</v>
      </c>
      <c r="B470" s="87" t="s">
        <v>664</v>
      </c>
      <c r="C470" s="87"/>
      <c r="D470" s="87" t="s">
        <v>59</v>
      </c>
      <c r="E470" s="87"/>
      <c r="F470" s="87" t="s">
        <v>2594</v>
      </c>
      <c r="G470" s="87">
        <v>25</v>
      </c>
      <c r="H470" s="88">
        <v>0</v>
      </c>
      <c r="I470" s="89">
        <v>0</v>
      </c>
      <c r="J470" s="88">
        <v>0</v>
      </c>
      <c r="K470" s="88">
        <v>0</v>
      </c>
    </row>
    <row r="471" spans="1:11" ht="21" x14ac:dyDescent="0.2">
      <c r="A471" s="87" t="s">
        <v>673</v>
      </c>
      <c r="B471" s="87" t="s">
        <v>674</v>
      </c>
      <c r="C471" s="87"/>
      <c r="D471" s="87" t="s">
        <v>61</v>
      </c>
      <c r="E471" s="87"/>
      <c r="F471" s="87"/>
      <c r="G471" s="87">
        <v>50</v>
      </c>
      <c r="H471" s="88">
        <v>0</v>
      </c>
      <c r="I471" s="89">
        <v>50</v>
      </c>
      <c r="J471" s="88">
        <v>2.2000000000000002</v>
      </c>
      <c r="K471" s="88">
        <v>4.5</v>
      </c>
    </row>
    <row r="472" spans="1:11" ht="21" x14ac:dyDescent="0.2">
      <c r="A472" s="87" t="s">
        <v>675</v>
      </c>
      <c r="B472" s="87" t="s">
        <v>674</v>
      </c>
      <c r="C472" s="87"/>
      <c r="D472" s="87" t="s">
        <v>64</v>
      </c>
      <c r="E472" s="87"/>
      <c r="F472" s="87"/>
      <c r="G472" s="87">
        <v>50</v>
      </c>
      <c r="H472" s="88">
        <v>0</v>
      </c>
      <c r="I472" s="89">
        <v>50</v>
      </c>
      <c r="J472" s="88">
        <v>2.9</v>
      </c>
      <c r="K472" s="88">
        <v>5.95</v>
      </c>
    </row>
    <row r="473" spans="1:11" ht="21" x14ac:dyDescent="0.2">
      <c r="A473" s="87" t="s">
        <v>676</v>
      </c>
      <c r="B473" s="87" t="s">
        <v>674</v>
      </c>
      <c r="C473" s="87"/>
      <c r="D473" s="87" t="s">
        <v>81</v>
      </c>
      <c r="E473" s="87"/>
      <c r="F473" s="87" t="s">
        <v>2594</v>
      </c>
      <c r="G473" s="87">
        <v>50</v>
      </c>
      <c r="H473" s="88">
        <v>0</v>
      </c>
      <c r="I473" s="89">
        <v>50</v>
      </c>
      <c r="J473" s="88">
        <v>0</v>
      </c>
      <c r="K473" s="88">
        <v>0</v>
      </c>
    </row>
    <row r="474" spans="1:11" ht="21" x14ac:dyDescent="0.2">
      <c r="A474" s="87" t="s">
        <v>677</v>
      </c>
      <c r="B474" s="87" t="s">
        <v>674</v>
      </c>
      <c r="C474" s="87"/>
      <c r="D474" s="87" t="s">
        <v>59</v>
      </c>
      <c r="E474" s="87"/>
      <c r="F474" s="87"/>
      <c r="G474" s="87">
        <v>50</v>
      </c>
      <c r="H474" s="88">
        <v>0</v>
      </c>
      <c r="I474" s="89">
        <v>50</v>
      </c>
      <c r="J474" s="88">
        <v>1.95</v>
      </c>
      <c r="K474" s="88">
        <v>4</v>
      </c>
    </row>
    <row r="475" spans="1:11" ht="21" x14ac:dyDescent="0.2">
      <c r="A475" s="87" t="s">
        <v>2618</v>
      </c>
      <c r="B475" s="87" t="s">
        <v>674</v>
      </c>
      <c r="C475" s="87"/>
      <c r="D475" s="87"/>
      <c r="E475" s="87" t="s">
        <v>83</v>
      </c>
      <c r="F475" s="87"/>
      <c r="G475" s="87">
        <v>20</v>
      </c>
      <c r="H475" s="88">
        <v>0</v>
      </c>
      <c r="I475" s="89">
        <v>20</v>
      </c>
      <c r="J475" s="88">
        <v>3.4</v>
      </c>
      <c r="K475" s="88">
        <v>6.95</v>
      </c>
    </row>
    <row r="476" spans="1:11" ht="31.5" x14ac:dyDescent="0.2">
      <c r="A476" s="87" t="s">
        <v>678</v>
      </c>
      <c r="B476" s="87" t="s">
        <v>240</v>
      </c>
      <c r="C476" s="87"/>
      <c r="D476" s="87" t="s">
        <v>61</v>
      </c>
      <c r="E476" s="87"/>
      <c r="F476" s="87"/>
      <c r="G476" s="87">
        <v>50</v>
      </c>
      <c r="H476" s="88">
        <v>0</v>
      </c>
      <c r="I476" s="89">
        <v>50</v>
      </c>
      <c r="J476" s="88">
        <v>1.9</v>
      </c>
      <c r="K476" s="88">
        <v>3.9</v>
      </c>
    </row>
    <row r="477" spans="1:11" ht="31.5" x14ac:dyDescent="0.2">
      <c r="A477" s="87" t="s">
        <v>679</v>
      </c>
      <c r="B477" s="87" t="s">
        <v>240</v>
      </c>
      <c r="C477" s="87"/>
      <c r="D477" s="87" t="s">
        <v>64</v>
      </c>
      <c r="E477" s="87"/>
      <c r="F477" s="87"/>
      <c r="G477" s="87">
        <v>50</v>
      </c>
      <c r="H477" s="88">
        <v>0</v>
      </c>
      <c r="I477" s="89">
        <v>50</v>
      </c>
      <c r="J477" s="88">
        <v>2.2999999999999998</v>
      </c>
      <c r="K477" s="88">
        <v>4.7</v>
      </c>
    </row>
    <row r="478" spans="1:11" ht="31.5" x14ac:dyDescent="0.2">
      <c r="A478" s="87" t="s">
        <v>680</v>
      </c>
      <c r="B478" s="87" t="s">
        <v>240</v>
      </c>
      <c r="C478" s="87"/>
      <c r="D478" s="87" t="s">
        <v>62</v>
      </c>
      <c r="E478" s="87"/>
      <c r="F478" s="87"/>
      <c r="G478" s="87">
        <v>20</v>
      </c>
      <c r="H478" s="88">
        <v>0</v>
      </c>
      <c r="I478" s="89">
        <v>20</v>
      </c>
      <c r="J478" s="88">
        <v>3.05</v>
      </c>
      <c r="K478" s="88">
        <v>6.25</v>
      </c>
    </row>
    <row r="479" spans="1:11" ht="31.5" x14ac:dyDescent="0.2">
      <c r="A479" s="87" t="s">
        <v>681</v>
      </c>
      <c r="B479" s="87" t="s">
        <v>240</v>
      </c>
      <c r="C479" s="87"/>
      <c r="D479" s="87" t="s">
        <v>63</v>
      </c>
      <c r="E479" s="87"/>
      <c r="F479" s="87"/>
      <c r="G479" s="87">
        <v>20</v>
      </c>
      <c r="H479" s="88">
        <v>0</v>
      </c>
      <c r="I479" s="89">
        <v>20</v>
      </c>
      <c r="J479" s="88">
        <v>4.5</v>
      </c>
      <c r="K479" s="88">
        <v>9.1999999999999993</v>
      </c>
    </row>
    <row r="480" spans="1:11" ht="31.5" x14ac:dyDescent="0.2">
      <c r="A480" s="87" t="s">
        <v>682</v>
      </c>
      <c r="B480" s="87" t="s">
        <v>240</v>
      </c>
      <c r="C480" s="87"/>
      <c r="D480" s="87" t="s">
        <v>59</v>
      </c>
      <c r="E480" s="87"/>
      <c r="F480" s="87"/>
      <c r="G480" s="87">
        <v>50</v>
      </c>
      <c r="H480" s="88">
        <v>0</v>
      </c>
      <c r="I480" s="89">
        <v>50</v>
      </c>
      <c r="J480" s="88">
        <v>1.55</v>
      </c>
      <c r="K480" s="88">
        <v>3.2</v>
      </c>
    </row>
    <row r="481" spans="1:11" ht="31.5" x14ac:dyDescent="0.2">
      <c r="A481" s="87" t="s">
        <v>3574</v>
      </c>
      <c r="B481" s="87" t="s">
        <v>240</v>
      </c>
      <c r="C481" s="87"/>
      <c r="D481" s="87" t="s">
        <v>61</v>
      </c>
      <c r="E481" s="87" t="s">
        <v>1377</v>
      </c>
      <c r="F481" s="87"/>
      <c r="G481" s="87">
        <v>20</v>
      </c>
      <c r="H481" s="88">
        <v>0</v>
      </c>
      <c r="I481" s="89">
        <v>20</v>
      </c>
      <c r="J481" s="88">
        <v>2.25</v>
      </c>
      <c r="K481" s="88">
        <v>4.5999999999999996</v>
      </c>
    </row>
    <row r="482" spans="1:11" ht="31.5" x14ac:dyDescent="0.2">
      <c r="A482" s="87" t="s">
        <v>683</v>
      </c>
      <c r="B482" s="87" t="s">
        <v>240</v>
      </c>
      <c r="C482" s="87"/>
      <c r="D482" s="87" t="s">
        <v>61</v>
      </c>
      <c r="E482" s="87" t="s">
        <v>353</v>
      </c>
      <c r="F482" s="87"/>
      <c r="G482" s="87">
        <v>20</v>
      </c>
      <c r="H482" s="88">
        <v>0</v>
      </c>
      <c r="I482" s="89">
        <v>20</v>
      </c>
      <c r="J482" s="88">
        <v>2.35</v>
      </c>
      <c r="K482" s="88">
        <v>4.8</v>
      </c>
    </row>
    <row r="483" spans="1:11" ht="31.5" x14ac:dyDescent="0.2">
      <c r="A483" s="87" t="s">
        <v>3575</v>
      </c>
      <c r="B483" s="87" t="s">
        <v>240</v>
      </c>
      <c r="C483" s="87"/>
      <c r="D483" s="87" t="s">
        <v>64</v>
      </c>
      <c r="E483" s="87" t="s">
        <v>1377</v>
      </c>
      <c r="F483" s="87"/>
      <c r="G483" s="87">
        <v>20</v>
      </c>
      <c r="H483" s="88">
        <v>0</v>
      </c>
      <c r="I483" s="89">
        <v>20</v>
      </c>
      <c r="J483" s="88">
        <v>5.5</v>
      </c>
      <c r="K483" s="88">
        <v>11.3</v>
      </c>
    </row>
    <row r="484" spans="1:11" ht="31.5" x14ac:dyDescent="0.2">
      <c r="A484" s="87" t="s">
        <v>684</v>
      </c>
      <c r="B484" s="87" t="s">
        <v>240</v>
      </c>
      <c r="C484" s="87"/>
      <c r="D484" s="87" t="s">
        <v>64</v>
      </c>
      <c r="E484" s="87" t="s">
        <v>353</v>
      </c>
      <c r="F484" s="87"/>
      <c r="G484" s="87">
        <v>20</v>
      </c>
      <c r="H484" s="88">
        <v>0</v>
      </c>
      <c r="I484" s="89">
        <v>20</v>
      </c>
      <c r="J484" s="88">
        <v>5.65</v>
      </c>
      <c r="K484" s="88">
        <v>11.6</v>
      </c>
    </row>
    <row r="485" spans="1:11" ht="31.5" x14ac:dyDescent="0.2">
      <c r="A485" s="87" t="s">
        <v>3576</v>
      </c>
      <c r="B485" s="87" t="s">
        <v>240</v>
      </c>
      <c r="C485" s="87"/>
      <c r="D485" s="87" t="s">
        <v>62</v>
      </c>
      <c r="E485" s="87" t="s">
        <v>1377</v>
      </c>
      <c r="F485" s="87"/>
      <c r="G485" s="87">
        <v>20</v>
      </c>
      <c r="H485" s="88">
        <v>0</v>
      </c>
      <c r="I485" s="89">
        <v>20</v>
      </c>
      <c r="J485" s="88">
        <v>6.4</v>
      </c>
      <c r="K485" s="88">
        <v>13.1</v>
      </c>
    </row>
    <row r="486" spans="1:11" ht="31.5" x14ac:dyDescent="0.2">
      <c r="A486" s="87" t="s">
        <v>685</v>
      </c>
      <c r="B486" s="87" t="s">
        <v>240</v>
      </c>
      <c r="C486" s="87"/>
      <c r="D486" s="87" t="s">
        <v>62</v>
      </c>
      <c r="E486" s="87" t="s">
        <v>353</v>
      </c>
      <c r="F486" s="87"/>
      <c r="G486" s="87">
        <v>20</v>
      </c>
      <c r="H486" s="88">
        <v>0</v>
      </c>
      <c r="I486" s="89">
        <v>20</v>
      </c>
      <c r="J486" s="88">
        <v>6.55</v>
      </c>
      <c r="K486" s="88">
        <v>13.45</v>
      </c>
    </row>
    <row r="487" spans="1:11" ht="31.5" x14ac:dyDescent="0.2">
      <c r="A487" s="87" t="s">
        <v>686</v>
      </c>
      <c r="B487" s="87" t="s">
        <v>240</v>
      </c>
      <c r="C487" s="87"/>
      <c r="D487" s="87" t="s">
        <v>63</v>
      </c>
      <c r="E487" s="87" t="s">
        <v>353</v>
      </c>
      <c r="F487" s="87"/>
      <c r="G487" s="87">
        <v>10</v>
      </c>
      <c r="H487" s="88">
        <v>0</v>
      </c>
      <c r="I487" s="89">
        <v>10</v>
      </c>
      <c r="J487" s="88">
        <v>9.1</v>
      </c>
      <c r="K487" s="88">
        <v>18.649999999999999</v>
      </c>
    </row>
    <row r="488" spans="1:11" ht="31.5" x14ac:dyDescent="0.2">
      <c r="A488" s="87" t="s">
        <v>687</v>
      </c>
      <c r="B488" s="87" t="s">
        <v>240</v>
      </c>
      <c r="C488" s="87"/>
      <c r="D488" s="87" t="s">
        <v>329</v>
      </c>
      <c r="E488" s="87" t="s">
        <v>353</v>
      </c>
      <c r="F488" s="87" t="s">
        <v>331</v>
      </c>
      <c r="G488" s="87">
        <v>10</v>
      </c>
      <c r="H488" s="88">
        <v>0</v>
      </c>
      <c r="I488" s="89">
        <v>10</v>
      </c>
      <c r="J488" s="88">
        <v>11.45</v>
      </c>
      <c r="K488" s="88">
        <v>23.45</v>
      </c>
    </row>
    <row r="489" spans="1:11" ht="31.5" x14ac:dyDescent="0.2">
      <c r="A489" s="87" t="s">
        <v>3577</v>
      </c>
      <c r="B489" s="87" t="s">
        <v>240</v>
      </c>
      <c r="C489" s="87"/>
      <c r="D489" s="87" t="s">
        <v>59</v>
      </c>
      <c r="E489" s="87" t="s">
        <v>1377</v>
      </c>
      <c r="F489" s="87" t="s">
        <v>2594</v>
      </c>
      <c r="G489" s="87">
        <v>20</v>
      </c>
      <c r="H489" s="88">
        <v>0</v>
      </c>
      <c r="I489" s="89">
        <v>20</v>
      </c>
      <c r="J489" s="88">
        <v>0</v>
      </c>
      <c r="K489" s="88">
        <v>0</v>
      </c>
    </row>
    <row r="490" spans="1:11" ht="31.5" x14ac:dyDescent="0.2">
      <c r="A490" s="87" t="s">
        <v>688</v>
      </c>
      <c r="B490" s="87" t="s">
        <v>240</v>
      </c>
      <c r="C490" s="87"/>
      <c r="D490" s="87" t="s">
        <v>59</v>
      </c>
      <c r="E490" s="87" t="s">
        <v>353</v>
      </c>
      <c r="F490" s="87"/>
      <c r="G490" s="87">
        <v>20</v>
      </c>
      <c r="H490" s="88">
        <v>0</v>
      </c>
      <c r="I490" s="89">
        <v>20</v>
      </c>
      <c r="J490" s="88">
        <v>2.0499999999999998</v>
      </c>
      <c r="K490" s="88">
        <v>4.2</v>
      </c>
    </row>
    <row r="491" spans="1:11" ht="21" x14ac:dyDescent="0.2">
      <c r="A491" s="87" t="s">
        <v>689</v>
      </c>
      <c r="B491" s="87" t="s">
        <v>91</v>
      </c>
      <c r="C491" s="87" t="s">
        <v>60</v>
      </c>
      <c r="D491" s="87"/>
      <c r="E491" s="87"/>
      <c r="F491" s="87"/>
      <c r="G491" s="87">
        <v>50</v>
      </c>
      <c r="H491" s="88">
        <v>0</v>
      </c>
      <c r="I491" s="89">
        <v>50</v>
      </c>
      <c r="J491" s="88">
        <v>1.05</v>
      </c>
      <c r="K491" s="88">
        <v>2.15</v>
      </c>
    </row>
    <row r="492" spans="1:11" ht="21" x14ac:dyDescent="0.2">
      <c r="A492" s="87" t="s">
        <v>690</v>
      </c>
      <c r="B492" s="87" t="s">
        <v>207</v>
      </c>
      <c r="C492" s="87"/>
      <c r="D492" s="87" t="s">
        <v>76</v>
      </c>
      <c r="E492" s="87"/>
      <c r="F492" s="87"/>
      <c r="G492" s="87">
        <v>25</v>
      </c>
      <c r="H492" s="88">
        <v>0</v>
      </c>
      <c r="I492" s="89">
        <v>50</v>
      </c>
      <c r="J492" s="88">
        <v>1</v>
      </c>
      <c r="K492" s="88">
        <v>2.0499999999999998</v>
      </c>
    </row>
    <row r="493" spans="1:11" ht="21" x14ac:dyDescent="0.2">
      <c r="A493" s="87" t="s">
        <v>691</v>
      </c>
      <c r="B493" s="87" t="s">
        <v>207</v>
      </c>
      <c r="C493" s="87"/>
      <c r="D493" s="87" t="s">
        <v>77</v>
      </c>
      <c r="E493" s="87"/>
      <c r="F493" s="87"/>
      <c r="G493" s="87">
        <v>25</v>
      </c>
      <c r="H493" s="88">
        <v>0</v>
      </c>
      <c r="I493" s="89">
        <v>50</v>
      </c>
      <c r="J493" s="88">
        <v>1.1499999999999999</v>
      </c>
      <c r="K493" s="88">
        <v>2.35</v>
      </c>
    </row>
    <row r="494" spans="1:11" ht="21" x14ac:dyDescent="0.2">
      <c r="A494" s="87" t="s">
        <v>692</v>
      </c>
      <c r="B494" s="87" t="s">
        <v>207</v>
      </c>
      <c r="C494" s="87"/>
      <c r="D494" s="87" t="s">
        <v>78</v>
      </c>
      <c r="E494" s="87"/>
      <c r="F494" s="87"/>
      <c r="G494" s="87">
        <v>25</v>
      </c>
      <c r="H494" s="88">
        <v>0</v>
      </c>
      <c r="I494" s="89">
        <v>50</v>
      </c>
      <c r="J494" s="88">
        <v>1.5</v>
      </c>
      <c r="K494" s="88">
        <v>3.05</v>
      </c>
    </row>
    <row r="495" spans="1:11" ht="21" x14ac:dyDescent="0.2">
      <c r="A495" s="87" t="s">
        <v>693</v>
      </c>
      <c r="B495" s="87" t="s">
        <v>207</v>
      </c>
      <c r="C495" s="87"/>
      <c r="D495" s="87" t="s">
        <v>86</v>
      </c>
      <c r="E495" s="87"/>
      <c r="F495" s="87"/>
      <c r="G495" s="87">
        <v>25</v>
      </c>
      <c r="H495" s="88">
        <v>0</v>
      </c>
      <c r="I495" s="89">
        <v>50</v>
      </c>
      <c r="J495" s="88">
        <v>1.65</v>
      </c>
      <c r="K495" s="88">
        <v>3.4</v>
      </c>
    </row>
    <row r="496" spans="1:11" ht="21" x14ac:dyDescent="0.2">
      <c r="A496" s="87" t="s">
        <v>694</v>
      </c>
      <c r="B496" s="87" t="s">
        <v>207</v>
      </c>
      <c r="C496" s="87"/>
      <c r="D496" s="87" t="s">
        <v>315</v>
      </c>
      <c r="E496" s="87"/>
      <c r="F496" s="87"/>
      <c r="G496" s="87">
        <v>10</v>
      </c>
      <c r="H496" s="88">
        <v>0</v>
      </c>
      <c r="I496" s="89">
        <v>10</v>
      </c>
      <c r="J496" s="88">
        <v>2.15</v>
      </c>
      <c r="K496" s="88">
        <v>4.4000000000000004</v>
      </c>
    </row>
    <row r="497" spans="1:11" ht="21" x14ac:dyDescent="0.2">
      <c r="A497" s="87" t="s">
        <v>695</v>
      </c>
      <c r="B497" s="87" t="s">
        <v>207</v>
      </c>
      <c r="C497" s="87"/>
      <c r="D497" s="87" t="s">
        <v>76</v>
      </c>
      <c r="E497" s="87" t="s">
        <v>353</v>
      </c>
      <c r="F497" s="87"/>
      <c r="G497" s="87">
        <v>25</v>
      </c>
      <c r="H497" s="88">
        <v>0</v>
      </c>
      <c r="I497" s="89">
        <v>50</v>
      </c>
      <c r="J497" s="88">
        <v>2.2999999999999998</v>
      </c>
      <c r="K497" s="88">
        <v>4.7</v>
      </c>
    </row>
    <row r="498" spans="1:11" ht="21" x14ac:dyDescent="0.2">
      <c r="A498" s="87" t="s">
        <v>696</v>
      </c>
      <c r="B498" s="87" t="s">
        <v>207</v>
      </c>
      <c r="C498" s="87"/>
      <c r="D498" s="87" t="s">
        <v>77</v>
      </c>
      <c r="E498" s="87" t="s">
        <v>353</v>
      </c>
      <c r="F498" s="87"/>
      <c r="G498" s="87">
        <v>25</v>
      </c>
      <c r="H498" s="88">
        <v>0</v>
      </c>
      <c r="I498" s="89">
        <v>50</v>
      </c>
      <c r="J498" s="88">
        <v>2.65</v>
      </c>
      <c r="K498" s="88">
        <v>5.45</v>
      </c>
    </row>
    <row r="499" spans="1:11" ht="21" x14ac:dyDescent="0.2">
      <c r="A499" s="87" t="s">
        <v>697</v>
      </c>
      <c r="B499" s="87" t="s">
        <v>207</v>
      </c>
      <c r="C499" s="87"/>
      <c r="D499" s="87" t="s">
        <v>78</v>
      </c>
      <c r="E499" s="87" t="s">
        <v>353</v>
      </c>
      <c r="F499" s="87"/>
      <c r="G499" s="87">
        <v>25</v>
      </c>
      <c r="H499" s="88">
        <v>0</v>
      </c>
      <c r="I499" s="89">
        <v>50</v>
      </c>
      <c r="J499" s="88">
        <v>3.2</v>
      </c>
      <c r="K499" s="88">
        <v>6.55</v>
      </c>
    </row>
    <row r="500" spans="1:11" ht="21" x14ac:dyDescent="0.2">
      <c r="A500" s="87" t="s">
        <v>698</v>
      </c>
      <c r="B500" s="87" t="s">
        <v>207</v>
      </c>
      <c r="C500" s="87"/>
      <c r="D500" s="87" t="s">
        <v>86</v>
      </c>
      <c r="E500" s="87" t="s">
        <v>353</v>
      </c>
      <c r="F500" s="87"/>
      <c r="G500" s="87">
        <v>10</v>
      </c>
      <c r="H500" s="88">
        <v>0</v>
      </c>
      <c r="I500" s="89">
        <v>10</v>
      </c>
      <c r="J500" s="88">
        <v>3.7</v>
      </c>
      <c r="K500" s="88">
        <v>7.6</v>
      </c>
    </row>
    <row r="501" spans="1:11" ht="21" x14ac:dyDescent="0.2">
      <c r="A501" s="87" t="s">
        <v>699</v>
      </c>
      <c r="B501" s="87" t="s">
        <v>104</v>
      </c>
      <c r="C501" s="87" t="s">
        <v>3117</v>
      </c>
      <c r="D501" s="87" t="s">
        <v>61</v>
      </c>
      <c r="E501" s="87"/>
      <c r="F501" s="87"/>
      <c r="G501" s="87">
        <v>25</v>
      </c>
      <c r="H501" s="88">
        <v>0</v>
      </c>
      <c r="I501" s="89">
        <v>50</v>
      </c>
      <c r="J501" s="88">
        <v>3.5</v>
      </c>
      <c r="K501" s="88">
        <v>7.15</v>
      </c>
    </row>
    <row r="502" spans="1:11" ht="21" x14ac:dyDescent="0.2">
      <c r="A502" s="87" t="s">
        <v>700</v>
      </c>
      <c r="B502" s="87" t="s">
        <v>104</v>
      </c>
      <c r="C502" s="87" t="s">
        <v>3117</v>
      </c>
      <c r="D502" s="87" t="s">
        <v>64</v>
      </c>
      <c r="E502" s="87"/>
      <c r="F502" s="87"/>
      <c r="G502" s="87">
        <v>25</v>
      </c>
      <c r="H502" s="88">
        <v>0</v>
      </c>
      <c r="I502" s="89">
        <v>50</v>
      </c>
      <c r="J502" s="88">
        <v>4.8</v>
      </c>
      <c r="K502" s="88">
        <v>9.85</v>
      </c>
    </row>
    <row r="503" spans="1:11" ht="21" x14ac:dyDescent="0.2">
      <c r="A503" s="87" t="s">
        <v>701</v>
      </c>
      <c r="B503" s="87" t="s">
        <v>104</v>
      </c>
      <c r="C503" s="87" t="s">
        <v>3117</v>
      </c>
      <c r="D503" s="87" t="s">
        <v>62</v>
      </c>
      <c r="E503" s="87"/>
      <c r="F503" s="87"/>
      <c r="G503" s="87">
        <v>25</v>
      </c>
      <c r="H503" s="88">
        <v>0</v>
      </c>
      <c r="I503" s="89">
        <v>50</v>
      </c>
      <c r="J503" s="88">
        <v>6</v>
      </c>
      <c r="K503" s="88">
        <v>12.3</v>
      </c>
    </row>
    <row r="504" spans="1:11" ht="21" x14ac:dyDescent="0.2">
      <c r="A504" s="87" t="s">
        <v>702</v>
      </c>
      <c r="B504" s="87" t="s">
        <v>104</v>
      </c>
      <c r="C504" s="87" t="s">
        <v>3117</v>
      </c>
      <c r="D504" s="87" t="s">
        <v>81</v>
      </c>
      <c r="E504" s="87"/>
      <c r="F504" s="87"/>
      <c r="G504" s="87">
        <v>25</v>
      </c>
      <c r="H504" s="88">
        <v>0</v>
      </c>
      <c r="I504" s="89">
        <v>50</v>
      </c>
      <c r="J504" s="88">
        <v>2.0499999999999998</v>
      </c>
      <c r="K504" s="88">
        <v>4.2</v>
      </c>
    </row>
    <row r="505" spans="1:11" ht="21" x14ac:dyDescent="0.2">
      <c r="A505" s="87" t="s">
        <v>703</v>
      </c>
      <c r="B505" s="87" t="s">
        <v>104</v>
      </c>
      <c r="C505" s="87" t="s">
        <v>3117</v>
      </c>
      <c r="D505" s="87" t="s">
        <v>59</v>
      </c>
      <c r="E505" s="87"/>
      <c r="F505" s="87"/>
      <c r="G505" s="87">
        <v>25</v>
      </c>
      <c r="H505" s="88">
        <v>0</v>
      </c>
      <c r="I505" s="89">
        <v>50</v>
      </c>
      <c r="J505" s="88">
        <v>2.5</v>
      </c>
      <c r="K505" s="88">
        <v>5.15</v>
      </c>
    </row>
    <row r="506" spans="1:11" ht="21" x14ac:dyDescent="0.2">
      <c r="A506" s="87" t="s">
        <v>704</v>
      </c>
      <c r="B506" s="87" t="s">
        <v>104</v>
      </c>
      <c r="C506" s="87"/>
      <c r="D506" s="87" t="s">
        <v>61</v>
      </c>
      <c r="E506" s="87" t="s">
        <v>353</v>
      </c>
      <c r="F506" s="87"/>
      <c r="G506" s="87">
        <v>10</v>
      </c>
      <c r="H506" s="88">
        <v>0</v>
      </c>
      <c r="I506" s="89">
        <v>10</v>
      </c>
      <c r="J506" s="88">
        <v>4.25</v>
      </c>
      <c r="K506" s="88">
        <v>8.6999999999999993</v>
      </c>
    </row>
    <row r="507" spans="1:11" ht="21" x14ac:dyDescent="0.2">
      <c r="A507" s="87" t="s">
        <v>705</v>
      </c>
      <c r="B507" s="87" t="s">
        <v>104</v>
      </c>
      <c r="C507" s="87"/>
      <c r="D507" s="87" t="s">
        <v>64</v>
      </c>
      <c r="E507" s="87" t="s">
        <v>353</v>
      </c>
      <c r="F507" s="87"/>
      <c r="G507" s="87">
        <v>10</v>
      </c>
      <c r="H507" s="88">
        <v>0</v>
      </c>
      <c r="I507" s="89">
        <v>10</v>
      </c>
      <c r="J507" s="88">
        <v>6.15</v>
      </c>
      <c r="K507" s="88">
        <v>12.6</v>
      </c>
    </row>
    <row r="508" spans="1:11" ht="21" x14ac:dyDescent="0.2">
      <c r="A508" s="87" t="s">
        <v>706</v>
      </c>
      <c r="B508" s="87" t="s">
        <v>104</v>
      </c>
      <c r="C508" s="87"/>
      <c r="D508" s="87" t="s">
        <v>62</v>
      </c>
      <c r="E508" s="87" t="s">
        <v>353</v>
      </c>
      <c r="F508" s="87"/>
      <c r="G508" s="87">
        <v>10</v>
      </c>
      <c r="H508" s="88">
        <v>0</v>
      </c>
      <c r="I508" s="89">
        <v>10</v>
      </c>
      <c r="J508" s="88">
        <v>8.0500000000000007</v>
      </c>
      <c r="K508" s="88">
        <v>16.5</v>
      </c>
    </row>
    <row r="509" spans="1:11" ht="21" x14ac:dyDescent="0.2">
      <c r="A509" s="87" t="s">
        <v>707</v>
      </c>
      <c r="B509" s="87" t="s">
        <v>104</v>
      </c>
      <c r="C509" s="87"/>
      <c r="D509" s="87" t="s">
        <v>63</v>
      </c>
      <c r="E509" s="87" t="s">
        <v>353</v>
      </c>
      <c r="F509" s="87"/>
      <c r="G509" s="87">
        <v>10</v>
      </c>
      <c r="H509" s="88">
        <v>0</v>
      </c>
      <c r="I509" s="89">
        <v>10</v>
      </c>
      <c r="J509" s="88">
        <v>9.4</v>
      </c>
      <c r="K509" s="88">
        <v>19.25</v>
      </c>
    </row>
    <row r="510" spans="1:11" ht="21" x14ac:dyDescent="0.2">
      <c r="A510" s="87" t="s">
        <v>708</v>
      </c>
      <c r="B510" s="87" t="s">
        <v>104</v>
      </c>
      <c r="C510" s="87"/>
      <c r="D510" s="87" t="s">
        <v>329</v>
      </c>
      <c r="E510" s="87" t="s">
        <v>353</v>
      </c>
      <c r="F510" s="87" t="s">
        <v>331</v>
      </c>
      <c r="G510" s="87">
        <v>10</v>
      </c>
      <c r="H510" s="88">
        <v>0</v>
      </c>
      <c r="I510" s="89">
        <v>10</v>
      </c>
      <c r="J510" s="88">
        <v>10.75</v>
      </c>
      <c r="K510" s="88">
        <v>22.05</v>
      </c>
    </row>
    <row r="511" spans="1:11" ht="21" x14ac:dyDescent="0.2">
      <c r="A511" s="87" t="s">
        <v>3578</v>
      </c>
      <c r="B511" s="87" t="s">
        <v>104</v>
      </c>
      <c r="C511" s="87"/>
      <c r="D511" s="87" t="s">
        <v>330</v>
      </c>
      <c r="E511" s="87" t="s">
        <v>353</v>
      </c>
      <c r="F511" s="87"/>
      <c r="G511" s="87">
        <v>10</v>
      </c>
      <c r="H511" s="88">
        <v>0</v>
      </c>
      <c r="I511" s="89">
        <v>10</v>
      </c>
      <c r="J511" s="88">
        <v>12.1</v>
      </c>
      <c r="K511" s="88">
        <v>24.8</v>
      </c>
    </row>
    <row r="512" spans="1:11" ht="21" x14ac:dyDescent="0.2">
      <c r="A512" s="87" t="s">
        <v>709</v>
      </c>
      <c r="B512" s="87" t="s">
        <v>104</v>
      </c>
      <c r="C512" s="87"/>
      <c r="D512" s="87" t="s">
        <v>59</v>
      </c>
      <c r="E512" s="87" t="s">
        <v>353</v>
      </c>
      <c r="F512" s="87"/>
      <c r="G512" s="87">
        <v>25</v>
      </c>
      <c r="H512" s="88">
        <v>0</v>
      </c>
      <c r="I512" s="89">
        <v>50</v>
      </c>
      <c r="J512" s="88">
        <v>3.8</v>
      </c>
      <c r="K512" s="88">
        <v>7.8</v>
      </c>
    </row>
    <row r="513" spans="1:11" ht="31.5" x14ac:dyDescent="0.2">
      <c r="A513" s="87" t="s">
        <v>2619</v>
      </c>
      <c r="B513" s="87" t="s">
        <v>306</v>
      </c>
      <c r="C513" s="87"/>
      <c r="D513" s="87" t="s">
        <v>64</v>
      </c>
      <c r="E513" s="87" t="s">
        <v>353</v>
      </c>
      <c r="F513" s="87"/>
      <c r="G513" s="87">
        <v>10</v>
      </c>
      <c r="H513" s="88">
        <v>0</v>
      </c>
      <c r="I513" s="89">
        <v>10</v>
      </c>
      <c r="J513" s="88">
        <v>4.4000000000000004</v>
      </c>
      <c r="K513" s="88">
        <v>9</v>
      </c>
    </row>
    <row r="514" spans="1:11" ht="31.5" x14ac:dyDescent="0.2">
      <c r="A514" s="87" t="s">
        <v>2620</v>
      </c>
      <c r="B514" s="87" t="s">
        <v>306</v>
      </c>
      <c r="C514" s="87"/>
      <c r="D514" s="87" t="s">
        <v>62</v>
      </c>
      <c r="E514" s="87" t="s">
        <v>353</v>
      </c>
      <c r="F514" s="87"/>
      <c r="G514" s="87">
        <v>10</v>
      </c>
      <c r="H514" s="88">
        <v>0</v>
      </c>
      <c r="I514" s="89">
        <v>10</v>
      </c>
      <c r="J514" s="88">
        <v>6.5</v>
      </c>
      <c r="K514" s="88">
        <v>13.3</v>
      </c>
    </row>
    <row r="515" spans="1:11" ht="31.5" x14ac:dyDescent="0.2">
      <c r="A515" s="87" t="s">
        <v>2621</v>
      </c>
      <c r="B515" s="87" t="s">
        <v>306</v>
      </c>
      <c r="C515" s="87"/>
      <c r="D515" s="87" t="s">
        <v>63</v>
      </c>
      <c r="E515" s="87" t="s">
        <v>353</v>
      </c>
      <c r="F515" s="87"/>
      <c r="G515" s="87">
        <v>10</v>
      </c>
      <c r="H515" s="88">
        <v>0</v>
      </c>
      <c r="I515" s="89">
        <v>10</v>
      </c>
      <c r="J515" s="88">
        <v>8.4</v>
      </c>
      <c r="K515" s="88">
        <v>17.2</v>
      </c>
    </row>
    <row r="516" spans="1:11" ht="31.5" x14ac:dyDescent="0.2">
      <c r="A516" s="87" t="s">
        <v>2622</v>
      </c>
      <c r="B516" s="87" t="s">
        <v>306</v>
      </c>
      <c r="C516" s="87"/>
      <c r="D516" s="87" t="s">
        <v>329</v>
      </c>
      <c r="E516" s="87" t="s">
        <v>353</v>
      </c>
      <c r="F516" s="87" t="s">
        <v>331</v>
      </c>
      <c r="G516" s="87">
        <v>10</v>
      </c>
      <c r="H516" s="88">
        <v>0</v>
      </c>
      <c r="I516" s="89">
        <v>10</v>
      </c>
      <c r="J516" s="88">
        <v>10.1</v>
      </c>
      <c r="K516" s="88">
        <v>20.7</v>
      </c>
    </row>
    <row r="517" spans="1:11" ht="21" x14ac:dyDescent="0.2">
      <c r="A517" s="87" t="s">
        <v>2623</v>
      </c>
      <c r="B517" s="87" t="s">
        <v>44</v>
      </c>
      <c r="C517" s="87" t="s">
        <v>1146</v>
      </c>
      <c r="D517" s="87" t="s">
        <v>61</v>
      </c>
      <c r="E517" s="87"/>
      <c r="F517" s="87" t="s">
        <v>331</v>
      </c>
      <c r="G517" s="87">
        <v>5</v>
      </c>
      <c r="H517" s="88">
        <v>0</v>
      </c>
      <c r="I517" s="89">
        <v>10</v>
      </c>
      <c r="J517" s="88">
        <v>9.35</v>
      </c>
      <c r="K517" s="88">
        <v>19.149999999999999</v>
      </c>
    </row>
    <row r="518" spans="1:11" ht="21" x14ac:dyDescent="0.2">
      <c r="A518" s="87" t="s">
        <v>2624</v>
      </c>
      <c r="B518" s="87" t="s">
        <v>44</v>
      </c>
      <c r="C518" s="87" t="s">
        <v>1146</v>
      </c>
      <c r="D518" s="87" t="s">
        <v>64</v>
      </c>
      <c r="E518" s="87"/>
      <c r="F518" s="87" t="s">
        <v>331</v>
      </c>
      <c r="G518" s="87">
        <v>5</v>
      </c>
      <c r="H518" s="88">
        <v>0</v>
      </c>
      <c r="I518" s="89">
        <v>10</v>
      </c>
      <c r="J518" s="88">
        <v>12</v>
      </c>
      <c r="K518" s="88">
        <v>24.6</v>
      </c>
    </row>
    <row r="519" spans="1:11" ht="21" x14ac:dyDescent="0.2">
      <c r="A519" s="87" t="s">
        <v>2625</v>
      </c>
      <c r="B519" s="87" t="s">
        <v>44</v>
      </c>
      <c r="C519" s="87" t="s">
        <v>1146</v>
      </c>
      <c r="D519" s="87" t="s">
        <v>62</v>
      </c>
      <c r="E519" s="87"/>
      <c r="F519" s="87" t="s">
        <v>331</v>
      </c>
      <c r="G519" s="87">
        <v>5</v>
      </c>
      <c r="H519" s="88">
        <v>0</v>
      </c>
      <c r="I519" s="89">
        <v>10</v>
      </c>
      <c r="J519" s="88">
        <v>15</v>
      </c>
      <c r="K519" s="88">
        <v>30.75</v>
      </c>
    </row>
    <row r="520" spans="1:11" ht="21" x14ac:dyDescent="0.2">
      <c r="A520" s="87" t="s">
        <v>3579</v>
      </c>
      <c r="B520" s="87" t="s">
        <v>44</v>
      </c>
      <c r="C520" s="87" t="s">
        <v>1146</v>
      </c>
      <c r="D520" s="87" t="s">
        <v>63</v>
      </c>
      <c r="E520" s="87"/>
      <c r="F520" s="87" t="s">
        <v>331</v>
      </c>
      <c r="G520" s="87">
        <v>5</v>
      </c>
      <c r="H520" s="88">
        <v>0</v>
      </c>
      <c r="I520" s="89">
        <v>10</v>
      </c>
      <c r="J520" s="88">
        <v>18</v>
      </c>
      <c r="K520" s="88">
        <v>36.9</v>
      </c>
    </row>
    <row r="521" spans="1:11" ht="21" x14ac:dyDescent="0.2">
      <c r="A521" s="87" t="s">
        <v>3116</v>
      </c>
      <c r="B521" s="87" t="s">
        <v>44</v>
      </c>
      <c r="C521" s="87" t="s">
        <v>3117</v>
      </c>
      <c r="D521" s="87"/>
      <c r="E521" s="87"/>
      <c r="F521" s="87"/>
      <c r="G521" s="87">
        <v>25</v>
      </c>
      <c r="H521" s="88">
        <v>0</v>
      </c>
      <c r="I521" s="89">
        <v>50</v>
      </c>
      <c r="J521" s="88">
        <v>2.5</v>
      </c>
      <c r="K521" s="88">
        <v>5.15</v>
      </c>
    </row>
    <row r="522" spans="1:11" ht="21" x14ac:dyDescent="0.2">
      <c r="A522" s="87" t="s">
        <v>710</v>
      </c>
      <c r="B522" s="87" t="s">
        <v>44</v>
      </c>
      <c r="C522" s="87"/>
      <c r="D522" s="87" t="s">
        <v>61</v>
      </c>
      <c r="E522" s="87" t="s">
        <v>353</v>
      </c>
      <c r="F522" s="87" t="s">
        <v>3254</v>
      </c>
      <c r="G522" s="87">
        <v>10</v>
      </c>
      <c r="H522" s="88">
        <v>0</v>
      </c>
      <c r="I522" s="89">
        <v>10</v>
      </c>
      <c r="J522" s="88">
        <v>6.95</v>
      </c>
      <c r="K522" s="88">
        <v>14.25</v>
      </c>
    </row>
    <row r="523" spans="1:11" ht="21" x14ac:dyDescent="0.2">
      <c r="A523" s="87" t="s">
        <v>711</v>
      </c>
      <c r="B523" s="87" t="s">
        <v>44</v>
      </c>
      <c r="C523" s="87"/>
      <c r="D523" s="87" t="s">
        <v>64</v>
      </c>
      <c r="E523" s="87" t="s">
        <v>353</v>
      </c>
      <c r="F523" s="87" t="s">
        <v>3254</v>
      </c>
      <c r="G523" s="87">
        <v>10</v>
      </c>
      <c r="H523" s="88">
        <v>0</v>
      </c>
      <c r="I523" s="89">
        <v>10</v>
      </c>
      <c r="J523" s="88">
        <v>7.55</v>
      </c>
      <c r="K523" s="88">
        <v>15.5</v>
      </c>
    </row>
    <row r="524" spans="1:11" ht="21" x14ac:dyDescent="0.2">
      <c r="A524" s="87" t="s">
        <v>2626</v>
      </c>
      <c r="B524" s="87" t="s">
        <v>44</v>
      </c>
      <c r="C524" s="87"/>
      <c r="D524" s="87" t="s">
        <v>62</v>
      </c>
      <c r="E524" s="87" t="s">
        <v>353</v>
      </c>
      <c r="F524" s="87" t="s">
        <v>3254</v>
      </c>
      <c r="G524" s="87">
        <v>10</v>
      </c>
      <c r="H524" s="88">
        <v>0</v>
      </c>
      <c r="I524" s="89">
        <v>10</v>
      </c>
      <c r="J524" s="88">
        <v>10.199999999999999</v>
      </c>
      <c r="K524" s="88">
        <v>20.9</v>
      </c>
    </row>
    <row r="525" spans="1:11" ht="21" x14ac:dyDescent="0.2">
      <c r="A525" s="87" t="s">
        <v>2627</v>
      </c>
      <c r="B525" s="87" t="s">
        <v>44</v>
      </c>
      <c r="C525" s="87"/>
      <c r="D525" s="87" t="s">
        <v>63</v>
      </c>
      <c r="E525" s="87" t="s">
        <v>353</v>
      </c>
      <c r="F525" s="87" t="s">
        <v>3254</v>
      </c>
      <c r="G525" s="87">
        <v>10</v>
      </c>
      <c r="H525" s="88">
        <v>0</v>
      </c>
      <c r="I525" s="89">
        <v>10</v>
      </c>
      <c r="J525" s="88">
        <v>12.7</v>
      </c>
      <c r="K525" s="88">
        <v>26.05</v>
      </c>
    </row>
    <row r="526" spans="1:11" ht="21" x14ac:dyDescent="0.2">
      <c r="A526" s="87" t="s">
        <v>712</v>
      </c>
      <c r="B526" s="87" t="s">
        <v>44</v>
      </c>
      <c r="C526" s="87"/>
      <c r="D526" s="87" t="s">
        <v>59</v>
      </c>
      <c r="E526" s="87" t="s">
        <v>353</v>
      </c>
      <c r="F526" s="87" t="s">
        <v>3254</v>
      </c>
      <c r="G526" s="87">
        <v>10</v>
      </c>
      <c r="H526" s="88">
        <v>0</v>
      </c>
      <c r="I526" s="89">
        <v>10</v>
      </c>
      <c r="J526" s="88">
        <v>3.55</v>
      </c>
      <c r="K526" s="88">
        <v>7.3</v>
      </c>
    </row>
    <row r="527" spans="1:11" ht="42" x14ac:dyDescent="0.2">
      <c r="A527" s="87" t="s">
        <v>3580</v>
      </c>
      <c r="B527" s="87" t="s">
        <v>714</v>
      </c>
      <c r="C527" s="87" t="s">
        <v>69</v>
      </c>
      <c r="D527" s="87" t="s">
        <v>61</v>
      </c>
      <c r="E527" s="87"/>
      <c r="F527" s="87"/>
      <c r="G527" s="87">
        <v>10</v>
      </c>
      <c r="H527" s="88">
        <v>1</v>
      </c>
      <c r="I527" s="89">
        <v>10</v>
      </c>
      <c r="J527" s="88">
        <v>13.65</v>
      </c>
      <c r="K527" s="88">
        <v>28</v>
      </c>
    </row>
    <row r="528" spans="1:11" ht="42" x14ac:dyDescent="0.2">
      <c r="A528" s="87" t="s">
        <v>3255</v>
      </c>
      <c r="B528" s="87" t="s">
        <v>714</v>
      </c>
      <c r="C528" s="87" t="s">
        <v>69</v>
      </c>
      <c r="D528" s="87" t="s">
        <v>64</v>
      </c>
      <c r="E528" s="87"/>
      <c r="F528" s="87"/>
      <c r="G528" s="87">
        <v>10</v>
      </c>
      <c r="H528" s="88">
        <v>1</v>
      </c>
      <c r="I528" s="89">
        <v>10</v>
      </c>
      <c r="J528" s="88">
        <v>14.45</v>
      </c>
      <c r="K528" s="88">
        <v>29.55</v>
      </c>
    </row>
    <row r="529" spans="1:11" ht="42" x14ac:dyDescent="0.2">
      <c r="A529" s="87" t="s">
        <v>3256</v>
      </c>
      <c r="B529" s="87" t="s">
        <v>714</v>
      </c>
      <c r="C529" s="87" t="s">
        <v>69</v>
      </c>
      <c r="D529" s="87" t="s">
        <v>62</v>
      </c>
      <c r="E529" s="87"/>
      <c r="F529" s="87"/>
      <c r="G529" s="87">
        <v>10</v>
      </c>
      <c r="H529" s="88">
        <v>1</v>
      </c>
      <c r="I529" s="89">
        <v>10</v>
      </c>
      <c r="J529" s="88">
        <v>16.75</v>
      </c>
      <c r="K529" s="88">
        <v>34.299999999999997</v>
      </c>
    </row>
    <row r="530" spans="1:11" ht="42" x14ac:dyDescent="0.2">
      <c r="A530" s="87" t="s">
        <v>3257</v>
      </c>
      <c r="B530" s="87" t="s">
        <v>714</v>
      </c>
      <c r="C530" s="87" t="s">
        <v>1146</v>
      </c>
      <c r="D530" s="87" t="s">
        <v>64</v>
      </c>
      <c r="E530" s="87"/>
      <c r="F530" s="87"/>
      <c r="G530" s="87">
        <v>5</v>
      </c>
      <c r="H530" s="88">
        <v>1</v>
      </c>
      <c r="I530" s="89">
        <v>10</v>
      </c>
      <c r="J530" s="88">
        <v>17.3</v>
      </c>
      <c r="K530" s="88">
        <v>35.4</v>
      </c>
    </row>
    <row r="531" spans="1:11" ht="42" x14ac:dyDescent="0.2">
      <c r="A531" s="87" t="s">
        <v>3258</v>
      </c>
      <c r="B531" s="87" t="s">
        <v>714</v>
      </c>
      <c r="C531" s="87" t="s">
        <v>1146</v>
      </c>
      <c r="D531" s="87" t="s">
        <v>62</v>
      </c>
      <c r="E531" s="87"/>
      <c r="F531" s="87"/>
      <c r="G531" s="87">
        <v>5</v>
      </c>
      <c r="H531" s="88">
        <v>1</v>
      </c>
      <c r="I531" s="89">
        <v>10</v>
      </c>
      <c r="J531" s="88">
        <v>20.100000000000001</v>
      </c>
      <c r="K531" s="88">
        <v>41.15</v>
      </c>
    </row>
    <row r="532" spans="1:11" ht="42" x14ac:dyDescent="0.2">
      <c r="A532" s="87" t="s">
        <v>713</v>
      </c>
      <c r="B532" s="87" t="s">
        <v>714</v>
      </c>
      <c r="C532" s="87"/>
      <c r="D532" s="87" t="s">
        <v>61</v>
      </c>
      <c r="E532" s="87"/>
      <c r="F532" s="87"/>
      <c r="G532" s="87">
        <v>10</v>
      </c>
      <c r="H532" s="88">
        <v>1</v>
      </c>
      <c r="I532" s="89">
        <v>10</v>
      </c>
      <c r="J532" s="88">
        <v>12.15</v>
      </c>
      <c r="K532" s="88">
        <v>24.85</v>
      </c>
    </row>
    <row r="533" spans="1:11" ht="42" x14ac:dyDescent="0.2">
      <c r="A533" s="87" t="s">
        <v>715</v>
      </c>
      <c r="B533" s="87" t="s">
        <v>714</v>
      </c>
      <c r="C533" s="87"/>
      <c r="D533" s="87" t="s">
        <v>61</v>
      </c>
      <c r="E533" s="87" t="s">
        <v>357</v>
      </c>
      <c r="F533" s="87"/>
      <c r="G533" s="87">
        <v>10</v>
      </c>
      <c r="H533" s="88">
        <v>1</v>
      </c>
      <c r="I533" s="89">
        <v>10</v>
      </c>
      <c r="J533" s="88">
        <v>9.85</v>
      </c>
      <c r="K533" s="88">
        <v>20.149999999999999</v>
      </c>
    </row>
    <row r="534" spans="1:11" ht="42" x14ac:dyDescent="0.2">
      <c r="A534" s="87" t="s">
        <v>716</v>
      </c>
      <c r="B534" s="87" t="s">
        <v>714</v>
      </c>
      <c r="C534" s="87"/>
      <c r="D534" s="87" t="s">
        <v>64</v>
      </c>
      <c r="E534" s="87"/>
      <c r="F534" s="87"/>
      <c r="G534" s="87">
        <v>10</v>
      </c>
      <c r="H534" s="88">
        <v>1</v>
      </c>
      <c r="I534" s="89">
        <v>10</v>
      </c>
      <c r="J534" s="88">
        <v>14.45</v>
      </c>
      <c r="K534" s="88">
        <v>29.55</v>
      </c>
    </row>
    <row r="535" spans="1:11" ht="42" x14ac:dyDescent="0.2">
      <c r="A535" s="87" t="s">
        <v>717</v>
      </c>
      <c r="B535" s="87" t="s">
        <v>714</v>
      </c>
      <c r="C535" s="87"/>
      <c r="D535" s="87" t="s">
        <v>64</v>
      </c>
      <c r="E535" s="87" t="s">
        <v>357</v>
      </c>
      <c r="F535" s="87"/>
      <c r="G535" s="87">
        <v>10</v>
      </c>
      <c r="H535" s="88">
        <v>1</v>
      </c>
      <c r="I535" s="89">
        <v>10</v>
      </c>
      <c r="J535" s="88">
        <v>11.7</v>
      </c>
      <c r="K535" s="88">
        <v>23.95</v>
      </c>
    </row>
    <row r="536" spans="1:11" ht="42" x14ac:dyDescent="0.2">
      <c r="A536" s="87" t="s">
        <v>718</v>
      </c>
      <c r="B536" s="87" t="s">
        <v>714</v>
      </c>
      <c r="C536" s="87"/>
      <c r="D536" s="87" t="s">
        <v>62</v>
      </c>
      <c r="E536" s="87"/>
      <c r="F536" s="87"/>
      <c r="G536" s="87">
        <v>10</v>
      </c>
      <c r="H536" s="88">
        <v>1</v>
      </c>
      <c r="I536" s="89">
        <v>10</v>
      </c>
      <c r="J536" s="88">
        <v>16.75</v>
      </c>
      <c r="K536" s="88">
        <v>34.299999999999997</v>
      </c>
    </row>
    <row r="537" spans="1:11" ht="42" x14ac:dyDescent="0.2">
      <c r="A537" s="87" t="s">
        <v>719</v>
      </c>
      <c r="B537" s="87" t="s">
        <v>714</v>
      </c>
      <c r="C537" s="87"/>
      <c r="D537" s="87" t="s">
        <v>62</v>
      </c>
      <c r="E537" s="87" t="s">
        <v>357</v>
      </c>
      <c r="F537" s="87"/>
      <c r="G537" s="87">
        <v>10</v>
      </c>
      <c r="H537" s="88">
        <v>1</v>
      </c>
      <c r="I537" s="89">
        <v>10</v>
      </c>
      <c r="J537" s="88">
        <v>13.5</v>
      </c>
      <c r="K537" s="88">
        <v>27.6</v>
      </c>
    </row>
    <row r="538" spans="1:11" ht="42" x14ac:dyDescent="0.2">
      <c r="A538" s="87" t="s">
        <v>720</v>
      </c>
      <c r="B538" s="87" t="s">
        <v>714</v>
      </c>
      <c r="C538" s="87"/>
      <c r="D538" s="87" t="s">
        <v>63</v>
      </c>
      <c r="E538" s="87"/>
      <c r="F538" s="87"/>
      <c r="G538" s="87">
        <v>10</v>
      </c>
      <c r="H538" s="88">
        <v>1</v>
      </c>
      <c r="I538" s="89">
        <v>10</v>
      </c>
      <c r="J538" s="88">
        <v>19.2</v>
      </c>
      <c r="K538" s="88">
        <v>39.299999999999997</v>
      </c>
    </row>
    <row r="539" spans="1:11" ht="42" x14ac:dyDescent="0.2">
      <c r="A539" s="87" t="s">
        <v>721</v>
      </c>
      <c r="B539" s="87" t="s">
        <v>714</v>
      </c>
      <c r="C539" s="87"/>
      <c r="D539" s="87" t="s">
        <v>63</v>
      </c>
      <c r="E539" s="87" t="s">
        <v>357</v>
      </c>
      <c r="F539" s="87"/>
      <c r="G539" s="87">
        <v>10</v>
      </c>
      <c r="H539" s="88">
        <v>1</v>
      </c>
      <c r="I539" s="89">
        <v>10</v>
      </c>
      <c r="J539" s="88">
        <v>15.45</v>
      </c>
      <c r="K539" s="88">
        <v>31.6</v>
      </c>
    </row>
    <row r="540" spans="1:11" ht="42" x14ac:dyDescent="0.2">
      <c r="A540" s="87" t="s">
        <v>722</v>
      </c>
      <c r="B540" s="87" t="s">
        <v>714</v>
      </c>
      <c r="C540" s="87"/>
      <c r="D540" s="87" t="s">
        <v>329</v>
      </c>
      <c r="E540" s="87"/>
      <c r="F540" s="87" t="s">
        <v>331</v>
      </c>
      <c r="G540" s="87">
        <v>10</v>
      </c>
      <c r="H540" s="88">
        <v>1</v>
      </c>
      <c r="I540" s="89">
        <v>10</v>
      </c>
      <c r="J540" s="88">
        <v>21.4</v>
      </c>
      <c r="K540" s="88">
        <v>43.8</v>
      </c>
    </row>
    <row r="541" spans="1:11" ht="42" x14ac:dyDescent="0.2">
      <c r="A541" s="87" t="s">
        <v>723</v>
      </c>
      <c r="B541" s="87" t="s">
        <v>714</v>
      </c>
      <c r="C541" s="87"/>
      <c r="D541" s="87" t="s">
        <v>329</v>
      </c>
      <c r="E541" s="87" t="s">
        <v>357</v>
      </c>
      <c r="F541" s="87" t="s">
        <v>331</v>
      </c>
      <c r="G541" s="87">
        <v>10</v>
      </c>
      <c r="H541" s="88">
        <v>1</v>
      </c>
      <c r="I541" s="89">
        <v>10</v>
      </c>
      <c r="J541" s="88">
        <v>17.25</v>
      </c>
      <c r="K541" s="88">
        <v>35.299999999999997</v>
      </c>
    </row>
    <row r="542" spans="1:11" ht="42" x14ac:dyDescent="0.2">
      <c r="A542" s="87" t="s">
        <v>724</v>
      </c>
      <c r="B542" s="87" t="s">
        <v>714</v>
      </c>
      <c r="C542" s="87"/>
      <c r="D542" s="87" t="s">
        <v>330</v>
      </c>
      <c r="E542" s="87"/>
      <c r="F542" s="87" t="s">
        <v>331</v>
      </c>
      <c r="G542" s="87">
        <v>10</v>
      </c>
      <c r="H542" s="88">
        <v>1</v>
      </c>
      <c r="I542" s="89">
        <v>10</v>
      </c>
      <c r="J542" s="88">
        <v>24.85</v>
      </c>
      <c r="K542" s="88">
        <v>50.9</v>
      </c>
    </row>
    <row r="543" spans="1:11" ht="21" x14ac:dyDescent="0.2">
      <c r="A543" s="87" t="s">
        <v>725</v>
      </c>
      <c r="B543" s="87" t="s">
        <v>112</v>
      </c>
      <c r="C543" s="87" t="s">
        <v>60</v>
      </c>
      <c r="D543" s="87"/>
      <c r="E543" s="87"/>
      <c r="F543" s="87"/>
      <c r="G543" s="87">
        <v>50</v>
      </c>
      <c r="H543" s="88">
        <v>0</v>
      </c>
      <c r="I543" s="89">
        <v>50</v>
      </c>
      <c r="J543" s="88">
        <v>1.2</v>
      </c>
      <c r="K543" s="88">
        <v>2.4500000000000002</v>
      </c>
    </row>
    <row r="544" spans="1:11" ht="31.5" x14ac:dyDescent="0.2">
      <c r="A544" s="87" t="s">
        <v>726</v>
      </c>
      <c r="B544" s="87" t="s">
        <v>90</v>
      </c>
      <c r="C544" s="87" t="s">
        <v>60</v>
      </c>
      <c r="D544" s="87"/>
      <c r="E544" s="87"/>
      <c r="F544" s="87"/>
      <c r="G544" s="87">
        <v>50</v>
      </c>
      <c r="H544" s="88">
        <v>0</v>
      </c>
      <c r="I544" s="89">
        <v>50</v>
      </c>
      <c r="J544" s="88">
        <v>2.65</v>
      </c>
      <c r="K544" s="88">
        <v>5.45</v>
      </c>
    </row>
    <row r="545" spans="1:11" ht="31.5" x14ac:dyDescent="0.2">
      <c r="A545" s="87" t="s">
        <v>727</v>
      </c>
      <c r="B545" s="87" t="s">
        <v>90</v>
      </c>
      <c r="C545" s="87"/>
      <c r="D545" s="87"/>
      <c r="E545" s="87" t="s">
        <v>83</v>
      </c>
      <c r="F545" s="87"/>
      <c r="G545" s="87">
        <v>10</v>
      </c>
      <c r="H545" s="88">
        <v>0</v>
      </c>
      <c r="I545" s="89">
        <v>10</v>
      </c>
      <c r="J545" s="88">
        <v>6.05</v>
      </c>
      <c r="K545" s="88">
        <v>12.4</v>
      </c>
    </row>
    <row r="546" spans="1:11" ht="31.5" x14ac:dyDescent="0.2">
      <c r="A546" s="87" t="s">
        <v>3259</v>
      </c>
      <c r="B546" s="87" t="s">
        <v>90</v>
      </c>
      <c r="C546" s="87"/>
      <c r="D546" s="87"/>
      <c r="E546" s="87" t="s">
        <v>265</v>
      </c>
      <c r="F546" s="87" t="s">
        <v>3237</v>
      </c>
      <c r="G546" s="87">
        <v>5</v>
      </c>
      <c r="H546" s="88">
        <v>0</v>
      </c>
      <c r="I546" s="89">
        <v>20</v>
      </c>
      <c r="J546" s="88">
        <v>10</v>
      </c>
      <c r="K546" s="88">
        <v>20.5</v>
      </c>
    </row>
    <row r="547" spans="1:11" ht="21" x14ac:dyDescent="0.2">
      <c r="A547" s="87" t="s">
        <v>3097</v>
      </c>
      <c r="B547" s="87" t="s">
        <v>41</v>
      </c>
      <c r="C547" s="87" t="s">
        <v>3040</v>
      </c>
      <c r="D547" s="87"/>
      <c r="E547" s="87"/>
      <c r="F547" s="87"/>
      <c r="G547" s="87">
        <v>20</v>
      </c>
      <c r="H547" s="88">
        <v>0</v>
      </c>
      <c r="I547" s="89">
        <v>20</v>
      </c>
      <c r="J547" s="88">
        <v>2.95</v>
      </c>
      <c r="K547" s="88">
        <v>6.05</v>
      </c>
    </row>
    <row r="548" spans="1:11" ht="21" x14ac:dyDescent="0.2">
      <c r="A548" s="87" t="s">
        <v>728</v>
      </c>
      <c r="B548" s="87" t="s">
        <v>41</v>
      </c>
      <c r="C548" s="87"/>
      <c r="D548" s="87"/>
      <c r="E548" s="87" t="s">
        <v>83</v>
      </c>
      <c r="F548" s="87"/>
      <c r="G548" s="87">
        <v>10</v>
      </c>
      <c r="H548" s="88">
        <v>0</v>
      </c>
      <c r="I548" s="89">
        <v>10</v>
      </c>
      <c r="J548" s="88">
        <v>3.85</v>
      </c>
      <c r="K548" s="88">
        <v>7.9</v>
      </c>
    </row>
    <row r="549" spans="1:11" ht="21" x14ac:dyDescent="0.2">
      <c r="A549" s="87" t="s">
        <v>3260</v>
      </c>
      <c r="B549" s="87" t="s">
        <v>41</v>
      </c>
      <c r="C549" s="87"/>
      <c r="D549" s="87"/>
      <c r="E549" s="87" t="s">
        <v>265</v>
      </c>
      <c r="F549" s="87"/>
      <c r="G549" s="87">
        <v>10</v>
      </c>
      <c r="H549" s="88">
        <v>0</v>
      </c>
      <c r="I549" s="89">
        <v>10</v>
      </c>
      <c r="J549" s="88">
        <v>5.25</v>
      </c>
      <c r="K549" s="88">
        <v>10.75</v>
      </c>
    </row>
    <row r="550" spans="1:11" ht="21" x14ac:dyDescent="0.2">
      <c r="A550" s="87" t="s">
        <v>729</v>
      </c>
      <c r="B550" s="87" t="s">
        <v>254</v>
      </c>
      <c r="C550" s="87" t="s">
        <v>60</v>
      </c>
      <c r="D550" s="87"/>
      <c r="E550" s="87"/>
      <c r="F550" s="87"/>
      <c r="G550" s="87">
        <v>50</v>
      </c>
      <c r="H550" s="88">
        <v>0</v>
      </c>
      <c r="I550" s="89">
        <v>50</v>
      </c>
      <c r="J550" s="88">
        <v>1.65</v>
      </c>
      <c r="K550" s="88">
        <v>3.4</v>
      </c>
    </row>
    <row r="551" spans="1:11" ht="21" x14ac:dyDescent="0.2">
      <c r="A551" s="87" t="s">
        <v>3142</v>
      </c>
      <c r="B551" s="87" t="s">
        <v>254</v>
      </c>
      <c r="C551" s="87" t="s">
        <v>60</v>
      </c>
      <c r="D551" s="87"/>
      <c r="E551" s="87" t="s">
        <v>408</v>
      </c>
      <c r="F551" s="87"/>
      <c r="G551" s="87">
        <v>50</v>
      </c>
      <c r="H551" s="88">
        <v>0</v>
      </c>
      <c r="I551" s="89">
        <v>50</v>
      </c>
      <c r="J551" s="88">
        <v>1.65</v>
      </c>
      <c r="K551" s="88">
        <v>3.4</v>
      </c>
    </row>
    <row r="552" spans="1:11" ht="21" x14ac:dyDescent="0.2">
      <c r="A552" s="87" t="s">
        <v>730</v>
      </c>
      <c r="B552" s="87" t="s">
        <v>108</v>
      </c>
      <c r="C552" s="87"/>
      <c r="D552" s="87" t="s">
        <v>61</v>
      </c>
      <c r="E552" s="87"/>
      <c r="F552" s="87"/>
      <c r="G552" s="87">
        <v>25</v>
      </c>
      <c r="H552" s="88">
        <v>0</v>
      </c>
      <c r="I552" s="89">
        <v>50</v>
      </c>
      <c r="J552" s="88">
        <v>2.75</v>
      </c>
      <c r="K552" s="88">
        <v>5.65</v>
      </c>
    </row>
    <row r="553" spans="1:11" ht="21" x14ac:dyDescent="0.2">
      <c r="A553" s="87" t="s">
        <v>731</v>
      </c>
      <c r="B553" s="87" t="s">
        <v>108</v>
      </c>
      <c r="C553" s="87"/>
      <c r="D553" s="87" t="s">
        <v>64</v>
      </c>
      <c r="E553" s="87"/>
      <c r="F553" s="87"/>
      <c r="G553" s="87">
        <v>25</v>
      </c>
      <c r="H553" s="88">
        <v>0</v>
      </c>
      <c r="I553" s="89">
        <v>50</v>
      </c>
      <c r="J553" s="88">
        <v>3.85</v>
      </c>
      <c r="K553" s="88">
        <v>7.9</v>
      </c>
    </row>
    <row r="554" spans="1:11" ht="21" x14ac:dyDescent="0.2">
      <c r="A554" s="87" t="s">
        <v>732</v>
      </c>
      <c r="B554" s="87" t="s">
        <v>108</v>
      </c>
      <c r="C554" s="87"/>
      <c r="D554" s="87" t="s">
        <v>59</v>
      </c>
      <c r="E554" s="87"/>
      <c r="F554" s="87"/>
      <c r="G554" s="87">
        <v>25</v>
      </c>
      <c r="H554" s="88">
        <v>0</v>
      </c>
      <c r="I554" s="89">
        <v>50</v>
      </c>
      <c r="J554" s="88">
        <v>2.2999999999999998</v>
      </c>
      <c r="K554" s="88">
        <v>4.7</v>
      </c>
    </row>
    <row r="555" spans="1:11" ht="21" x14ac:dyDescent="0.2">
      <c r="A555" s="87" t="s">
        <v>733</v>
      </c>
      <c r="B555" s="87" t="s">
        <v>108</v>
      </c>
      <c r="C555" s="87" t="s">
        <v>3117</v>
      </c>
      <c r="D555" s="87"/>
      <c r="E555" s="87"/>
      <c r="F555" s="87"/>
      <c r="G555" s="87">
        <v>25</v>
      </c>
      <c r="H555" s="88">
        <v>0</v>
      </c>
      <c r="I555" s="89">
        <v>50</v>
      </c>
      <c r="J555" s="88">
        <v>3.75</v>
      </c>
      <c r="K555" s="88">
        <v>7.7</v>
      </c>
    </row>
    <row r="556" spans="1:11" ht="21" x14ac:dyDescent="0.2">
      <c r="A556" s="87" t="s">
        <v>734</v>
      </c>
      <c r="B556" s="87" t="s">
        <v>108</v>
      </c>
      <c r="C556" s="87"/>
      <c r="D556" s="87" t="s">
        <v>61</v>
      </c>
      <c r="E556" s="87" t="s">
        <v>353</v>
      </c>
      <c r="F556" s="87"/>
      <c r="G556" s="87">
        <v>10</v>
      </c>
      <c r="H556" s="88">
        <v>0</v>
      </c>
      <c r="I556" s="89">
        <v>10</v>
      </c>
      <c r="J556" s="88">
        <v>3.75</v>
      </c>
      <c r="K556" s="88">
        <v>7.7</v>
      </c>
    </row>
    <row r="557" spans="1:11" ht="21" x14ac:dyDescent="0.2">
      <c r="A557" s="87" t="s">
        <v>735</v>
      </c>
      <c r="B557" s="87" t="s">
        <v>108</v>
      </c>
      <c r="C557" s="87"/>
      <c r="D557" s="87" t="s">
        <v>64</v>
      </c>
      <c r="E557" s="87" t="s">
        <v>353</v>
      </c>
      <c r="F557" s="87"/>
      <c r="G557" s="87">
        <v>10</v>
      </c>
      <c r="H557" s="88">
        <v>0</v>
      </c>
      <c r="I557" s="89">
        <v>10</v>
      </c>
      <c r="J557" s="88">
        <v>5.0999999999999996</v>
      </c>
      <c r="K557" s="88">
        <v>10.45</v>
      </c>
    </row>
    <row r="558" spans="1:11" ht="21" x14ac:dyDescent="0.2">
      <c r="A558" s="87" t="s">
        <v>736</v>
      </c>
      <c r="B558" s="87" t="s">
        <v>108</v>
      </c>
      <c r="C558" s="87"/>
      <c r="D558" s="87" t="s">
        <v>62</v>
      </c>
      <c r="E558" s="87" t="s">
        <v>353</v>
      </c>
      <c r="F558" s="87"/>
      <c r="G558" s="87">
        <v>10</v>
      </c>
      <c r="H558" s="88">
        <v>0</v>
      </c>
      <c r="I558" s="89">
        <v>10</v>
      </c>
      <c r="J558" s="88">
        <v>6</v>
      </c>
      <c r="K558" s="88">
        <v>12.3</v>
      </c>
    </row>
    <row r="559" spans="1:11" ht="21" x14ac:dyDescent="0.2">
      <c r="A559" s="87" t="s">
        <v>737</v>
      </c>
      <c r="B559" s="87" t="s">
        <v>108</v>
      </c>
      <c r="C559" s="87"/>
      <c r="D559" s="87" t="s">
        <v>63</v>
      </c>
      <c r="E559" s="87" t="s">
        <v>353</v>
      </c>
      <c r="F559" s="87"/>
      <c r="G559" s="87">
        <v>10</v>
      </c>
      <c r="H559" s="88">
        <v>0</v>
      </c>
      <c r="I559" s="89">
        <v>10</v>
      </c>
      <c r="J559" s="88">
        <v>9.1</v>
      </c>
      <c r="K559" s="88">
        <v>18.649999999999999</v>
      </c>
    </row>
    <row r="560" spans="1:11" ht="21" x14ac:dyDescent="0.2">
      <c r="A560" s="87" t="s">
        <v>738</v>
      </c>
      <c r="B560" s="87" t="s">
        <v>108</v>
      </c>
      <c r="C560" s="87"/>
      <c r="D560" s="87" t="s">
        <v>81</v>
      </c>
      <c r="E560" s="87" t="s">
        <v>353</v>
      </c>
      <c r="F560" s="87"/>
      <c r="G560" s="87">
        <v>10</v>
      </c>
      <c r="H560" s="88">
        <v>0</v>
      </c>
      <c r="I560" s="89">
        <v>10</v>
      </c>
      <c r="J560" s="88">
        <v>2.4</v>
      </c>
      <c r="K560" s="88">
        <v>4.9000000000000004</v>
      </c>
    </row>
    <row r="561" spans="1:11" ht="21" x14ac:dyDescent="0.2">
      <c r="A561" s="87" t="s">
        <v>739</v>
      </c>
      <c r="B561" s="87" t="s">
        <v>108</v>
      </c>
      <c r="C561" s="87"/>
      <c r="D561" s="87" t="s">
        <v>59</v>
      </c>
      <c r="E561" s="87" t="s">
        <v>353</v>
      </c>
      <c r="F561" s="87"/>
      <c r="G561" s="87">
        <v>10</v>
      </c>
      <c r="H561" s="88">
        <v>0</v>
      </c>
      <c r="I561" s="89">
        <v>10</v>
      </c>
      <c r="J561" s="88">
        <v>3.15</v>
      </c>
      <c r="K561" s="88">
        <v>6.45</v>
      </c>
    </row>
    <row r="562" spans="1:11" ht="21" x14ac:dyDescent="0.2">
      <c r="A562" s="87" t="s">
        <v>740</v>
      </c>
      <c r="B562" s="87" t="s">
        <v>741</v>
      </c>
      <c r="C562" s="87"/>
      <c r="D562" s="87" t="s">
        <v>61</v>
      </c>
      <c r="E562" s="87"/>
      <c r="F562" s="87"/>
      <c r="G562" s="87">
        <v>10</v>
      </c>
      <c r="H562" s="88">
        <v>0</v>
      </c>
      <c r="I562" s="89">
        <v>10</v>
      </c>
      <c r="J562" s="88">
        <v>8.1</v>
      </c>
      <c r="K562" s="88">
        <v>16.600000000000001</v>
      </c>
    </row>
    <row r="563" spans="1:11" ht="21" x14ac:dyDescent="0.2">
      <c r="A563" s="87" t="s">
        <v>742</v>
      </c>
      <c r="B563" s="87" t="s">
        <v>741</v>
      </c>
      <c r="C563" s="87"/>
      <c r="D563" s="87" t="s">
        <v>61</v>
      </c>
      <c r="E563" s="87" t="s">
        <v>357</v>
      </c>
      <c r="F563" s="87"/>
      <c r="G563" s="87">
        <v>10</v>
      </c>
      <c r="H563" s="88">
        <v>0</v>
      </c>
      <c r="I563" s="89">
        <v>10</v>
      </c>
      <c r="J563" s="88">
        <v>6.45</v>
      </c>
      <c r="K563" s="88">
        <v>13.2</v>
      </c>
    </row>
    <row r="564" spans="1:11" ht="21" x14ac:dyDescent="0.2">
      <c r="A564" s="87" t="s">
        <v>743</v>
      </c>
      <c r="B564" s="87" t="s">
        <v>741</v>
      </c>
      <c r="C564" s="87"/>
      <c r="D564" s="87" t="s">
        <v>61</v>
      </c>
      <c r="E564" s="87" t="s">
        <v>380</v>
      </c>
      <c r="F564" s="87"/>
      <c r="G564" s="87">
        <v>10</v>
      </c>
      <c r="H564" s="88">
        <v>0</v>
      </c>
      <c r="I564" s="89">
        <v>10</v>
      </c>
      <c r="J564" s="88">
        <v>6.45</v>
      </c>
      <c r="K564" s="88">
        <v>13.2</v>
      </c>
    </row>
    <row r="565" spans="1:11" ht="21" x14ac:dyDescent="0.2">
      <c r="A565" s="87" t="s">
        <v>744</v>
      </c>
      <c r="B565" s="87" t="s">
        <v>741</v>
      </c>
      <c r="C565" s="87"/>
      <c r="D565" s="87" t="s">
        <v>64</v>
      </c>
      <c r="E565" s="87"/>
      <c r="F565" s="87"/>
      <c r="G565" s="87">
        <v>10</v>
      </c>
      <c r="H565" s="88">
        <v>0</v>
      </c>
      <c r="I565" s="89">
        <v>10</v>
      </c>
      <c r="J565" s="88">
        <v>9.85</v>
      </c>
      <c r="K565" s="88">
        <v>20.2</v>
      </c>
    </row>
    <row r="566" spans="1:11" ht="21" x14ac:dyDescent="0.2">
      <c r="A566" s="87" t="s">
        <v>745</v>
      </c>
      <c r="B566" s="87" t="s">
        <v>741</v>
      </c>
      <c r="C566" s="87"/>
      <c r="D566" s="87" t="s">
        <v>64</v>
      </c>
      <c r="E566" s="87" t="s">
        <v>357</v>
      </c>
      <c r="F566" s="87"/>
      <c r="G566" s="87">
        <v>10</v>
      </c>
      <c r="H566" s="88">
        <v>0</v>
      </c>
      <c r="I566" s="89">
        <v>10</v>
      </c>
      <c r="J566" s="88">
        <v>7.9</v>
      </c>
      <c r="K566" s="88">
        <v>16.2</v>
      </c>
    </row>
    <row r="567" spans="1:11" ht="21" x14ac:dyDescent="0.2">
      <c r="A567" s="87" t="s">
        <v>746</v>
      </c>
      <c r="B567" s="87" t="s">
        <v>741</v>
      </c>
      <c r="C567" s="87"/>
      <c r="D567" s="87" t="s">
        <v>62</v>
      </c>
      <c r="E567" s="87"/>
      <c r="F567" s="87"/>
      <c r="G567" s="87">
        <v>10</v>
      </c>
      <c r="H567" s="88">
        <v>0</v>
      </c>
      <c r="I567" s="89">
        <v>10</v>
      </c>
      <c r="J567" s="88">
        <v>11.6</v>
      </c>
      <c r="K567" s="88">
        <v>23.8</v>
      </c>
    </row>
    <row r="568" spans="1:11" ht="21" x14ac:dyDescent="0.2">
      <c r="A568" s="87" t="s">
        <v>747</v>
      </c>
      <c r="B568" s="87" t="s">
        <v>741</v>
      </c>
      <c r="C568" s="87"/>
      <c r="D568" s="87" t="s">
        <v>62</v>
      </c>
      <c r="E568" s="87" t="s">
        <v>357</v>
      </c>
      <c r="F568" s="87"/>
      <c r="G568" s="87">
        <v>10</v>
      </c>
      <c r="H568" s="88">
        <v>0</v>
      </c>
      <c r="I568" s="89">
        <v>10</v>
      </c>
      <c r="J568" s="88">
        <v>9.3000000000000007</v>
      </c>
      <c r="K568" s="88">
        <v>19.05</v>
      </c>
    </row>
    <row r="569" spans="1:11" ht="21" x14ac:dyDescent="0.2">
      <c r="A569" s="87" t="s">
        <v>748</v>
      </c>
      <c r="B569" s="87" t="s">
        <v>741</v>
      </c>
      <c r="C569" s="87"/>
      <c r="D569" s="87" t="s">
        <v>63</v>
      </c>
      <c r="E569" s="87"/>
      <c r="F569" s="87"/>
      <c r="G569" s="87">
        <v>10</v>
      </c>
      <c r="H569" s="88">
        <v>0</v>
      </c>
      <c r="I569" s="89">
        <v>10</v>
      </c>
      <c r="J569" s="88">
        <v>14</v>
      </c>
      <c r="K569" s="88">
        <v>28.7</v>
      </c>
    </row>
    <row r="570" spans="1:11" ht="21" x14ac:dyDescent="0.2">
      <c r="A570" s="87" t="s">
        <v>749</v>
      </c>
      <c r="B570" s="87" t="s">
        <v>741</v>
      </c>
      <c r="C570" s="87"/>
      <c r="D570" s="87" t="s">
        <v>645</v>
      </c>
      <c r="E570" s="87"/>
      <c r="F570" s="87"/>
      <c r="G570" s="87">
        <v>10</v>
      </c>
      <c r="H570" s="88">
        <v>0</v>
      </c>
      <c r="I570" s="89">
        <v>10</v>
      </c>
      <c r="J570" s="88">
        <v>4.05</v>
      </c>
      <c r="K570" s="88">
        <v>8.3000000000000007</v>
      </c>
    </row>
    <row r="571" spans="1:11" ht="21" x14ac:dyDescent="0.2">
      <c r="A571" s="87" t="s">
        <v>750</v>
      </c>
      <c r="B571" s="87" t="s">
        <v>741</v>
      </c>
      <c r="C571" s="87"/>
      <c r="D571" s="87" t="s">
        <v>81</v>
      </c>
      <c r="E571" s="87"/>
      <c r="F571" s="87"/>
      <c r="G571" s="87">
        <v>10</v>
      </c>
      <c r="H571" s="88">
        <v>0</v>
      </c>
      <c r="I571" s="89">
        <v>10</v>
      </c>
      <c r="J571" s="88">
        <v>4.8499999999999996</v>
      </c>
      <c r="K571" s="88">
        <v>9.9499999999999993</v>
      </c>
    </row>
    <row r="572" spans="1:11" ht="21" x14ac:dyDescent="0.2">
      <c r="A572" s="87" t="s">
        <v>751</v>
      </c>
      <c r="B572" s="87" t="s">
        <v>741</v>
      </c>
      <c r="C572" s="87"/>
      <c r="D572" s="87" t="s">
        <v>81</v>
      </c>
      <c r="E572" s="87" t="s">
        <v>357</v>
      </c>
      <c r="F572" s="87"/>
      <c r="G572" s="87">
        <v>10</v>
      </c>
      <c r="H572" s="88">
        <v>0</v>
      </c>
      <c r="I572" s="89">
        <v>10</v>
      </c>
      <c r="J572" s="88">
        <v>3.9</v>
      </c>
      <c r="K572" s="88">
        <v>8</v>
      </c>
    </row>
    <row r="573" spans="1:11" ht="21" x14ac:dyDescent="0.2">
      <c r="A573" s="87" t="s">
        <v>752</v>
      </c>
      <c r="B573" s="87" t="s">
        <v>741</v>
      </c>
      <c r="C573" s="87"/>
      <c r="D573" s="87" t="s">
        <v>59</v>
      </c>
      <c r="E573" s="87"/>
      <c r="F573" s="87"/>
      <c r="G573" s="87">
        <v>10</v>
      </c>
      <c r="H573" s="88">
        <v>0</v>
      </c>
      <c r="I573" s="89">
        <v>10</v>
      </c>
      <c r="J573" s="88">
        <v>6.4</v>
      </c>
      <c r="K573" s="88">
        <v>13.1</v>
      </c>
    </row>
    <row r="574" spans="1:11" ht="21" x14ac:dyDescent="0.2">
      <c r="A574" s="87" t="s">
        <v>753</v>
      </c>
      <c r="B574" s="87" t="s">
        <v>741</v>
      </c>
      <c r="C574" s="87"/>
      <c r="D574" s="87" t="s">
        <v>59</v>
      </c>
      <c r="E574" s="87" t="s">
        <v>357</v>
      </c>
      <c r="F574" s="87"/>
      <c r="G574" s="87">
        <v>10</v>
      </c>
      <c r="H574" s="88">
        <v>0</v>
      </c>
      <c r="I574" s="89">
        <v>10</v>
      </c>
      <c r="J574" s="88">
        <v>5.15</v>
      </c>
      <c r="K574" s="88">
        <v>10.55</v>
      </c>
    </row>
    <row r="575" spans="1:11" ht="21" x14ac:dyDescent="0.2">
      <c r="A575" s="87" t="s">
        <v>754</v>
      </c>
      <c r="B575" s="87" t="s">
        <v>741</v>
      </c>
      <c r="C575" s="87"/>
      <c r="D575" s="87" t="s">
        <v>61</v>
      </c>
      <c r="E575" s="87" t="s">
        <v>353</v>
      </c>
      <c r="F575" s="87"/>
      <c r="G575" s="87">
        <v>10</v>
      </c>
      <c r="H575" s="88">
        <v>0</v>
      </c>
      <c r="I575" s="89">
        <v>10</v>
      </c>
      <c r="J575" s="88">
        <v>9.25</v>
      </c>
      <c r="K575" s="88">
        <v>18.95</v>
      </c>
    </row>
    <row r="576" spans="1:11" ht="21" x14ac:dyDescent="0.2">
      <c r="A576" s="87" t="s">
        <v>755</v>
      </c>
      <c r="B576" s="87" t="s">
        <v>741</v>
      </c>
      <c r="C576" s="87"/>
      <c r="D576" s="87" t="s">
        <v>64</v>
      </c>
      <c r="E576" s="87" t="s">
        <v>353</v>
      </c>
      <c r="F576" s="87"/>
      <c r="G576" s="87">
        <v>10</v>
      </c>
      <c r="H576" s="88">
        <v>0</v>
      </c>
      <c r="I576" s="89">
        <v>10</v>
      </c>
      <c r="J576" s="88">
        <v>11.05</v>
      </c>
      <c r="K576" s="88">
        <v>22.65</v>
      </c>
    </row>
    <row r="577" spans="1:11" ht="21" x14ac:dyDescent="0.2">
      <c r="A577" s="87" t="s">
        <v>756</v>
      </c>
      <c r="B577" s="87" t="s">
        <v>741</v>
      </c>
      <c r="C577" s="87"/>
      <c r="D577" s="87" t="s">
        <v>62</v>
      </c>
      <c r="E577" s="87" t="s">
        <v>353</v>
      </c>
      <c r="F577" s="87"/>
      <c r="G577" s="87">
        <v>10</v>
      </c>
      <c r="H577" s="88">
        <v>0</v>
      </c>
      <c r="I577" s="89">
        <v>10</v>
      </c>
      <c r="J577" s="88">
        <v>13.35</v>
      </c>
      <c r="K577" s="88">
        <v>27.35</v>
      </c>
    </row>
    <row r="578" spans="1:11" ht="21" x14ac:dyDescent="0.2">
      <c r="A578" s="87" t="s">
        <v>757</v>
      </c>
      <c r="B578" s="87" t="s">
        <v>741</v>
      </c>
      <c r="C578" s="87"/>
      <c r="D578" s="87" t="s">
        <v>63</v>
      </c>
      <c r="E578" s="87" t="s">
        <v>353</v>
      </c>
      <c r="F578" s="87"/>
      <c r="G578" s="87">
        <v>10</v>
      </c>
      <c r="H578" s="88">
        <v>0</v>
      </c>
      <c r="I578" s="89">
        <v>10</v>
      </c>
      <c r="J578" s="88">
        <v>14.75</v>
      </c>
      <c r="K578" s="88">
        <v>30.25</v>
      </c>
    </row>
    <row r="579" spans="1:11" ht="21" x14ac:dyDescent="0.2">
      <c r="A579" s="87" t="s">
        <v>758</v>
      </c>
      <c r="B579" s="87" t="s">
        <v>741</v>
      </c>
      <c r="C579" s="87"/>
      <c r="D579" s="87" t="s">
        <v>59</v>
      </c>
      <c r="E579" s="87" t="s">
        <v>353</v>
      </c>
      <c r="F579" s="87"/>
      <c r="G579" s="87">
        <v>10</v>
      </c>
      <c r="H579" s="88">
        <v>0</v>
      </c>
      <c r="I579" s="89">
        <v>10</v>
      </c>
      <c r="J579" s="88">
        <v>7.55</v>
      </c>
      <c r="K579" s="88">
        <v>15.5</v>
      </c>
    </row>
    <row r="580" spans="1:11" ht="42" x14ac:dyDescent="0.2">
      <c r="A580" s="87" t="s">
        <v>2628</v>
      </c>
      <c r="B580" s="87" t="s">
        <v>291</v>
      </c>
      <c r="C580" s="87"/>
      <c r="D580" s="87" t="s">
        <v>61</v>
      </c>
      <c r="E580" s="87"/>
      <c r="F580" s="87"/>
      <c r="G580" s="87">
        <v>10</v>
      </c>
      <c r="H580" s="88">
        <v>0</v>
      </c>
      <c r="I580" s="89">
        <v>10</v>
      </c>
      <c r="J580" s="88">
        <v>8.1</v>
      </c>
      <c r="K580" s="88">
        <v>16.600000000000001</v>
      </c>
    </row>
    <row r="581" spans="1:11" ht="42" x14ac:dyDescent="0.2">
      <c r="A581" s="87" t="s">
        <v>2629</v>
      </c>
      <c r="B581" s="87" t="s">
        <v>291</v>
      </c>
      <c r="C581" s="87"/>
      <c r="D581" s="87" t="s">
        <v>64</v>
      </c>
      <c r="E581" s="87"/>
      <c r="F581" s="87"/>
      <c r="G581" s="87">
        <v>10</v>
      </c>
      <c r="H581" s="88">
        <v>0</v>
      </c>
      <c r="I581" s="89">
        <v>10</v>
      </c>
      <c r="J581" s="88">
        <v>9.85</v>
      </c>
      <c r="K581" s="88">
        <v>20.2</v>
      </c>
    </row>
    <row r="582" spans="1:11" ht="42" x14ac:dyDescent="0.2">
      <c r="A582" s="87" t="s">
        <v>2630</v>
      </c>
      <c r="B582" s="87" t="s">
        <v>291</v>
      </c>
      <c r="C582" s="87"/>
      <c r="D582" s="87" t="s">
        <v>62</v>
      </c>
      <c r="E582" s="87"/>
      <c r="F582" s="87"/>
      <c r="G582" s="87">
        <v>10</v>
      </c>
      <c r="H582" s="88">
        <v>0</v>
      </c>
      <c r="I582" s="89">
        <v>10</v>
      </c>
      <c r="J582" s="88">
        <v>11.6</v>
      </c>
      <c r="K582" s="88">
        <v>23.8</v>
      </c>
    </row>
    <row r="583" spans="1:11" ht="42" x14ac:dyDescent="0.2">
      <c r="A583" s="87" t="s">
        <v>2631</v>
      </c>
      <c r="B583" s="87" t="s">
        <v>291</v>
      </c>
      <c r="C583" s="87"/>
      <c r="D583" s="87" t="s">
        <v>63</v>
      </c>
      <c r="E583" s="87"/>
      <c r="F583" s="87"/>
      <c r="G583" s="87">
        <v>10</v>
      </c>
      <c r="H583" s="88">
        <v>0</v>
      </c>
      <c r="I583" s="89">
        <v>10</v>
      </c>
      <c r="J583" s="88">
        <v>14</v>
      </c>
      <c r="K583" s="88">
        <v>28.7</v>
      </c>
    </row>
    <row r="584" spans="1:11" ht="42" x14ac:dyDescent="0.2">
      <c r="A584" s="87" t="s">
        <v>3261</v>
      </c>
      <c r="B584" s="87" t="s">
        <v>291</v>
      </c>
      <c r="C584" s="87"/>
      <c r="D584" s="87" t="s">
        <v>59</v>
      </c>
      <c r="E584" s="87"/>
      <c r="F584" s="87"/>
      <c r="G584" s="87">
        <v>10</v>
      </c>
      <c r="H584" s="88">
        <v>0</v>
      </c>
      <c r="I584" s="89">
        <v>10</v>
      </c>
      <c r="J584" s="88">
        <v>6.4</v>
      </c>
      <c r="K584" s="88">
        <v>13.1</v>
      </c>
    </row>
    <row r="585" spans="1:11" ht="31.5" x14ac:dyDescent="0.2">
      <c r="A585" s="87" t="s">
        <v>759</v>
      </c>
      <c r="B585" s="87" t="s">
        <v>107</v>
      </c>
      <c r="C585" s="87" t="s">
        <v>3117</v>
      </c>
      <c r="D585" s="87" t="s">
        <v>61</v>
      </c>
      <c r="E585" s="87"/>
      <c r="F585" s="87"/>
      <c r="G585" s="87">
        <v>25</v>
      </c>
      <c r="H585" s="88">
        <v>0</v>
      </c>
      <c r="I585" s="89">
        <v>50</v>
      </c>
      <c r="J585" s="88">
        <v>3.1</v>
      </c>
      <c r="K585" s="88">
        <v>6.35</v>
      </c>
    </row>
    <row r="586" spans="1:11" ht="31.5" x14ac:dyDescent="0.2">
      <c r="A586" s="87" t="s">
        <v>760</v>
      </c>
      <c r="B586" s="87" t="s">
        <v>107</v>
      </c>
      <c r="C586" s="87" t="s">
        <v>3117</v>
      </c>
      <c r="D586" s="87" t="s">
        <v>64</v>
      </c>
      <c r="E586" s="87"/>
      <c r="F586" s="87"/>
      <c r="G586" s="87">
        <v>25</v>
      </c>
      <c r="H586" s="88">
        <v>0</v>
      </c>
      <c r="I586" s="89">
        <v>50</v>
      </c>
      <c r="J586" s="88">
        <v>4.0999999999999996</v>
      </c>
      <c r="K586" s="88">
        <v>8.4</v>
      </c>
    </row>
    <row r="587" spans="1:11" ht="31.5" x14ac:dyDescent="0.2">
      <c r="A587" s="87" t="s">
        <v>761</v>
      </c>
      <c r="B587" s="87" t="s">
        <v>107</v>
      </c>
      <c r="C587" s="87" t="s">
        <v>3117</v>
      </c>
      <c r="D587" s="87" t="s">
        <v>81</v>
      </c>
      <c r="E587" s="87"/>
      <c r="F587" s="87"/>
      <c r="G587" s="87">
        <v>25</v>
      </c>
      <c r="H587" s="88">
        <v>0</v>
      </c>
      <c r="I587" s="89">
        <v>50</v>
      </c>
      <c r="J587" s="88">
        <v>2.0499999999999998</v>
      </c>
      <c r="K587" s="88">
        <v>4.2</v>
      </c>
    </row>
    <row r="588" spans="1:11" ht="31.5" x14ac:dyDescent="0.2">
      <c r="A588" s="87" t="s">
        <v>762</v>
      </c>
      <c r="B588" s="87" t="s">
        <v>107</v>
      </c>
      <c r="C588" s="87" t="s">
        <v>3117</v>
      </c>
      <c r="D588" s="87" t="s">
        <v>59</v>
      </c>
      <c r="E588" s="87"/>
      <c r="F588" s="87"/>
      <c r="G588" s="87">
        <v>25</v>
      </c>
      <c r="H588" s="88">
        <v>0</v>
      </c>
      <c r="I588" s="89">
        <v>50</v>
      </c>
      <c r="J588" s="88">
        <v>2.2000000000000002</v>
      </c>
      <c r="K588" s="88">
        <v>4.5</v>
      </c>
    </row>
    <row r="589" spans="1:11" ht="31.5" x14ac:dyDescent="0.2">
      <c r="A589" s="87" t="s">
        <v>763</v>
      </c>
      <c r="B589" s="87" t="s">
        <v>107</v>
      </c>
      <c r="C589" s="87"/>
      <c r="D589" s="87" t="s">
        <v>61</v>
      </c>
      <c r="E589" s="87" t="s">
        <v>353</v>
      </c>
      <c r="F589" s="87"/>
      <c r="G589" s="87">
        <v>10</v>
      </c>
      <c r="H589" s="88">
        <v>0</v>
      </c>
      <c r="I589" s="89">
        <v>10</v>
      </c>
      <c r="J589" s="88">
        <v>2.75</v>
      </c>
      <c r="K589" s="88">
        <v>5.65</v>
      </c>
    </row>
    <row r="590" spans="1:11" ht="31.5" x14ac:dyDescent="0.2">
      <c r="A590" s="87" t="s">
        <v>764</v>
      </c>
      <c r="B590" s="87" t="s">
        <v>107</v>
      </c>
      <c r="C590" s="87"/>
      <c r="D590" s="87" t="s">
        <v>64</v>
      </c>
      <c r="E590" s="87" t="s">
        <v>353</v>
      </c>
      <c r="F590" s="87"/>
      <c r="G590" s="87">
        <v>10</v>
      </c>
      <c r="H590" s="88">
        <v>0</v>
      </c>
      <c r="I590" s="89">
        <v>10</v>
      </c>
      <c r="J590" s="88">
        <v>4.4000000000000004</v>
      </c>
      <c r="K590" s="88">
        <v>9</v>
      </c>
    </row>
    <row r="591" spans="1:11" ht="31.5" x14ac:dyDescent="0.2">
      <c r="A591" s="87" t="s">
        <v>765</v>
      </c>
      <c r="B591" s="87" t="s">
        <v>107</v>
      </c>
      <c r="C591" s="87"/>
      <c r="D591" s="87" t="s">
        <v>62</v>
      </c>
      <c r="E591" s="87" t="s">
        <v>353</v>
      </c>
      <c r="F591" s="87"/>
      <c r="G591" s="87">
        <v>10</v>
      </c>
      <c r="H591" s="88">
        <v>0</v>
      </c>
      <c r="I591" s="89">
        <v>10</v>
      </c>
      <c r="J591" s="88">
        <v>6.5</v>
      </c>
      <c r="K591" s="88">
        <v>13.3</v>
      </c>
    </row>
    <row r="592" spans="1:11" ht="31.5" x14ac:dyDescent="0.2">
      <c r="A592" s="87" t="s">
        <v>766</v>
      </c>
      <c r="B592" s="87" t="s">
        <v>107</v>
      </c>
      <c r="C592" s="87"/>
      <c r="D592" s="87" t="s">
        <v>63</v>
      </c>
      <c r="E592" s="87" t="s">
        <v>353</v>
      </c>
      <c r="F592" s="87"/>
      <c r="G592" s="87">
        <v>10</v>
      </c>
      <c r="H592" s="88">
        <v>0</v>
      </c>
      <c r="I592" s="89">
        <v>10</v>
      </c>
      <c r="J592" s="88">
        <v>8.4</v>
      </c>
      <c r="K592" s="88">
        <v>17.2</v>
      </c>
    </row>
    <row r="593" spans="1:11" ht="31.5" x14ac:dyDescent="0.2">
      <c r="A593" s="87" t="s">
        <v>767</v>
      </c>
      <c r="B593" s="87" t="s">
        <v>107</v>
      </c>
      <c r="C593" s="87"/>
      <c r="D593" s="87" t="s">
        <v>329</v>
      </c>
      <c r="E593" s="87" t="s">
        <v>353</v>
      </c>
      <c r="F593" s="87" t="s">
        <v>331</v>
      </c>
      <c r="G593" s="87">
        <v>10</v>
      </c>
      <c r="H593" s="88">
        <v>0</v>
      </c>
      <c r="I593" s="89">
        <v>10</v>
      </c>
      <c r="J593" s="88">
        <v>10.1</v>
      </c>
      <c r="K593" s="88">
        <v>20.7</v>
      </c>
    </row>
    <row r="594" spans="1:11" ht="31.5" x14ac:dyDescent="0.2">
      <c r="A594" s="87" t="s">
        <v>768</v>
      </c>
      <c r="B594" s="87" t="s">
        <v>107</v>
      </c>
      <c r="C594" s="87"/>
      <c r="D594" s="87" t="s">
        <v>330</v>
      </c>
      <c r="E594" s="87" t="s">
        <v>353</v>
      </c>
      <c r="F594" s="87" t="s">
        <v>331</v>
      </c>
      <c r="G594" s="87">
        <v>3</v>
      </c>
      <c r="H594" s="88">
        <v>0</v>
      </c>
      <c r="I594" s="89">
        <v>9</v>
      </c>
      <c r="J594" s="88">
        <v>11.65</v>
      </c>
      <c r="K594" s="88">
        <v>23.9</v>
      </c>
    </row>
    <row r="595" spans="1:11" ht="31.5" x14ac:dyDescent="0.2">
      <c r="A595" s="87" t="s">
        <v>769</v>
      </c>
      <c r="B595" s="87" t="s">
        <v>107</v>
      </c>
      <c r="C595" s="87"/>
      <c r="D595" s="87" t="s">
        <v>59</v>
      </c>
      <c r="E595" s="87" t="s">
        <v>353</v>
      </c>
      <c r="F595" s="87"/>
      <c r="G595" s="87">
        <v>25</v>
      </c>
      <c r="H595" s="88">
        <v>0</v>
      </c>
      <c r="I595" s="89">
        <v>50</v>
      </c>
      <c r="J595" s="88">
        <v>2.25</v>
      </c>
      <c r="K595" s="88">
        <v>4.5999999999999996</v>
      </c>
    </row>
    <row r="596" spans="1:11" ht="21" x14ac:dyDescent="0.2">
      <c r="A596" s="87" t="s">
        <v>770</v>
      </c>
      <c r="B596" s="87" t="s">
        <v>255</v>
      </c>
      <c r="C596" s="87" t="s">
        <v>3117</v>
      </c>
      <c r="D596" s="87" t="s">
        <v>61</v>
      </c>
      <c r="E596" s="87"/>
      <c r="F596" s="87"/>
      <c r="G596" s="87">
        <v>25</v>
      </c>
      <c r="H596" s="88">
        <v>0</v>
      </c>
      <c r="I596" s="89">
        <v>50</v>
      </c>
      <c r="J596" s="88">
        <v>7.2</v>
      </c>
      <c r="K596" s="88">
        <v>14.75</v>
      </c>
    </row>
    <row r="597" spans="1:11" ht="21" x14ac:dyDescent="0.2">
      <c r="A597" s="87" t="s">
        <v>771</v>
      </c>
      <c r="B597" s="87" t="s">
        <v>255</v>
      </c>
      <c r="C597" s="87" t="s">
        <v>3117</v>
      </c>
      <c r="D597" s="87" t="s">
        <v>64</v>
      </c>
      <c r="E597" s="87"/>
      <c r="F597" s="87"/>
      <c r="G597" s="87">
        <v>25</v>
      </c>
      <c r="H597" s="88">
        <v>0</v>
      </c>
      <c r="I597" s="89">
        <v>50</v>
      </c>
      <c r="J597" s="88">
        <v>8.6999999999999993</v>
      </c>
      <c r="K597" s="88">
        <v>17.850000000000001</v>
      </c>
    </row>
    <row r="598" spans="1:11" ht="21" x14ac:dyDescent="0.2">
      <c r="A598" s="87" t="s">
        <v>772</v>
      </c>
      <c r="B598" s="87" t="s">
        <v>255</v>
      </c>
      <c r="C598" s="87" t="s">
        <v>3117</v>
      </c>
      <c r="D598" s="87" t="s">
        <v>62</v>
      </c>
      <c r="E598" s="87"/>
      <c r="F598" s="87"/>
      <c r="G598" s="87">
        <v>25</v>
      </c>
      <c r="H598" s="88">
        <v>0</v>
      </c>
      <c r="I598" s="89">
        <v>25</v>
      </c>
      <c r="J598" s="88">
        <v>10.15</v>
      </c>
      <c r="K598" s="88">
        <v>20.8</v>
      </c>
    </row>
    <row r="599" spans="1:11" ht="21" x14ac:dyDescent="0.2">
      <c r="A599" s="87" t="s">
        <v>773</v>
      </c>
      <c r="B599" s="87" t="s">
        <v>255</v>
      </c>
      <c r="C599" s="87" t="s">
        <v>3117</v>
      </c>
      <c r="D599" s="87" t="s">
        <v>81</v>
      </c>
      <c r="E599" s="87"/>
      <c r="F599" s="87"/>
      <c r="G599" s="87">
        <v>25</v>
      </c>
      <c r="H599" s="88">
        <v>0</v>
      </c>
      <c r="I599" s="89">
        <v>50</v>
      </c>
      <c r="J599" s="88">
        <v>5</v>
      </c>
      <c r="K599" s="88">
        <v>10.25</v>
      </c>
    </row>
    <row r="600" spans="1:11" ht="21" x14ac:dyDescent="0.2">
      <c r="A600" s="87" t="s">
        <v>774</v>
      </c>
      <c r="B600" s="87" t="s">
        <v>255</v>
      </c>
      <c r="C600" s="87" t="s">
        <v>3117</v>
      </c>
      <c r="D600" s="87" t="s">
        <v>59</v>
      </c>
      <c r="E600" s="87"/>
      <c r="F600" s="87"/>
      <c r="G600" s="87">
        <v>25</v>
      </c>
      <c r="H600" s="88">
        <v>0</v>
      </c>
      <c r="I600" s="89">
        <v>50</v>
      </c>
      <c r="J600" s="88">
        <v>5.65</v>
      </c>
      <c r="K600" s="88">
        <v>11.6</v>
      </c>
    </row>
    <row r="601" spans="1:11" ht="21" x14ac:dyDescent="0.2">
      <c r="A601" s="87" t="s">
        <v>775</v>
      </c>
      <c r="B601" s="87" t="s">
        <v>776</v>
      </c>
      <c r="C601" s="87" t="s">
        <v>60</v>
      </c>
      <c r="D601" s="87" t="s">
        <v>77</v>
      </c>
      <c r="E601" s="87"/>
      <c r="F601" s="87"/>
      <c r="G601" s="87">
        <v>50</v>
      </c>
      <c r="H601" s="88">
        <v>0</v>
      </c>
      <c r="I601" s="89">
        <v>50</v>
      </c>
      <c r="J601" s="88">
        <v>2.15</v>
      </c>
      <c r="K601" s="88">
        <v>4.4000000000000004</v>
      </c>
    </row>
    <row r="602" spans="1:11" ht="31.5" x14ac:dyDescent="0.2">
      <c r="A602" s="87" t="s">
        <v>777</v>
      </c>
      <c r="B602" s="87" t="s">
        <v>3262</v>
      </c>
      <c r="C602" s="87" t="s">
        <v>3117</v>
      </c>
      <c r="D602" s="87"/>
      <c r="E602" s="87"/>
      <c r="F602" s="87"/>
      <c r="G602" s="87">
        <v>25</v>
      </c>
      <c r="H602" s="88">
        <v>0</v>
      </c>
      <c r="I602" s="89">
        <v>50</v>
      </c>
      <c r="J602" s="88">
        <v>2.15</v>
      </c>
      <c r="K602" s="88">
        <v>4.4000000000000004</v>
      </c>
    </row>
    <row r="603" spans="1:11" ht="21" x14ac:dyDescent="0.2">
      <c r="A603" s="87" t="s">
        <v>778</v>
      </c>
      <c r="B603" s="87" t="s">
        <v>256</v>
      </c>
      <c r="C603" s="87" t="s">
        <v>3117</v>
      </c>
      <c r="D603" s="87"/>
      <c r="E603" s="87"/>
      <c r="F603" s="87"/>
      <c r="G603" s="87">
        <v>25</v>
      </c>
      <c r="H603" s="88">
        <v>0</v>
      </c>
      <c r="I603" s="89">
        <v>50</v>
      </c>
      <c r="J603" s="88">
        <v>3.6</v>
      </c>
      <c r="K603" s="88">
        <v>7.4</v>
      </c>
    </row>
    <row r="604" spans="1:11" ht="21" x14ac:dyDescent="0.2">
      <c r="A604" s="87" t="s">
        <v>779</v>
      </c>
      <c r="B604" s="87" t="s">
        <v>780</v>
      </c>
      <c r="C604" s="87"/>
      <c r="D604" s="87" t="s">
        <v>781</v>
      </c>
      <c r="E604" s="87" t="s">
        <v>782</v>
      </c>
      <c r="F604" s="87"/>
      <c r="G604" s="87">
        <v>25</v>
      </c>
      <c r="H604" s="88">
        <v>0</v>
      </c>
      <c r="I604" s="89">
        <v>50</v>
      </c>
      <c r="J604" s="88">
        <v>0.95</v>
      </c>
      <c r="K604" s="88">
        <v>1.95</v>
      </c>
    </row>
    <row r="605" spans="1:11" ht="21" x14ac:dyDescent="0.2">
      <c r="A605" s="87" t="s">
        <v>783</v>
      </c>
      <c r="B605" s="87" t="s">
        <v>780</v>
      </c>
      <c r="C605" s="87"/>
      <c r="D605" s="87" t="s">
        <v>784</v>
      </c>
      <c r="E605" s="87" t="s">
        <v>782</v>
      </c>
      <c r="F605" s="87"/>
      <c r="G605" s="87">
        <v>25</v>
      </c>
      <c r="H605" s="88">
        <v>0</v>
      </c>
      <c r="I605" s="89">
        <v>50</v>
      </c>
      <c r="J605" s="88">
        <v>1.1000000000000001</v>
      </c>
      <c r="K605" s="88">
        <v>2.25</v>
      </c>
    </row>
    <row r="606" spans="1:11" ht="21" x14ac:dyDescent="0.2">
      <c r="A606" s="87" t="s">
        <v>785</v>
      </c>
      <c r="B606" s="87" t="s">
        <v>780</v>
      </c>
      <c r="C606" s="87"/>
      <c r="D606" s="87" t="s">
        <v>477</v>
      </c>
      <c r="E606" s="87" t="s">
        <v>478</v>
      </c>
      <c r="F606" s="87"/>
      <c r="G606" s="87">
        <v>1</v>
      </c>
      <c r="H606" s="88">
        <v>0</v>
      </c>
      <c r="I606" s="89">
        <v>5</v>
      </c>
      <c r="J606" s="88">
        <v>0</v>
      </c>
      <c r="K606" s="88">
        <v>165</v>
      </c>
    </row>
    <row r="607" spans="1:11" ht="21" x14ac:dyDescent="0.2">
      <c r="A607" s="87" t="s">
        <v>786</v>
      </c>
      <c r="B607" s="87" t="s">
        <v>780</v>
      </c>
      <c r="C607" s="87"/>
      <c r="D607" s="87" t="s">
        <v>787</v>
      </c>
      <c r="E607" s="87" t="s">
        <v>478</v>
      </c>
      <c r="F607" s="87"/>
      <c r="G607" s="87">
        <v>1</v>
      </c>
      <c r="H607" s="88">
        <v>0</v>
      </c>
      <c r="I607" s="89">
        <v>0</v>
      </c>
      <c r="J607" s="88">
        <v>13</v>
      </c>
      <c r="K607" s="88">
        <v>0</v>
      </c>
    </row>
    <row r="608" spans="1:11" ht="21" x14ac:dyDescent="0.2">
      <c r="A608" s="87" t="s">
        <v>788</v>
      </c>
      <c r="B608" s="87" t="s">
        <v>789</v>
      </c>
      <c r="C608" s="87"/>
      <c r="D608" s="87"/>
      <c r="E608" s="87" t="s">
        <v>790</v>
      </c>
      <c r="F608" s="87" t="s">
        <v>3263</v>
      </c>
      <c r="G608" s="87">
        <v>100</v>
      </c>
      <c r="H608" s="88">
        <v>0</v>
      </c>
      <c r="I608" s="89">
        <v>100</v>
      </c>
      <c r="J608" s="88">
        <v>0.55000000000000004</v>
      </c>
      <c r="K608" s="88">
        <v>1.1499999999999999</v>
      </c>
    </row>
    <row r="609" spans="1:11" ht="21" x14ac:dyDescent="0.2">
      <c r="A609" s="87" t="s">
        <v>791</v>
      </c>
      <c r="B609" s="87" t="s">
        <v>789</v>
      </c>
      <c r="C609" s="87"/>
      <c r="D609" s="87" t="s">
        <v>477</v>
      </c>
      <c r="E609" s="87" t="s">
        <v>478</v>
      </c>
      <c r="F609" s="87"/>
      <c r="G609" s="87">
        <v>1</v>
      </c>
      <c r="H609" s="88">
        <v>0</v>
      </c>
      <c r="I609" s="89">
        <v>5</v>
      </c>
      <c r="J609" s="88">
        <v>0</v>
      </c>
      <c r="K609" s="88">
        <v>150</v>
      </c>
    </row>
    <row r="610" spans="1:11" ht="21" x14ac:dyDescent="0.2">
      <c r="A610" s="87" t="s">
        <v>792</v>
      </c>
      <c r="B610" s="87" t="s">
        <v>789</v>
      </c>
      <c r="C610" s="87"/>
      <c r="D610" s="87" t="s">
        <v>787</v>
      </c>
      <c r="E610" s="87" t="s">
        <v>478</v>
      </c>
      <c r="F610" s="87"/>
      <c r="G610" s="87">
        <v>1</v>
      </c>
      <c r="H610" s="88">
        <v>0</v>
      </c>
      <c r="I610" s="89">
        <v>0</v>
      </c>
      <c r="J610" s="88">
        <v>12</v>
      </c>
      <c r="K610" s="88">
        <v>0</v>
      </c>
    </row>
    <row r="611" spans="1:11" ht="21" x14ac:dyDescent="0.2">
      <c r="A611" s="87" t="s">
        <v>793</v>
      </c>
      <c r="B611" s="87" t="s">
        <v>38</v>
      </c>
      <c r="C611" s="87"/>
      <c r="D611" s="87" t="s">
        <v>61</v>
      </c>
      <c r="E611" s="87"/>
      <c r="F611" s="87"/>
      <c r="G611" s="87">
        <v>25</v>
      </c>
      <c r="H611" s="88">
        <v>0</v>
      </c>
      <c r="I611" s="89">
        <v>50</v>
      </c>
      <c r="J611" s="88">
        <v>2.85</v>
      </c>
      <c r="K611" s="88">
        <v>5.85</v>
      </c>
    </row>
    <row r="612" spans="1:11" ht="21" x14ac:dyDescent="0.2">
      <c r="A612" s="87" t="s">
        <v>794</v>
      </c>
      <c r="B612" s="87" t="s">
        <v>38</v>
      </c>
      <c r="C612" s="87"/>
      <c r="D612" s="87" t="s">
        <v>64</v>
      </c>
      <c r="E612" s="87"/>
      <c r="F612" s="87"/>
      <c r="G612" s="87">
        <v>10</v>
      </c>
      <c r="H612" s="88">
        <v>0</v>
      </c>
      <c r="I612" s="89">
        <v>10</v>
      </c>
      <c r="J612" s="88">
        <v>4.6500000000000004</v>
      </c>
      <c r="K612" s="88">
        <v>9.5500000000000007</v>
      </c>
    </row>
    <row r="613" spans="1:11" ht="21" x14ac:dyDescent="0.2">
      <c r="A613" s="87" t="s">
        <v>795</v>
      </c>
      <c r="B613" s="87" t="s">
        <v>38</v>
      </c>
      <c r="C613" s="87"/>
      <c r="D613" s="87" t="s">
        <v>62</v>
      </c>
      <c r="E613" s="87"/>
      <c r="F613" s="87"/>
      <c r="G613" s="87">
        <v>10</v>
      </c>
      <c r="H613" s="88">
        <v>0</v>
      </c>
      <c r="I613" s="89">
        <v>10</v>
      </c>
      <c r="J613" s="88">
        <v>6.25</v>
      </c>
      <c r="K613" s="88">
        <v>12.8</v>
      </c>
    </row>
    <row r="614" spans="1:11" ht="21" x14ac:dyDescent="0.2">
      <c r="A614" s="87" t="s">
        <v>796</v>
      </c>
      <c r="B614" s="87" t="s">
        <v>38</v>
      </c>
      <c r="C614" s="87"/>
      <c r="D614" s="87" t="s">
        <v>63</v>
      </c>
      <c r="E614" s="87"/>
      <c r="F614" s="87"/>
      <c r="G614" s="87">
        <v>10</v>
      </c>
      <c r="H614" s="88">
        <v>0</v>
      </c>
      <c r="I614" s="89">
        <v>10</v>
      </c>
      <c r="J614" s="88">
        <v>8.6</v>
      </c>
      <c r="K614" s="88">
        <v>17.649999999999999</v>
      </c>
    </row>
    <row r="615" spans="1:11" ht="21" x14ac:dyDescent="0.2">
      <c r="A615" s="87" t="s">
        <v>797</v>
      </c>
      <c r="B615" s="87" t="s">
        <v>38</v>
      </c>
      <c r="C615" s="87"/>
      <c r="D615" s="87" t="s">
        <v>329</v>
      </c>
      <c r="E615" s="87"/>
      <c r="F615" s="87" t="s">
        <v>331</v>
      </c>
      <c r="G615" s="87">
        <v>5</v>
      </c>
      <c r="H615" s="88">
        <v>0</v>
      </c>
      <c r="I615" s="89">
        <v>10</v>
      </c>
      <c r="J615" s="88">
        <v>11.05</v>
      </c>
      <c r="K615" s="88">
        <v>22.65</v>
      </c>
    </row>
    <row r="616" spans="1:11" ht="21" x14ac:dyDescent="0.2">
      <c r="A616" s="87" t="s">
        <v>798</v>
      </c>
      <c r="B616" s="87" t="s">
        <v>38</v>
      </c>
      <c r="C616" s="87"/>
      <c r="D616" s="87" t="s">
        <v>330</v>
      </c>
      <c r="E616" s="87"/>
      <c r="F616" s="87" t="s">
        <v>331</v>
      </c>
      <c r="G616" s="87">
        <v>5</v>
      </c>
      <c r="H616" s="88">
        <v>0</v>
      </c>
      <c r="I616" s="89">
        <v>10</v>
      </c>
      <c r="J616" s="88">
        <v>13.05</v>
      </c>
      <c r="K616" s="88">
        <v>26.75</v>
      </c>
    </row>
    <row r="617" spans="1:11" ht="21" x14ac:dyDescent="0.2">
      <c r="A617" s="87" t="s">
        <v>799</v>
      </c>
      <c r="B617" s="87" t="s">
        <v>38</v>
      </c>
      <c r="C617" s="87"/>
      <c r="D617" s="87" t="s">
        <v>81</v>
      </c>
      <c r="E617" s="87"/>
      <c r="F617" s="87"/>
      <c r="G617" s="87">
        <v>25</v>
      </c>
      <c r="H617" s="88">
        <v>0</v>
      </c>
      <c r="I617" s="89">
        <v>50</v>
      </c>
      <c r="J617" s="88">
        <v>1.25</v>
      </c>
      <c r="K617" s="88">
        <v>2.5499999999999998</v>
      </c>
    </row>
    <row r="618" spans="1:11" ht="21" x14ac:dyDescent="0.2">
      <c r="A618" s="87" t="s">
        <v>800</v>
      </c>
      <c r="B618" s="87" t="s">
        <v>38</v>
      </c>
      <c r="C618" s="87"/>
      <c r="D618" s="87" t="s">
        <v>59</v>
      </c>
      <c r="E618" s="87"/>
      <c r="F618" s="87"/>
      <c r="G618" s="87">
        <v>25</v>
      </c>
      <c r="H618" s="88">
        <v>0</v>
      </c>
      <c r="I618" s="89">
        <v>50</v>
      </c>
      <c r="J618" s="88">
        <v>2.5</v>
      </c>
      <c r="K618" s="88">
        <v>5.15</v>
      </c>
    </row>
    <row r="619" spans="1:11" ht="21" x14ac:dyDescent="0.2">
      <c r="A619" s="87" t="s">
        <v>3264</v>
      </c>
      <c r="B619" s="87" t="s">
        <v>38</v>
      </c>
      <c r="C619" s="87" t="s">
        <v>3040</v>
      </c>
      <c r="D619" s="87" t="s">
        <v>61</v>
      </c>
      <c r="E619" s="87"/>
      <c r="F619" s="87"/>
      <c r="G619" s="87">
        <v>20</v>
      </c>
      <c r="H619" s="88">
        <v>0</v>
      </c>
      <c r="I619" s="89">
        <v>20</v>
      </c>
      <c r="J619" s="88">
        <v>3.1</v>
      </c>
      <c r="K619" s="88">
        <v>6.35</v>
      </c>
    </row>
    <row r="620" spans="1:11" ht="21" x14ac:dyDescent="0.2">
      <c r="A620" s="87" t="s">
        <v>3084</v>
      </c>
      <c r="B620" s="87" t="s">
        <v>38</v>
      </c>
      <c r="C620" s="87" t="s">
        <v>3040</v>
      </c>
      <c r="D620" s="87" t="s">
        <v>59</v>
      </c>
      <c r="E620" s="87"/>
      <c r="F620" s="87"/>
      <c r="G620" s="87">
        <v>20</v>
      </c>
      <c r="H620" s="88">
        <v>0</v>
      </c>
      <c r="I620" s="89">
        <v>20</v>
      </c>
      <c r="J620" s="88">
        <v>2.7</v>
      </c>
      <c r="K620" s="88">
        <v>5.55</v>
      </c>
    </row>
    <row r="621" spans="1:11" ht="21" x14ac:dyDescent="0.2">
      <c r="A621" s="87" t="s">
        <v>801</v>
      </c>
      <c r="B621" s="87" t="s">
        <v>38</v>
      </c>
      <c r="C621" s="87"/>
      <c r="D621" s="87" t="s">
        <v>61</v>
      </c>
      <c r="E621" s="87" t="s">
        <v>353</v>
      </c>
      <c r="F621" s="87"/>
      <c r="G621" s="87">
        <v>10</v>
      </c>
      <c r="H621" s="88">
        <v>0</v>
      </c>
      <c r="I621" s="89">
        <v>10</v>
      </c>
      <c r="J621" s="88">
        <v>4.25</v>
      </c>
      <c r="K621" s="88">
        <v>8.6999999999999993</v>
      </c>
    </row>
    <row r="622" spans="1:11" ht="21" x14ac:dyDescent="0.2">
      <c r="A622" s="87" t="s">
        <v>803</v>
      </c>
      <c r="B622" s="87" t="s">
        <v>38</v>
      </c>
      <c r="C622" s="87"/>
      <c r="D622" s="87" t="s">
        <v>64</v>
      </c>
      <c r="E622" s="87" t="s">
        <v>353</v>
      </c>
      <c r="F622" s="87"/>
      <c r="G622" s="87">
        <v>10</v>
      </c>
      <c r="H622" s="88">
        <v>0</v>
      </c>
      <c r="I622" s="89">
        <v>10</v>
      </c>
      <c r="J622" s="88">
        <v>5.4</v>
      </c>
      <c r="K622" s="88">
        <v>11.05</v>
      </c>
    </row>
    <row r="623" spans="1:11" ht="21" x14ac:dyDescent="0.2">
      <c r="A623" s="87" t="s">
        <v>804</v>
      </c>
      <c r="B623" s="87" t="s">
        <v>38</v>
      </c>
      <c r="C623" s="87"/>
      <c r="D623" s="87" t="s">
        <v>62</v>
      </c>
      <c r="E623" s="87" t="s">
        <v>353</v>
      </c>
      <c r="F623" s="87"/>
      <c r="G623" s="87">
        <v>10</v>
      </c>
      <c r="H623" s="88">
        <v>0</v>
      </c>
      <c r="I623" s="89">
        <v>10</v>
      </c>
      <c r="J623" s="88">
        <v>7.75</v>
      </c>
      <c r="K623" s="88">
        <v>15.9</v>
      </c>
    </row>
    <row r="624" spans="1:11" ht="21" x14ac:dyDescent="0.2">
      <c r="A624" s="87" t="s">
        <v>805</v>
      </c>
      <c r="B624" s="87" t="s">
        <v>38</v>
      </c>
      <c r="C624" s="87"/>
      <c r="D624" s="87" t="s">
        <v>63</v>
      </c>
      <c r="E624" s="87" t="s">
        <v>353</v>
      </c>
      <c r="F624" s="87"/>
      <c r="G624" s="87">
        <v>10</v>
      </c>
      <c r="H624" s="88">
        <v>0</v>
      </c>
      <c r="I624" s="89">
        <v>10</v>
      </c>
      <c r="J624" s="88">
        <v>10.15</v>
      </c>
      <c r="K624" s="88">
        <v>20.8</v>
      </c>
    </row>
    <row r="625" spans="1:11" ht="21" x14ac:dyDescent="0.2">
      <c r="A625" s="87" t="s">
        <v>3085</v>
      </c>
      <c r="B625" s="87" t="s">
        <v>38</v>
      </c>
      <c r="C625" s="87"/>
      <c r="D625" s="87" t="s">
        <v>63</v>
      </c>
      <c r="E625" s="87" t="s">
        <v>1257</v>
      </c>
      <c r="F625" s="87"/>
      <c r="G625" s="87">
        <v>3</v>
      </c>
      <c r="H625" s="88">
        <v>0</v>
      </c>
      <c r="I625" s="89">
        <v>9</v>
      </c>
      <c r="J625" s="88">
        <v>12.05</v>
      </c>
      <c r="K625" s="88">
        <v>24.7</v>
      </c>
    </row>
    <row r="626" spans="1:11" ht="21" x14ac:dyDescent="0.2">
      <c r="A626" s="87" t="s">
        <v>806</v>
      </c>
      <c r="B626" s="87" t="s">
        <v>38</v>
      </c>
      <c r="C626" s="87"/>
      <c r="D626" s="87" t="s">
        <v>329</v>
      </c>
      <c r="E626" s="87" t="s">
        <v>353</v>
      </c>
      <c r="F626" s="87" t="s">
        <v>331</v>
      </c>
      <c r="G626" s="87">
        <v>10</v>
      </c>
      <c r="H626" s="88">
        <v>0</v>
      </c>
      <c r="I626" s="89">
        <v>10</v>
      </c>
      <c r="J626" s="88">
        <v>11.9</v>
      </c>
      <c r="K626" s="88">
        <v>24.4</v>
      </c>
    </row>
    <row r="627" spans="1:11" ht="21" x14ac:dyDescent="0.2">
      <c r="A627" s="87" t="s">
        <v>807</v>
      </c>
      <c r="B627" s="87" t="s">
        <v>38</v>
      </c>
      <c r="C627" s="87"/>
      <c r="D627" s="87" t="s">
        <v>330</v>
      </c>
      <c r="E627" s="87" t="s">
        <v>353</v>
      </c>
      <c r="F627" s="87" t="s">
        <v>331</v>
      </c>
      <c r="G627" s="87">
        <v>3</v>
      </c>
      <c r="H627" s="88">
        <v>0</v>
      </c>
      <c r="I627" s="89">
        <v>9</v>
      </c>
      <c r="J627" s="88">
        <v>13.75</v>
      </c>
      <c r="K627" s="88">
        <v>28.2</v>
      </c>
    </row>
    <row r="628" spans="1:11" ht="21" x14ac:dyDescent="0.2">
      <c r="A628" s="87" t="s">
        <v>808</v>
      </c>
      <c r="B628" s="87" t="s">
        <v>38</v>
      </c>
      <c r="C628" s="87"/>
      <c r="D628" s="87" t="s">
        <v>59</v>
      </c>
      <c r="E628" s="87" t="s">
        <v>353</v>
      </c>
      <c r="F628" s="87"/>
      <c r="G628" s="87">
        <v>25</v>
      </c>
      <c r="H628" s="88">
        <v>0</v>
      </c>
      <c r="I628" s="89">
        <v>50</v>
      </c>
      <c r="J628" s="88">
        <v>3.55</v>
      </c>
      <c r="K628" s="88">
        <v>7.3</v>
      </c>
    </row>
    <row r="629" spans="1:11" ht="42" x14ac:dyDescent="0.2">
      <c r="A629" s="87" t="s">
        <v>3265</v>
      </c>
      <c r="B629" s="87" t="s">
        <v>251</v>
      </c>
      <c r="C629" s="87" t="s">
        <v>69</v>
      </c>
      <c r="D629" s="87" t="s">
        <v>61</v>
      </c>
      <c r="E629" s="87"/>
      <c r="F629" s="87"/>
      <c r="G629" s="87">
        <v>10</v>
      </c>
      <c r="H629" s="88">
        <v>0</v>
      </c>
      <c r="I629" s="89">
        <v>10</v>
      </c>
      <c r="J629" s="88">
        <v>10.8</v>
      </c>
      <c r="K629" s="88">
        <v>22.15</v>
      </c>
    </row>
    <row r="630" spans="1:11" ht="42" x14ac:dyDescent="0.2">
      <c r="A630" s="87" t="s">
        <v>3266</v>
      </c>
      <c r="B630" s="87" t="s">
        <v>251</v>
      </c>
      <c r="C630" s="87" t="s">
        <v>69</v>
      </c>
      <c r="D630" s="87" t="s">
        <v>64</v>
      </c>
      <c r="E630" s="87"/>
      <c r="F630" s="87"/>
      <c r="G630" s="87">
        <v>10</v>
      </c>
      <c r="H630" s="88">
        <v>0</v>
      </c>
      <c r="I630" s="89">
        <v>10</v>
      </c>
      <c r="J630" s="88">
        <v>12.75</v>
      </c>
      <c r="K630" s="88">
        <v>26.15</v>
      </c>
    </row>
    <row r="631" spans="1:11" ht="42" x14ac:dyDescent="0.2">
      <c r="A631" s="87" t="s">
        <v>3202</v>
      </c>
      <c r="B631" s="87" t="s">
        <v>251</v>
      </c>
      <c r="C631" s="87" t="s">
        <v>69</v>
      </c>
      <c r="D631" s="87" t="s">
        <v>62</v>
      </c>
      <c r="E631" s="87"/>
      <c r="F631" s="87"/>
      <c r="G631" s="87">
        <v>10</v>
      </c>
      <c r="H631" s="88">
        <v>0</v>
      </c>
      <c r="I631" s="89">
        <v>10</v>
      </c>
      <c r="J631" s="88">
        <v>14.5</v>
      </c>
      <c r="K631" s="88">
        <v>29.7</v>
      </c>
    </row>
    <row r="632" spans="1:11" ht="42" x14ac:dyDescent="0.2">
      <c r="A632" s="87" t="s">
        <v>3267</v>
      </c>
      <c r="B632" s="87" t="s">
        <v>251</v>
      </c>
      <c r="C632" s="87" t="s">
        <v>69</v>
      </c>
      <c r="D632" s="87" t="s">
        <v>63</v>
      </c>
      <c r="E632" s="87"/>
      <c r="F632" s="87"/>
      <c r="G632" s="87">
        <v>10</v>
      </c>
      <c r="H632" s="88">
        <v>0</v>
      </c>
      <c r="I632" s="89">
        <v>10</v>
      </c>
      <c r="J632" s="88">
        <v>16</v>
      </c>
      <c r="K632" s="88">
        <v>32.799999999999997</v>
      </c>
    </row>
    <row r="633" spans="1:11" ht="42" x14ac:dyDescent="0.2">
      <c r="A633" s="87" t="s">
        <v>3581</v>
      </c>
      <c r="B633" s="87" t="s">
        <v>251</v>
      </c>
      <c r="C633" s="87" t="s">
        <v>69</v>
      </c>
      <c r="D633" s="87" t="s">
        <v>329</v>
      </c>
      <c r="E633" s="87"/>
      <c r="F633" s="87"/>
      <c r="G633" s="87">
        <v>10</v>
      </c>
      <c r="H633" s="88">
        <v>0</v>
      </c>
      <c r="I633" s="89">
        <v>10</v>
      </c>
      <c r="J633" s="88">
        <v>17.600000000000001</v>
      </c>
      <c r="K633" s="88">
        <v>36.1</v>
      </c>
    </row>
    <row r="634" spans="1:11" ht="42" x14ac:dyDescent="0.2">
      <c r="A634" s="87" t="s">
        <v>809</v>
      </c>
      <c r="B634" s="87" t="s">
        <v>251</v>
      </c>
      <c r="C634" s="87" t="s">
        <v>60</v>
      </c>
      <c r="D634" s="87"/>
      <c r="E634" s="87"/>
      <c r="F634" s="87"/>
      <c r="G634" s="87">
        <v>50</v>
      </c>
      <c r="H634" s="88">
        <v>0</v>
      </c>
      <c r="I634" s="89">
        <v>50</v>
      </c>
      <c r="J634" s="88">
        <v>3.3</v>
      </c>
      <c r="K634" s="88">
        <v>6.75</v>
      </c>
    </row>
    <row r="635" spans="1:11" ht="42" x14ac:dyDescent="0.2">
      <c r="A635" s="87" t="s">
        <v>811</v>
      </c>
      <c r="B635" s="87" t="s">
        <v>810</v>
      </c>
      <c r="C635" s="87" t="s">
        <v>60</v>
      </c>
      <c r="D635" s="87"/>
      <c r="E635" s="87"/>
      <c r="F635" s="87"/>
      <c r="G635" s="87">
        <v>50</v>
      </c>
      <c r="H635" s="88">
        <v>0</v>
      </c>
      <c r="I635" s="89">
        <v>50</v>
      </c>
      <c r="J635" s="88">
        <v>1.65</v>
      </c>
      <c r="K635" s="88">
        <v>3.4</v>
      </c>
    </row>
    <row r="636" spans="1:11" ht="42" x14ac:dyDescent="0.2">
      <c r="A636" s="87" t="s">
        <v>812</v>
      </c>
      <c r="B636" s="87" t="s">
        <v>810</v>
      </c>
      <c r="C636" s="87"/>
      <c r="D636" s="87"/>
      <c r="E636" s="87" t="s">
        <v>83</v>
      </c>
      <c r="F636" s="87"/>
      <c r="G636" s="87">
        <v>20</v>
      </c>
      <c r="H636" s="88">
        <v>0</v>
      </c>
      <c r="I636" s="89">
        <v>20</v>
      </c>
      <c r="J636" s="88">
        <v>4.4000000000000004</v>
      </c>
      <c r="K636" s="88">
        <v>9</v>
      </c>
    </row>
    <row r="637" spans="1:11" ht="42" x14ac:dyDescent="0.2">
      <c r="A637" s="87" t="s">
        <v>813</v>
      </c>
      <c r="B637" s="87" t="s">
        <v>141</v>
      </c>
      <c r="C637" s="87"/>
      <c r="D637" s="87" t="s">
        <v>61</v>
      </c>
      <c r="E637" s="87"/>
      <c r="F637" s="87"/>
      <c r="G637" s="87">
        <v>10</v>
      </c>
      <c r="H637" s="88">
        <v>0</v>
      </c>
      <c r="I637" s="89">
        <v>10</v>
      </c>
      <c r="J637" s="88">
        <v>14.4</v>
      </c>
      <c r="K637" s="88">
        <v>29.5</v>
      </c>
    </row>
    <row r="638" spans="1:11" ht="42" x14ac:dyDescent="0.2">
      <c r="A638" s="87" t="s">
        <v>814</v>
      </c>
      <c r="B638" s="87" t="s">
        <v>141</v>
      </c>
      <c r="C638" s="87"/>
      <c r="D638" s="87" t="s">
        <v>64</v>
      </c>
      <c r="E638" s="87"/>
      <c r="F638" s="87"/>
      <c r="G638" s="87">
        <v>10</v>
      </c>
      <c r="H638" s="88">
        <v>0</v>
      </c>
      <c r="I638" s="89">
        <v>10</v>
      </c>
      <c r="J638" s="88">
        <v>17.2</v>
      </c>
      <c r="K638" s="88">
        <v>35.25</v>
      </c>
    </row>
    <row r="639" spans="1:11" ht="42" x14ac:dyDescent="0.2">
      <c r="A639" s="87" t="s">
        <v>815</v>
      </c>
      <c r="B639" s="87" t="s">
        <v>141</v>
      </c>
      <c r="C639" s="87"/>
      <c r="D639" s="87" t="s">
        <v>64</v>
      </c>
      <c r="E639" s="87" t="s">
        <v>816</v>
      </c>
      <c r="F639" s="87"/>
      <c r="G639" s="87">
        <v>5</v>
      </c>
      <c r="H639" s="88">
        <v>0</v>
      </c>
      <c r="I639" s="89">
        <v>10</v>
      </c>
      <c r="J639" s="88">
        <v>23.55</v>
      </c>
      <c r="K639" s="88">
        <v>48.3</v>
      </c>
    </row>
    <row r="640" spans="1:11" ht="42" x14ac:dyDescent="0.2">
      <c r="A640" s="87" t="s">
        <v>817</v>
      </c>
      <c r="B640" s="87" t="s">
        <v>141</v>
      </c>
      <c r="C640" s="87"/>
      <c r="D640" s="87" t="s">
        <v>62</v>
      </c>
      <c r="E640" s="87"/>
      <c r="F640" s="87"/>
      <c r="G640" s="87">
        <v>10</v>
      </c>
      <c r="H640" s="88">
        <v>0</v>
      </c>
      <c r="I640" s="89">
        <v>10</v>
      </c>
      <c r="J640" s="88">
        <v>19.850000000000001</v>
      </c>
      <c r="K640" s="88">
        <v>40.700000000000003</v>
      </c>
    </row>
    <row r="641" spans="1:11" ht="42" x14ac:dyDescent="0.2">
      <c r="A641" s="87" t="s">
        <v>818</v>
      </c>
      <c r="B641" s="87" t="s">
        <v>141</v>
      </c>
      <c r="C641" s="87"/>
      <c r="D641" s="87" t="s">
        <v>62</v>
      </c>
      <c r="E641" s="87" t="s">
        <v>816</v>
      </c>
      <c r="F641" s="87" t="s">
        <v>331</v>
      </c>
      <c r="G641" s="87">
        <v>5</v>
      </c>
      <c r="H641" s="88">
        <v>0</v>
      </c>
      <c r="I641" s="89">
        <v>10</v>
      </c>
      <c r="J641" s="88">
        <v>26.7</v>
      </c>
      <c r="K641" s="88">
        <v>54.75</v>
      </c>
    </row>
    <row r="642" spans="1:11" ht="42" x14ac:dyDescent="0.2">
      <c r="A642" s="87" t="s">
        <v>819</v>
      </c>
      <c r="B642" s="87" t="s">
        <v>141</v>
      </c>
      <c r="C642" s="87"/>
      <c r="D642" s="87" t="s">
        <v>63</v>
      </c>
      <c r="E642" s="87"/>
      <c r="F642" s="87"/>
      <c r="G642" s="87">
        <v>10</v>
      </c>
      <c r="H642" s="88">
        <v>0</v>
      </c>
      <c r="I642" s="89">
        <v>10</v>
      </c>
      <c r="J642" s="88">
        <v>22.65</v>
      </c>
      <c r="K642" s="88">
        <v>46.45</v>
      </c>
    </row>
    <row r="643" spans="1:11" ht="42" x14ac:dyDescent="0.2">
      <c r="A643" s="87" t="s">
        <v>820</v>
      </c>
      <c r="B643" s="87" t="s">
        <v>141</v>
      </c>
      <c r="C643" s="87"/>
      <c r="D643" s="87" t="s">
        <v>63</v>
      </c>
      <c r="E643" s="87" t="s">
        <v>816</v>
      </c>
      <c r="F643" s="87" t="s">
        <v>331</v>
      </c>
      <c r="G643" s="87">
        <v>5</v>
      </c>
      <c r="H643" s="88">
        <v>0</v>
      </c>
      <c r="I643" s="89">
        <v>10</v>
      </c>
      <c r="J643" s="88">
        <v>29.9</v>
      </c>
      <c r="K643" s="88">
        <v>61.3</v>
      </c>
    </row>
    <row r="644" spans="1:11" ht="42" x14ac:dyDescent="0.2">
      <c r="A644" s="87" t="s">
        <v>821</v>
      </c>
      <c r="B644" s="87" t="s">
        <v>141</v>
      </c>
      <c r="C644" s="87"/>
      <c r="D644" s="87" t="s">
        <v>329</v>
      </c>
      <c r="E644" s="87" t="s">
        <v>816</v>
      </c>
      <c r="F644" s="87" t="s">
        <v>331</v>
      </c>
      <c r="G644" s="87">
        <v>3</v>
      </c>
      <c r="H644" s="88">
        <v>0</v>
      </c>
      <c r="I644" s="89">
        <v>9</v>
      </c>
      <c r="J644" s="88">
        <v>35.15</v>
      </c>
      <c r="K644" s="88">
        <v>72.05</v>
      </c>
    </row>
    <row r="645" spans="1:11" ht="42" x14ac:dyDescent="0.2">
      <c r="A645" s="87" t="s">
        <v>822</v>
      </c>
      <c r="B645" s="87" t="s">
        <v>141</v>
      </c>
      <c r="C645" s="87"/>
      <c r="D645" s="87" t="s">
        <v>59</v>
      </c>
      <c r="E645" s="87"/>
      <c r="F645" s="87"/>
      <c r="G645" s="87">
        <v>10</v>
      </c>
      <c r="H645" s="88">
        <v>0</v>
      </c>
      <c r="I645" s="89">
        <v>10</v>
      </c>
      <c r="J645" s="88">
        <v>14.1</v>
      </c>
      <c r="K645" s="88">
        <v>28.9</v>
      </c>
    </row>
    <row r="646" spans="1:11" ht="31.5" x14ac:dyDescent="0.2">
      <c r="A646" s="87" t="s">
        <v>823</v>
      </c>
      <c r="B646" s="87" t="s">
        <v>109</v>
      </c>
      <c r="C646" s="87"/>
      <c r="D646" s="87" t="s">
        <v>61</v>
      </c>
      <c r="E646" s="87"/>
      <c r="F646" s="87"/>
      <c r="G646" s="87">
        <v>25</v>
      </c>
      <c r="H646" s="88">
        <v>0</v>
      </c>
      <c r="I646" s="89">
        <v>50</v>
      </c>
      <c r="J646" s="88">
        <v>5.05</v>
      </c>
      <c r="K646" s="88">
        <v>10.35</v>
      </c>
    </row>
    <row r="647" spans="1:11" ht="31.5" x14ac:dyDescent="0.2">
      <c r="A647" s="87" t="s">
        <v>824</v>
      </c>
      <c r="B647" s="87" t="s">
        <v>109</v>
      </c>
      <c r="C647" s="87"/>
      <c r="D647" s="87" t="s">
        <v>64</v>
      </c>
      <c r="E647" s="87"/>
      <c r="F647" s="87"/>
      <c r="G647" s="87">
        <v>10</v>
      </c>
      <c r="H647" s="88">
        <v>0</v>
      </c>
      <c r="I647" s="89">
        <v>10</v>
      </c>
      <c r="J647" s="88">
        <v>7.25</v>
      </c>
      <c r="K647" s="88">
        <v>14.85</v>
      </c>
    </row>
    <row r="648" spans="1:11" ht="31.5" x14ac:dyDescent="0.2">
      <c r="A648" s="87" t="s">
        <v>825</v>
      </c>
      <c r="B648" s="87" t="s">
        <v>109</v>
      </c>
      <c r="C648" s="87"/>
      <c r="D648" s="87" t="s">
        <v>62</v>
      </c>
      <c r="E648" s="87"/>
      <c r="F648" s="87"/>
      <c r="G648" s="87">
        <v>10</v>
      </c>
      <c r="H648" s="88">
        <v>0</v>
      </c>
      <c r="I648" s="89">
        <v>10</v>
      </c>
      <c r="J648" s="88">
        <v>9.6999999999999993</v>
      </c>
      <c r="K648" s="88">
        <v>19.899999999999999</v>
      </c>
    </row>
    <row r="649" spans="1:11" ht="31.5" x14ac:dyDescent="0.2">
      <c r="A649" s="87" t="s">
        <v>826</v>
      </c>
      <c r="B649" s="87" t="s">
        <v>109</v>
      </c>
      <c r="C649" s="87"/>
      <c r="D649" s="87" t="s">
        <v>63</v>
      </c>
      <c r="E649" s="87"/>
      <c r="F649" s="87"/>
      <c r="G649" s="87">
        <v>10</v>
      </c>
      <c r="H649" s="88">
        <v>0</v>
      </c>
      <c r="I649" s="89">
        <v>10</v>
      </c>
      <c r="J649" s="88">
        <v>12.55</v>
      </c>
      <c r="K649" s="88">
        <v>25.75</v>
      </c>
    </row>
    <row r="650" spans="1:11" ht="31.5" x14ac:dyDescent="0.2">
      <c r="A650" s="87" t="s">
        <v>827</v>
      </c>
      <c r="B650" s="87" t="s">
        <v>109</v>
      </c>
      <c r="C650" s="87"/>
      <c r="D650" s="87" t="s">
        <v>81</v>
      </c>
      <c r="E650" s="87"/>
      <c r="F650" s="87" t="s">
        <v>2594</v>
      </c>
      <c r="G650" s="87">
        <v>25</v>
      </c>
      <c r="H650" s="88">
        <v>0</v>
      </c>
      <c r="I650" s="89">
        <v>50</v>
      </c>
      <c r="J650" s="88">
        <v>0</v>
      </c>
      <c r="K650" s="88">
        <v>0</v>
      </c>
    </row>
    <row r="651" spans="1:11" ht="31.5" x14ac:dyDescent="0.2">
      <c r="A651" s="87" t="s">
        <v>828</v>
      </c>
      <c r="B651" s="87" t="s">
        <v>109</v>
      </c>
      <c r="C651" s="87"/>
      <c r="D651" s="87" t="s">
        <v>59</v>
      </c>
      <c r="E651" s="87"/>
      <c r="F651" s="87"/>
      <c r="G651" s="87">
        <v>25</v>
      </c>
      <c r="H651" s="88">
        <v>0</v>
      </c>
      <c r="I651" s="89">
        <v>50</v>
      </c>
      <c r="J651" s="88">
        <v>4.3499999999999996</v>
      </c>
      <c r="K651" s="88">
        <v>8.9</v>
      </c>
    </row>
    <row r="652" spans="1:11" ht="31.5" x14ac:dyDescent="0.2">
      <c r="A652" s="87" t="s">
        <v>3197</v>
      </c>
      <c r="B652" s="87" t="s">
        <v>109</v>
      </c>
      <c r="C652" s="87" t="s">
        <v>3117</v>
      </c>
      <c r="D652" s="87"/>
      <c r="E652" s="87"/>
      <c r="F652" s="87"/>
      <c r="G652" s="87">
        <v>25</v>
      </c>
      <c r="H652" s="88">
        <v>0</v>
      </c>
      <c r="I652" s="89">
        <v>50</v>
      </c>
      <c r="J652" s="88">
        <v>6.05</v>
      </c>
      <c r="K652" s="88">
        <v>12.4</v>
      </c>
    </row>
    <row r="653" spans="1:11" ht="31.5" x14ac:dyDescent="0.2">
      <c r="A653" s="87" t="s">
        <v>829</v>
      </c>
      <c r="B653" s="87" t="s">
        <v>109</v>
      </c>
      <c r="C653" s="87"/>
      <c r="D653" s="87" t="s">
        <v>61</v>
      </c>
      <c r="E653" s="87" t="s">
        <v>353</v>
      </c>
      <c r="F653" s="87"/>
      <c r="G653" s="87">
        <v>10</v>
      </c>
      <c r="H653" s="88">
        <v>0</v>
      </c>
      <c r="I653" s="89">
        <v>10</v>
      </c>
      <c r="J653" s="88">
        <v>7.4</v>
      </c>
      <c r="K653" s="88">
        <v>15.15</v>
      </c>
    </row>
    <row r="654" spans="1:11" ht="31.5" x14ac:dyDescent="0.2">
      <c r="A654" s="87" t="s">
        <v>830</v>
      </c>
      <c r="B654" s="87" t="s">
        <v>109</v>
      </c>
      <c r="C654" s="87"/>
      <c r="D654" s="87" t="s">
        <v>64</v>
      </c>
      <c r="E654" s="87" t="s">
        <v>353</v>
      </c>
      <c r="F654" s="87"/>
      <c r="G654" s="87">
        <v>10</v>
      </c>
      <c r="H654" s="88">
        <v>0</v>
      </c>
      <c r="I654" s="89">
        <v>10</v>
      </c>
      <c r="J654" s="88">
        <v>9.8000000000000007</v>
      </c>
      <c r="K654" s="88">
        <v>20.100000000000001</v>
      </c>
    </row>
    <row r="655" spans="1:11" ht="31.5" x14ac:dyDescent="0.2">
      <c r="A655" s="87" t="s">
        <v>831</v>
      </c>
      <c r="B655" s="87" t="s">
        <v>109</v>
      </c>
      <c r="C655" s="87"/>
      <c r="D655" s="87" t="s">
        <v>64</v>
      </c>
      <c r="E655" s="87" t="s">
        <v>802</v>
      </c>
      <c r="F655" s="87" t="s">
        <v>331</v>
      </c>
      <c r="G655" s="87">
        <v>3</v>
      </c>
      <c r="H655" s="88">
        <v>0</v>
      </c>
      <c r="I655" s="89">
        <v>9</v>
      </c>
      <c r="J655" s="88">
        <v>19.7</v>
      </c>
      <c r="K655" s="88">
        <v>40.4</v>
      </c>
    </row>
    <row r="656" spans="1:11" ht="31.5" x14ac:dyDescent="0.2">
      <c r="A656" s="87" t="s">
        <v>832</v>
      </c>
      <c r="B656" s="87" t="s">
        <v>109</v>
      </c>
      <c r="C656" s="87"/>
      <c r="D656" s="87" t="s">
        <v>62</v>
      </c>
      <c r="E656" s="87" t="s">
        <v>353</v>
      </c>
      <c r="F656" s="87"/>
      <c r="G656" s="87">
        <v>3</v>
      </c>
      <c r="H656" s="88">
        <v>0</v>
      </c>
      <c r="I656" s="89">
        <v>9</v>
      </c>
      <c r="J656" s="88">
        <v>13.55</v>
      </c>
      <c r="K656" s="88">
        <v>27.8</v>
      </c>
    </row>
    <row r="657" spans="1:11" ht="31.5" x14ac:dyDescent="0.2">
      <c r="A657" s="87" t="s">
        <v>833</v>
      </c>
      <c r="B657" s="87" t="s">
        <v>109</v>
      </c>
      <c r="C657" s="87"/>
      <c r="D657" s="87" t="s">
        <v>62</v>
      </c>
      <c r="E657" s="87" t="s">
        <v>802</v>
      </c>
      <c r="F657" s="87" t="s">
        <v>331</v>
      </c>
      <c r="G657" s="87">
        <v>3</v>
      </c>
      <c r="H657" s="88">
        <v>0</v>
      </c>
      <c r="I657" s="89">
        <v>9</v>
      </c>
      <c r="J657" s="88">
        <v>21</v>
      </c>
      <c r="K657" s="88">
        <v>43.05</v>
      </c>
    </row>
    <row r="658" spans="1:11" ht="31.5" x14ac:dyDescent="0.2">
      <c r="A658" s="87" t="s">
        <v>834</v>
      </c>
      <c r="B658" s="87" t="s">
        <v>109</v>
      </c>
      <c r="C658" s="87"/>
      <c r="D658" s="87" t="s">
        <v>63</v>
      </c>
      <c r="E658" s="87" t="s">
        <v>353</v>
      </c>
      <c r="F658" s="87"/>
      <c r="G658" s="87">
        <v>3</v>
      </c>
      <c r="H658" s="88">
        <v>0</v>
      </c>
      <c r="I658" s="89">
        <v>9</v>
      </c>
      <c r="J658" s="88">
        <v>18.5</v>
      </c>
      <c r="K658" s="88">
        <v>37.9</v>
      </c>
    </row>
    <row r="659" spans="1:11" ht="31.5" x14ac:dyDescent="0.2">
      <c r="A659" s="87" t="s">
        <v>835</v>
      </c>
      <c r="B659" s="87" t="s">
        <v>109</v>
      </c>
      <c r="C659" s="87"/>
      <c r="D659" s="87" t="s">
        <v>63</v>
      </c>
      <c r="E659" s="87" t="s">
        <v>802</v>
      </c>
      <c r="F659" s="87" t="s">
        <v>331</v>
      </c>
      <c r="G659" s="87">
        <v>3</v>
      </c>
      <c r="H659" s="88">
        <v>0</v>
      </c>
      <c r="I659" s="89">
        <v>9</v>
      </c>
      <c r="J659" s="88">
        <v>22.5</v>
      </c>
      <c r="K659" s="88">
        <v>46.1</v>
      </c>
    </row>
    <row r="660" spans="1:11" ht="31.5" x14ac:dyDescent="0.2">
      <c r="A660" s="87" t="s">
        <v>836</v>
      </c>
      <c r="B660" s="87" t="s">
        <v>109</v>
      </c>
      <c r="C660" s="87"/>
      <c r="D660" s="87" t="s">
        <v>329</v>
      </c>
      <c r="E660" s="87" t="s">
        <v>353</v>
      </c>
      <c r="F660" s="87" t="s">
        <v>331</v>
      </c>
      <c r="G660" s="87">
        <v>3</v>
      </c>
      <c r="H660" s="88">
        <v>0</v>
      </c>
      <c r="I660" s="89">
        <v>9</v>
      </c>
      <c r="J660" s="88">
        <v>24.95</v>
      </c>
      <c r="K660" s="88">
        <v>51.15</v>
      </c>
    </row>
    <row r="661" spans="1:11" ht="31.5" x14ac:dyDescent="0.2">
      <c r="A661" s="87" t="s">
        <v>837</v>
      </c>
      <c r="B661" s="87" t="s">
        <v>109</v>
      </c>
      <c r="C661" s="87"/>
      <c r="D661" s="87" t="s">
        <v>330</v>
      </c>
      <c r="E661" s="87" t="s">
        <v>353</v>
      </c>
      <c r="F661" s="87" t="s">
        <v>331</v>
      </c>
      <c r="G661" s="87">
        <v>3</v>
      </c>
      <c r="H661" s="88">
        <v>0</v>
      </c>
      <c r="I661" s="89">
        <v>9</v>
      </c>
      <c r="J661" s="88">
        <v>35.5</v>
      </c>
      <c r="K661" s="88">
        <v>72.75</v>
      </c>
    </row>
    <row r="662" spans="1:11" ht="21" x14ac:dyDescent="0.2">
      <c r="A662" s="87" t="s">
        <v>838</v>
      </c>
      <c r="B662" s="87" t="s">
        <v>100</v>
      </c>
      <c r="C662" s="87"/>
      <c r="D662" s="87" t="s">
        <v>61</v>
      </c>
      <c r="E662" s="87"/>
      <c r="F662" s="87"/>
      <c r="G662" s="87">
        <v>50</v>
      </c>
      <c r="H662" s="88">
        <v>0</v>
      </c>
      <c r="I662" s="89">
        <v>50</v>
      </c>
      <c r="J662" s="88">
        <v>1.95</v>
      </c>
      <c r="K662" s="88">
        <v>4</v>
      </c>
    </row>
    <row r="663" spans="1:11" ht="21" x14ac:dyDescent="0.2">
      <c r="A663" s="87" t="s">
        <v>839</v>
      </c>
      <c r="B663" s="87" t="s">
        <v>100</v>
      </c>
      <c r="C663" s="87"/>
      <c r="D663" s="87" t="s">
        <v>64</v>
      </c>
      <c r="E663" s="87"/>
      <c r="F663" s="87"/>
      <c r="G663" s="87">
        <v>20</v>
      </c>
      <c r="H663" s="88">
        <v>0</v>
      </c>
      <c r="I663" s="89">
        <v>20</v>
      </c>
      <c r="J663" s="88">
        <v>2.25</v>
      </c>
      <c r="K663" s="88">
        <v>4.5999999999999996</v>
      </c>
    </row>
    <row r="664" spans="1:11" ht="21" x14ac:dyDescent="0.2">
      <c r="A664" s="87" t="s">
        <v>840</v>
      </c>
      <c r="B664" s="87" t="s">
        <v>100</v>
      </c>
      <c r="C664" s="87"/>
      <c r="D664" s="87" t="s">
        <v>62</v>
      </c>
      <c r="E664" s="87"/>
      <c r="F664" s="87"/>
      <c r="G664" s="87">
        <v>20</v>
      </c>
      <c r="H664" s="88">
        <v>0</v>
      </c>
      <c r="I664" s="89">
        <v>20</v>
      </c>
      <c r="J664" s="88">
        <v>3.1</v>
      </c>
      <c r="K664" s="88">
        <v>6.35</v>
      </c>
    </row>
    <row r="665" spans="1:11" ht="21" x14ac:dyDescent="0.2">
      <c r="A665" s="87" t="s">
        <v>841</v>
      </c>
      <c r="B665" s="87" t="s">
        <v>100</v>
      </c>
      <c r="C665" s="87"/>
      <c r="D665" s="87" t="s">
        <v>63</v>
      </c>
      <c r="E665" s="87"/>
      <c r="F665" s="87"/>
      <c r="G665" s="87">
        <v>20</v>
      </c>
      <c r="H665" s="88">
        <v>0</v>
      </c>
      <c r="I665" s="89">
        <v>20</v>
      </c>
      <c r="J665" s="88">
        <v>4.4000000000000004</v>
      </c>
      <c r="K665" s="88">
        <v>9</v>
      </c>
    </row>
    <row r="666" spans="1:11" ht="21" x14ac:dyDescent="0.2">
      <c r="A666" s="87" t="s">
        <v>2632</v>
      </c>
      <c r="B666" s="87" t="s">
        <v>100</v>
      </c>
      <c r="C666" s="87"/>
      <c r="D666" s="87" t="s">
        <v>329</v>
      </c>
      <c r="E666" s="87"/>
      <c r="F666" s="87"/>
      <c r="G666" s="87">
        <v>10</v>
      </c>
      <c r="H666" s="88">
        <v>0</v>
      </c>
      <c r="I666" s="89">
        <v>10</v>
      </c>
      <c r="J666" s="88">
        <v>5.6</v>
      </c>
      <c r="K666" s="88">
        <v>11.5</v>
      </c>
    </row>
    <row r="667" spans="1:11" ht="21" x14ac:dyDescent="0.2">
      <c r="A667" s="87" t="s">
        <v>842</v>
      </c>
      <c r="B667" s="87" t="s">
        <v>100</v>
      </c>
      <c r="C667" s="87"/>
      <c r="D667" s="87" t="s">
        <v>81</v>
      </c>
      <c r="E667" s="87"/>
      <c r="F667" s="87"/>
      <c r="G667" s="87">
        <v>50</v>
      </c>
      <c r="H667" s="88">
        <v>0</v>
      </c>
      <c r="I667" s="89">
        <v>50</v>
      </c>
      <c r="J667" s="88">
        <v>1.1499999999999999</v>
      </c>
      <c r="K667" s="88">
        <v>2.35</v>
      </c>
    </row>
    <row r="668" spans="1:11" ht="21" x14ac:dyDescent="0.2">
      <c r="A668" s="87" t="s">
        <v>843</v>
      </c>
      <c r="B668" s="87" t="s">
        <v>100</v>
      </c>
      <c r="C668" s="87"/>
      <c r="D668" s="87" t="s">
        <v>59</v>
      </c>
      <c r="E668" s="87"/>
      <c r="F668" s="87"/>
      <c r="G668" s="87">
        <v>50</v>
      </c>
      <c r="H668" s="88">
        <v>0</v>
      </c>
      <c r="I668" s="89">
        <v>50</v>
      </c>
      <c r="J668" s="88">
        <v>1.5</v>
      </c>
      <c r="K668" s="88">
        <v>3.05</v>
      </c>
    </row>
    <row r="669" spans="1:11" ht="21" x14ac:dyDescent="0.2">
      <c r="A669" s="87" t="s">
        <v>844</v>
      </c>
      <c r="B669" s="87" t="s">
        <v>100</v>
      </c>
      <c r="C669" s="87"/>
      <c r="D669" s="87" t="s">
        <v>61</v>
      </c>
      <c r="E669" s="87" t="s">
        <v>353</v>
      </c>
      <c r="F669" s="87"/>
      <c r="G669" s="87">
        <v>10</v>
      </c>
      <c r="H669" s="88">
        <v>0</v>
      </c>
      <c r="I669" s="89">
        <v>10</v>
      </c>
      <c r="J669" s="88">
        <v>3.7</v>
      </c>
      <c r="K669" s="88">
        <v>7.6</v>
      </c>
    </row>
    <row r="670" spans="1:11" ht="21" x14ac:dyDescent="0.2">
      <c r="A670" s="87" t="s">
        <v>845</v>
      </c>
      <c r="B670" s="87" t="s">
        <v>100</v>
      </c>
      <c r="C670" s="87"/>
      <c r="D670" s="87" t="s">
        <v>64</v>
      </c>
      <c r="E670" s="87" t="s">
        <v>353</v>
      </c>
      <c r="F670" s="87"/>
      <c r="G670" s="87">
        <v>10</v>
      </c>
      <c r="H670" s="88">
        <v>0</v>
      </c>
      <c r="I670" s="89">
        <v>10</v>
      </c>
      <c r="J670" s="88">
        <v>4</v>
      </c>
      <c r="K670" s="88">
        <v>8.1999999999999993</v>
      </c>
    </row>
    <row r="671" spans="1:11" ht="21" x14ac:dyDescent="0.2">
      <c r="A671" s="87" t="s">
        <v>846</v>
      </c>
      <c r="B671" s="87" t="s">
        <v>100</v>
      </c>
      <c r="C671" s="87"/>
      <c r="D671" s="87" t="s">
        <v>62</v>
      </c>
      <c r="E671" s="87" t="s">
        <v>353</v>
      </c>
      <c r="F671" s="87"/>
      <c r="G671" s="87">
        <v>10</v>
      </c>
      <c r="H671" s="88">
        <v>0</v>
      </c>
      <c r="I671" s="89">
        <v>10</v>
      </c>
      <c r="J671" s="88">
        <v>5.15</v>
      </c>
      <c r="K671" s="88">
        <v>10.55</v>
      </c>
    </row>
    <row r="672" spans="1:11" ht="21" x14ac:dyDescent="0.2">
      <c r="A672" s="87" t="s">
        <v>847</v>
      </c>
      <c r="B672" s="87" t="s">
        <v>100</v>
      </c>
      <c r="C672" s="87"/>
      <c r="D672" s="87" t="s">
        <v>63</v>
      </c>
      <c r="E672" s="87" t="s">
        <v>353</v>
      </c>
      <c r="F672" s="87"/>
      <c r="G672" s="87">
        <v>10</v>
      </c>
      <c r="H672" s="88">
        <v>0</v>
      </c>
      <c r="I672" s="89">
        <v>10</v>
      </c>
      <c r="J672" s="88">
        <v>6.2</v>
      </c>
      <c r="K672" s="88">
        <v>12.7</v>
      </c>
    </row>
    <row r="673" spans="1:11" ht="21" x14ac:dyDescent="0.2">
      <c r="A673" s="87" t="s">
        <v>2633</v>
      </c>
      <c r="B673" s="87" t="s">
        <v>100</v>
      </c>
      <c r="C673" s="87"/>
      <c r="D673" s="87" t="s">
        <v>329</v>
      </c>
      <c r="E673" s="87" t="s">
        <v>353</v>
      </c>
      <c r="F673" s="87" t="s">
        <v>331</v>
      </c>
      <c r="G673" s="87">
        <v>10</v>
      </c>
      <c r="H673" s="88">
        <v>0</v>
      </c>
      <c r="I673" s="89">
        <v>10</v>
      </c>
      <c r="J673" s="88">
        <v>7.25</v>
      </c>
      <c r="K673" s="88">
        <v>14.85</v>
      </c>
    </row>
    <row r="674" spans="1:11" ht="21" x14ac:dyDescent="0.2">
      <c r="A674" s="87" t="s">
        <v>848</v>
      </c>
      <c r="B674" s="87" t="s">
        <v>100</v>
      </c>
      <c r="C674" s="87"/>
      <c r="D674" s="87" t="s">
        <v>59</v>
      </c>
      <c r="E674" s="87" t="s">
        <v>353</v>
      </c>
      <c r="F674" s="87"/>
      <c r="G674" s="87">
        <v>25</v>
      </c>
      <c r="H674" s="88">
        <v>0</v>
      </c>
      <c r="I674" s="89">
        <v>50</v>
      </c>
      <c r="J674" s="88">
        <v>2.4</v>
      </c>
      <c r="K674" s="88">
        <v>4.9000000000000004</v>
      </c>
    </row>
    <row r="675" spans="1:11" ht="31.5" x14ac:dyDescent="0.2">
      <c r="A675" s="87" t="s">
        <v>849</v>
      </c>
      <c r="B675" s="87" t="s">
        <v>257</v>
      </c>
      <c r="C675" s="87" t="s">
        <v>60</v>
      </c>
      <c r="D675" s="87"/>
      <c r="E675" s="87"/>
      <c r="F675" s="87"/>
      <c r="G675" s="87">
        <v>50</v>
      </c>
      <c r="H675" s="88">
        <v>0</v>
      </c>
      <c r="I675" s="89">
        <v>50</v>
      </c>
      <c r="J675" s="88">
        <v>3.35</v>
      </c>
      <c r="K675" s="88">
        <v>6.85</v>
      </c>
    </row>
    <row r="676" spans="1:11" ht="31.5" x14ac:dyDescent="0.2">
      <c r="A676" s="87" t="s">
        <v>850</v>
      </c>
      <c r="B676" s="87" t="s">
        <v>257</v>
      </c>
      <c r="C676" s="87"/>
      <c r="D676" s="87"/>
      <c r="E676" s="87" t="s">
        <v>83</v>
      </c>
      <c r="F676" s="87"/>
      <c r="G676" s="87">
        <v>10</v>
      </c>
      <c r="H676" s="88">
        <v>0</v>
      </c>
      <c r="I676" s="89">
        <v>10</v>
      </c>
      <c r="J676" s="88">
        <v>6</v>
      </c>
      <c r="K676" s="88">
        <v>12.3</v>
      </c>
    </row>
    <row r="677" spans="1:11" ht="21" x14ac:dyDescent="0.2">
      <c r="A677" s="87" t="s">
        <v>851</v>
      </c>
      <c r="B677" s="87" t="s">
        <v>82</v>
      </c>
      <c r="C677" s="87"/>
      <c r="D677" s="87" t="s">
        <v>61</v>
      </c>
      <c r="E677" s="87"/>
      <c r="F677" s="87"/>
      <c r="G677" s="87">
        <v>50</v>
      </c>
      <c r="H677" s="88">
        <v>0</v>
      </c>
      <c r="I677" s="89">
        <v>50</v>
      </c>
      <c r="J677" s="88">
        <v>1.25</v>
      </c>
      <c r="K677" s="88">
        <v>2.5499999999999998</v>
      </c>
    </row>
    <row r="678" spans="1:11" ht="21" x14ac:dyDescent="0.2">
      <c r="A678" s="87" t="s">
        <v>852</v>
      </c>
      <c r="B678" s="87" t="s">
        <v>82</v>
      </c>
      <c r="C678" s="87"/>
      <c r="D678" s="87" t="s">
        <v>64</v>
      </c>
      <c r="E678" s="87"/>
      <c r="F678" s="87"/>
      <c r="G678" s="87">
        <v>50</v>
      </c>
      <c r="H678" s="88">
        <v>0</v>
      </c>
      <c r="I678" s="89">
        <v>50</v>
      </c>
      <c r="J678" s="88">
        <v>1.65</v>
      </c>
      <c r="K678" s="88">
        <v>3.4</v>
      </c>
    </row>
    <row r="679" spans="1:11" ht="21" x14ac:dyDescent="0.2">
      <c r="A679" s="87" t="s">
        <v>853</v>
      </c>
      <c r="B679" s="87" t="s">
        <v>82</v>
      </c>
      <c r="C679" s="87"/>
      <c r="D679" s="87" t="s">
        <v>62</v>
      </c>
      <c r="E679" s="87"/>
      <c r="F679" s="87"/>
      <c r="G679" s="87">
        <v>20</v>
      </c>
      <c r="H679" s="88">
        <v>0</v>
      </c>
      <c r="I679" s="89">
        <v>20</v>
      </c>
      <c r="J679" s="88">
        <v>2.5</v>
      </c>
      <c r="K679" s="88">
        <v>5.15</v>
      </c>
    </row>
    <row r="680" spans="1:11" ht="21" x14ac:dyDescent="0.2">
      <c r="A680" s="87" t="s">
        <v>854</v>
      </c>
      <c r="B680" s="87" t="s">
        <v>82</v>
      </c>
      <c r="C680" s="87"/>
      <c r="D680" s="87" t="s">
        <v>63</v>
      </c>
      <c r="E680" s="87"/>
      <c r="F680" s="87"/>
      <c r="G680" s="87">
        <v>20</v>
      </c>
      <c r="H680" s="88">
        <v>0</v>
      </c>
      <c r="I680" s="89">
        <v>20</v>
      </c>
      <c r="J680" s="88">
        <v>3.3</v>
      </c>
      <c r="K680" s="88">
        <v>6.75</v>
      </c>
    </row>
    <row r="681" spans="1:11" ht="21" x14ac:dyDescent="0.2">
      <c r="A681" s="87" t="s">
        <v>855</v>
      </c>
      <c r="B681" s="87" t="s">
        <v>82</v>
      </c>
      <c r="C681" s="87"/>
      <c r="D681" s="87" t="s">
        <v>645</v>
      </c>
      <c r="E681" s="87"/>
      <c r="F681" s="87" t="s">
        <v>2594</v>
      </c>
      <c r="G681" s="87">
        <v>50</v>
      </c>
      <c r="H681" s="88">
        <v>0</v>
      </c>
      <c r="I681" s="89">
        <v>50</v>
      </c>
      <c r="J681" s="88">
        <v>0</v>
      </c>
      <c r="K681" s="88">
        <v>0</v>
      </c>
    </row>
    <row r="682" spans="1:11" ht="21" x14ac:dyDescent="0.2">
      <c r="A682" s="87" t="s">
        <v>856</v>
      </c>
      <c r="B682" s="87" t="s">
        <v>82</v>
      </c>
      <c r="C682" s="87"/>
      <c r="D682" s="87" t="s">
        <v>81</v>
      </c>
      <c r="E682" s="87"/>
      <c r="F682" s="87"/>
      <c r="G682" s="87">
        <v>50</v>
      </c>
      <c r="H682" s="88">
        <v>0</v>
      </c>
      <c r="I682" s="89">
        <v>50</v>
      </c>
      <c r="J682" s="88">
        <v>0.75</v>
      </c>
      <c r="K682" s="88">
        <v>1.55</v>
      </c>
    </row>
    <row r="683" spans="1:11" ht="21" x14ac:dyDescent="0.2">
      <c r="A683" s="87" t="s">
        <v>857</v>
      </c>
      <c r="B683" s="87" t="s">
        <v>82</v>
      </c>
      <c r="C683" s="87"/>
      <c r="D683" s="87" t="s">
        <v>59</v>
      </c>
      <c r="E683" s="87"/>
      <c r="F683" s="87"/>
      <c r="G683" s="87">
        <v>50</v>
      </c>
      <c r="H683" s="88">
        <v>0</v>
      </c>
      <c r="I683" s="89">
        <v>50</v>
      </c>
      <c r="J683" s="88">
        <v>1.05</v>
      </c>
      <c r="K683" s="88">
        <v>2.15</v>
      </c>
    </row>
    <row r="684" spans="1:11" ht="21" x14ac:dyDescent="0.2">
      <c r="A684" s="87" t="s">
        <v>858</v>
      </c>
      <c r="B684" s="87" t="s">
        <v>82</v>
      </c>
      <c r="C684" s="87"/>
      <c r="D684" s="87" t="s">
        <v>61</v>
      </c>
      <c r="E684" s="87" t="s">
        <v>353</v>
      </c>
      <c r="F684" s="87"/>
      <c r="G684" s="87">
        <v>10</v>
      </c>
      <c r="H684" s="88">
        <v>0</v>
      </c>
      <c r="I684" s="89">
        <v>10</v>
      </c>
      <c r="J684" s="88">
        <v>2.2000000000000002</v>
      </c>
      <c r="K684" s="88">
        <v>4.5</v>
      </c>
    </row>
    <row r="685" spans="1:11" ht="21" x14ac:dyDescent="0.2">
      <c r="A685" s="87" t="s">
        <v>859</v>
      </c>
      <c r="B685" s="87" t="s">
        <v>82</v>
      </c>
      <c r="C685" s="87"/>
      <c r="D685" s="87" t="s">
        <v>64</v>
      </c>
      <c r="E685" s="87" t="s">
        <v>353</v>
      </c>
      <c r="F685" s="87"/>
      <c r="G685" s="87">
        <v>10</v>
      </c>
      <c r="H685" s="88">
        <v>0</v>
      </c>
      <c r="I685" s="89">
        <v>10</v>
      </c>
      <c r="J685" s="88">
        <v>2.5499999999999998</v>
      </c>
      <c r="K685" s="88">
        <v>5.25</v>
      </c>
    </row>
    <row r="686" spans="1:11" ht="21" x14ac:dyDescent="0.2">
      <c r="A686" s="87" t="s">
        <v>860</v>
      </c>
      <c r="B686" s="87" t="s">
        <v>82</v>
      </c>
      <c r="C686" s="87"/>
      <c r="D686" s="87" t="s">
        <v>62</v>
      </c>
      <c r="E686" s="87" t="s">
        <v>353</v>
      </c>
      <c r="F686" s="87"/>
      <c r="G686" s="87">
        <v>10</v>
      </c>
      <c r="H686" s="88">
        <v>0</v>
      </c>
      <c r="I686" s="89">
        <v>10</v>
      </c>
      <c r="J686" s="88">
        <v>3</v>
      </c>
      <c r="K686" s="88">
        <v>6.15</v>
      </c>
    </row>
    <row r="687" spans="1:11" ht="21" x14ac:dyDescent="0.2">
      <c r="A687" s="87" t="s">
        <v>861</v>
      </c>
      <c r="B687" s="87" t="s">
        <v>82</v>
      </c>
      <c r="C687" s="87"/>
      <c r="D687" s="87" t="s">
        <v>63</v>
      </c>
      <c r="E687" s="87" t="s">
        <v>353</v>
      </c>
      <c r="F687" s="87"/>
      <c r="G687" s="87">
        <v>10</v>
      </c>
      <c r="H687" s="88">
        <v>0</v>
      </c>
      <c r="I687" s="89">
        <v>10</v>
      </c>
      <c r="J687" s="88">
        <v>4.3</v>
      </c>
      <c r="K687" s="88">
        <v>8.8000000000000007</v>
      </c>
    </row>
    <row r="688" spans="1:11" ht="21" x14ac:dyDescent="0.2">
      <c r="A688" s="87" t="s">
        <v>862</v>
      </c>
      <c r="B688" s="87" t="s">
        <v>82</v>
      </c>
      <c r="C688" s="87"/>
      <c r="D688" s="87" t="s">
        <v>329</v>
      </c>
      <c r="E688" s="87" t="s">
        <v>353</v>
      </c>
      <c r="F688" s="87"/>
      <c r="G688" s="87">
        <v>10</v>
      </c>
      <c r="H688" s="88">
        <v>0</v>
      </c>
      <c r="I688" s="89">
        <v>10</v>
      </c>
      <c r="J688" s="88">
        <v>5.6</v>
      </c>
      <c r="K688" s="88">
        <v>11.5</v>
      </c>
    </row>
    <row r="689" spans="1:11" ht="21" x14ac:dyDescent="0.2">
      <c r="A689" s="87" t="s">
        <v>863</v>
      </c>
      <c r="B689" s="87" t="s">
        <v>82</v>
      </c>
      <c r="C689" s="87"/>
      <c r="D689" s="87" t="s">
        <v>59</v>
      </c>
      <c r="E689" s="87" t="s">
        <v>353</v>
      </c>
      <c r="F689" s="87"/>
      <c r="G689" s="87">
        <v>10</v>
      </c>
      <c r="H689" s="88">
        <v>0</v>
      </c>
      <c r="I689" s="89">
        <v>10</v>
      </c>
      <c r="J689" s="88">
        <v>1.8</v>
      </c>
      <c r="K689" s="88">
        <v>3.7</v>
      </c>
    </row>
    <row r="690" spans="1:11" ht="21" x14ac:dyDescent="0.2">
      <c r="A690" s="87" t="s">
        <v>2634</v>
      </c>
      <c r="B690" s="87" t="s">
        <v>190</v>
      </c>
      <c r="C690" s="87" t="s">
        <v>1146</v>
      </c>
      <c r="D690" s="87"/>
      <c r="E690" s="87"/>
      <c r="F690" s="87" t="s">
        <v>331</v>
      </c>
      <c r="G690" s="87">
        <v>5</v>
      </c>
      <c r="H690" s="88">
        <v>0</v>
      </c>
      <c r="I690" s="89">
        <v>10</v>
      </c>
      <c r="J690" s="88">
        <v>11.5</v>
      </c>
      <c r="K690" s="88">
        <v>23.55</v>
      </c>
    </row>
    <row r="691" spans="1:11" ht="21" x14ac:dyDescent="0.2">
      <c r="A691" s="87" t="s">
        <v>3039</v>
      </c>
      <c r="B691" s="87" t="s">
        <v>190</v>
      </c>
      <c r="C691" s="87" t="s">
        <v>3040</v>
      </c>
      <c r="D691" s="87"/>
      <c r="E691" s="87"/>
      <c r="F691" s="87"/>
      <c r="G691" s="87">
        <v>20</v>
      </c>
      <c r="H691" s="88">
        <v>0</v>
      </c>
      <c r="I691" s="89">
        <v>20</v>
      </c>
      <c r="J691" s="88">
        <v>7.4</v>
      </c>
      <c r="K691" s="88">
        <v>15.15</v>
      </c>
    </row>
    <row r="692" spans="1:11" ht="21" x14ac:dyDescent="0.2">
      <c r="A692" s="87" t="s">
        <v>3268</v>
      </c>
      <c r="B692" s="87" t="s">
        <v>190</v>
      </c>
      <c r="C692" s="87" t="s">
        <v>3040</v>
      </c>
      <c r="D692" s="87"/>
      <c r="E692" s="87" t="s">
        <v>380</v>
      </c>
      <c r="F692" s="87"/>
      <c r="G692" s="87">
        <v>20</v>
      </c>
      <c r="H692" s="88">
        <v>0</v>
      </c>
      <c r="I692" s="89">
        <v>20</v>
      </c>
      <c r="J692" s="88">
        <v>5.9</v>
      </c>
      <c r="K692" s="88">
        <v>12.1</v>
      </c>
    </row>
    <row r="693" spans="1:11" ht="21" x14ac:dyDescent="0.2">
      <c r="A693" s="87" t="s">
        <v>864</v>
      </c>
      <c r="B693" s="87" t="s">
        <v>190</v>
      </c>
      <c r="C693" s="87" t="s">
        <v>60</v>
      </c>
      <c r="D693" s="87"/>
      <c r="E693" s="87" t="s">
        <v>865</v>
      </c>
      <c r="F693" s="87"/>
      <c r="G693" s="87">
        <v>50</v>
      </c>
      <c r="H693" s="88">
        <v>0</v>
      </c>
      <c r="I693" s="89">
        <v>50</v>
      </c>
      <c r="J693" s="88">
        <v>4.5999999999999996</v>
      </c>
      <c r="K693" s="88">
        <v>9.4499999999999993</v>
      </c>
    </row>
    <row r="694" spans="1:11" ht="31.5" x14ac:dyDescent="0.2">
      <c r="A694" s="87" t="s">
        <v>866</v>
      </c>
      <c r="B694" s="87" t="s">
        <v>7</v>
      </c>
      <c r="C694" s="87" t="s">
        <v>60</v>
      </c>
      <c r="D694" s="87"/>
      <c r="E694" s="87"/>
      <c r="F694" s="87"/>
      <c r="G694" s="87">
        <v>50</v>
      </c>
      <c r="H694" s="88">
        <v>0</v>
      </c>
      <c r="I694" s="89">
        <v>50</v>
      </c>
      <c r="J694" s="88">
        <v>1.1000000000000001</v>
      </c>
      <c r="K694" s="88">
        <v>2.25</v>
      </c>
    </row>
    <row r="695" spans="1:11" ht="31.5" x14ac:dyDescent="0.2">
      <c r="A695" s="87" t="s">
        <v>867</v>
      </c>
      <c r="B695" s="87" t="s">
        <v>7</v>
      </c>
      <c r="C695" s="87" t="s">
        <v>60</v>
      </c>
      <c r="D695" s="87"/>
      <c r="E695" s="87" t="s">
        <v>408</v>
      </c>
      <c r="F695" s="87"/>
      <c r="G695" s="87">
        <v>50</v>
      </c>
      <c r="H695" s="88">
        <v>0</v>
      </c>
      <c r="I695" s="89">
        <v>50</v>
      </c>
      <c r="J695" s="88">
        <v>1.1000000000000001</v>
      </c>
      <c r="K695" s="88">
        <v>2.25</v>
      </c>
    </row>
    <row r="696" spans="1:11" ht="31.5" x14ac:dyDescent="0.2">
      <c r="A696" s="87" t="s">
        <v>868</v>
      </c>
      <c r="B696" s="87" t="s">
        <v>869</v>
      </c>
      <c r="C696" s="87"/>
      <c r="D696" s="87"/>
      <c r="E696" s="87" t="s">
        <v>870</v>
      </c>
      <c r="F696" s="87"/>
      <c r="G696" s="87">
        <v>10</v>
      </c>
      <c r="H696" s="88">
        <v>0</v>
      </c>
      <c r="I696" s="89">
        <v>10</v>
      </c>
      <c r="J696" s="88">
        <v>9.9499999999999993</v>
      </c>
      <c r="K696" s="88">
        <v>20.399999999999999</v>
      </c>
    </row>
    <row r="697" spans="1:11" ht="31.5" x14ac:dyDescent="0.2">
      <c r="A697" s="87" t="s">
        <v>871</v>
      </c>
      <c r="B697" s="87" t="s">
        <v>869</v>
      </c>
      <c r="C697" s="87"/>
      <c r="D697" s="87" t="s">
        <v>61</v>
      </c>
      <c r="E697" s="87"/>
      <c r="F697" s="87"/>
      <c r="G697" s="87">
        <v>10</v>
      </c>
      <c r="H697" s="88">
        <v>0</v>
      </c>
      <c r="I697" s="89">
        <v>10</v>
      </c>
      <c r="J697" s="88">
        <v>12.35</v>
      </c>
      <c r="K697" s="88">
        <v>25.3</v>
      </c>
    </row>
    <row r="698" spans="1:11" ht="31.5" x14ac:dyDescent="0.2">
      <c r="A698" s="87" t="s">
        <v>872</v>
      </c>
      <c r="B698" s="87" t="s">
        <v>869</v>
      </c>
      <c r="C698" s="87"/>
      <c r="D698" s="87" t="s">
        <v>64</v>
      </c>
      <c r="E698" s="87"/>
      <c r="F698" s="87"/>
      <c r="G698" s="87">
        <v>10</v>
      </c>
      <c r="H698" s="88">
        <v>0</v>
      </c>
      <c r="I698" s="89">
        <v>10</v>
      </c>
      <c r="J698" s="88">
        <v>15.1</v>
      </c>
      <c r="K698" s="88">
        <v>30.95</v>
      </c>
    </row>
    <row r="699" spans="1:11" ht="31.5" x14ac:dyDescent="0.2">
      <c r="A699" s="87" t="s">
        <v>873</v>
      </c>
      <c r="B699" s="87" t="s">
        <v>869</v>
      </c>
      <c r="C699" s="87"/>
      <c r="D699" s="87" t="s">
        <v>62</v>
      </c>
      <c r="E699" s="87"/>
      <c r="F699" s="87"/>
      <c r="G699" s="87">
        <v>10</v>
      </c>
      <c r="H699" s="88">
        <v>0</v>
      </c>
      <c r="I699" s="89">
        <v>10</v>
      </c>
      <c r="J699" s="88">
        <v>17.8</v>
      </c>
      <c r="K699" s="88">
        <v>36.5</v>
      </c>
    </row>
    <row r="700" spans="1:11" ht="31.5" x14ac:dyDescent="0.2">
      <c r="A700" s="87" t="s">
        <v>874</v>
      </c>
      <c r="B700" s="87" t="s">
        <v>869</v>
      </c>
      <c r="C700" s="87"/>
      <c r="D700" s="87" t="s">
        <v>62</v>
      </c>
      <c r="E700" s="87" t="s">
        <v>816</v>
      </c>
      <c r="F700" s="87" t="s">
        <v>331</v>
      </c>
      <c r="G700" s="87">
        <v>5</v>
      </c>
      <c r="H700" s="88">
        <v>0</v>
      </c>
      <c r="I700" s="89">
        <v>10</v>
      </c>
      <c r="J700" s="88">
        <v>22.4</v>
      </c>
      <c r="K700" s="88">
        <v>45.9</v>
      </c>
    </row>
    <row r="701" spans="1:11" ht="31.5" x14ac:dyDescent="0.2">
      <c r="A701" s="87" t="s">
        <v>875</v>
      </c>
      <c r="B701" s="87" t="s">
        <v>869</v>
      </c>
      <c r="C701" s="87"/>
      <c r="D701" s="87" t="s">
        <v>63</v>
      </c>
      <c r="E701" s="87"/>
      <c r="F701" s="87"/>
      <c r="G701" s="87">
        <v>10</v>
      </c>
      <c r="H701" s="88">
        <v>0</v>
      </c>
      <c r="I701" s="89">
        <v>10</v>
      </c>
      <c r="J701" s="88">
        <v>20</v>
      </c>
      <c r="K701" s="88">
        <v>41</v>
      </c>
    </row>
    <row r="702" spans="1:11" ht="31.5" x14ac:dyDescent="0.2">
      <c r="A702" s="87" t="s">
        <v>876</v>
      </c>
      <c r="B702" s="87" t="s">
        <v>869</v>
      </c>
      <c r="C702" s="87"/>
      <c r="D702" s="87" t="s">
        <v>63</v>
      </c>
      <c r="E702" s="87" t="s">
        <v>816</v>
      </c>
      <c r="F702" s="87" t="s">
        <v>331</v>
      </c>
      <c r="G702" s="87">
        <v>5</v>
      </c>
      <c r="H702" s="88">
        <v>0</v>
      </c>
      <c r="I702" s="89">
        <v>10</v>
      </c>
      <c r="J702" s="88">
        <v>25.15</v>
      </c>
      <c r="K702" s="88">
        <v>51.55</v>
      </c>
    </row>
    <row r="703" spans="1:11" ht="31.5" x14ac:dyDescent="0.2">
      <c r="A703" s="87" t="s">
        <v>877</v>
      </c>
      <c r="B703" s="87" t="s">
        <v>869</v>
      </c>
      <c r="C703" s="87"/>
      <c r="D703" s="87" t="s">
        <v>329</v>
      </c>
      <c r="E703" s="87"/>
      <c r="F703" s="87" t="s">
        <v>331</v>
      </c>
      <c r="G703" s="87">
        <v>3</v>
      </c>
      <c r="H703" s="88">
        <v>0</v>
      </c>
      <c r="I703" s="89">
        <v>9</v>
      </c>
      <c r="J703" s="88">
        <v>22.3</v>
      </c>
      <c r="K703" s="88">
        <v>45.7</v>
      </c>
    </row>
    <row r="704" spans="1:11" ht="31.5" x14ac:dyDescent="0.2">
      <c r="A704" s="87" t="s">
        <v>878</v>
      </c>
      <c r="B704" s="87" t="s">
        <v>869</v>
      </c>
      <c r="C704" s="87"/>
      <c r="D704" s="87" t="s">
        <v>329</v>
      </c>
      <c r="E704" s="87" t="s">
        <v>816</v>
      </c>
      <c r="F704" s="87" t="s">
        <v>331</v>
      </c>
      <c r="G704" s="87">
        <v>3</v>
      </c>
      <c r="H704" s="88">
        <v>0</v>
      </c>
      <c r="I704" s="89">
        <v>9</v>
      </c>
      <c r="J704" s="88">
        <v>27.85</v>
      </c>
      <c r="K704" s="88">
        <v>57.1</v>
      </c>
    </row>
    <row r="705" spans="1:11" ht="31.5" x14ac:dyDescent="0.2">
      <c r="A705" s="87" t="s">
        <v>3269</v>
      </c>
      <c r="B705" s="87" t="s">
        <v>869</v>
      </c>
      <c r="C705" s="87"/>
      <c r="D705" s="87" t="s">
        <v>59</v>
      </c>
      <c r="E705" s="87"/>
      <c r="F705" s="87"/>
      <c r="G705" s="87">
        <v>10</v>
      </c>
      <c r="H705" s="88">
        <v>0</v>
      </c>
      <c r="I705" s="89">
        <v>10</v>
      </c>
      <c r="J705" s="88">
        <v>10.55</v>
      </c>
      <c r="K705" s="88">
        <v>21.55</v>
      </c>
    </row>
    <row r="706" spans="1:11" ht="42" x14ac:dyDescent="0.2">
      <c r="A706" s="87" t="s">
        <v>879</v>
      </c>
      <c r="B706" s="87" t="s">
        <v>258</v>
      </c>
      <c r="C706" s="87"/>
      <c r="D706" s="87" t="s">
        <v>61</v>
      </c>
      <c r="E706" s="87"/>
      <c r="F706" s="87"/>
      <c r="G706" s="87">
        <v>10</v>
      </c>
      <c r="H706" s="88">
        <v>0.75</v>
      </c>
      <c r="I706" s="89">
        <v>10</v>
      </c>
      <c r="J706" s="88">
        <v>12.4</v>
      </c>
      <c r="K706" s="88">
        <v>25.35</v>
      </c>
    </row>
    <row r="707" spans="1:11" ht="42" x14ac:dyDescent="0.2">
      <c r="A707" s="87" t="s">
        <v>880</v>
      </c>
      <c r="B707" s="87" t="s">
        <v>258</v>
      </c>
      <c r="C707" s="87"/>
      <c r="D707" s="87" t="s">
        <v>64</v>
      </c>
      <c r="E707" s="87"/>
      <c r="F707" s="87"/>
      <c r="G707" s="87">
        <v>10</v>
      </c>
      <c r="H707" s="88">
        <v>0.75</v>
      </c>
      <c r="I707" s="89">
        <v>10</v>
      </c>
      <c r="J707" s="88">
        <v>15.15</v>
      </c>
      <c r="K707" s="88">
        <v>31</v>
      </c>
    </row>
    <row r="708" spans="1:11" ht="42" x14ac:dyDescent="0.2">
      <c r="A708" s="87" t="s">
        <v>881</v>
      </c>
      <c r="B708" s="87" t="s">
        <v>258</v>
      </c>
      <c r="C708" s="87"/>
      <c r="D708" s="87" t="s">
        <v>64</v>
      </c>
      <c r="E708" s="87" t="s">
        <v>816</v>
      </c>
      <c r="F708" s="87"/>
      <c r="G708" s="87">
        <v>5</v>
      </c>
      <c r="H708" s="88">
        <v>0.75</v>
      </c>
      <c r="I708" s="89">
        <v>10</v>
      </c>
      <c r="J708" s="88">
        <v>18.75</v>
      </c>
      <c r="K708" s="88">
        <v>38.4</v>
      </c>
    </row>
    <row r="709" spans="1:11" ht="42" x14ac:dyDescent="0.2">
      <c r="A709" s="87" t="s">
        <v>882</v>
      </c>
      <c r="B709" s="87" t="s">
        <v>258</v>
      </c>
      <c r="C709" s="87"/>
      <c r="D709" s="87" t="s">
        <v>62</v>
      </c>
      <c r="E709" s="87"/>
      <c r="F709" s="87"/>
      <c r="G709" s="87">
        <v>10</v>
      </c>
      <c r="H709" s="88">
        <v>0.75</v>
      </c>
      <c r="I709" s="89">
        <v>10</v>
      </c>
      <c r="J709" s="88">
        <v>17.850000000000001</v>
      </c>
      <c r="K709" s="88">
        <v>36.549999999999997</v>
      </c>
    </row>
    <row r="710" spans="1:11" ht="42" x14ac:dyDescent="0.2">
      <c r="A710" s="87" t="s">
        <v>883</v>
      </c>
      <c r="B710" s="87" t="s">
        <v>258</v>
      </c>
      <c r="C710" s="87"/>
      <c r="D710" s="87" t="s">
        <v>62</v>
      </c>
      <c r="E710" s="87" t="s">
        <v>816</v>
      </c>
      <c r="F710" s="87" t="s">
        <v>331</v>
      </c>
      <c r="G710" s="87">
        <v>5</v>
      </c>
      <c r="H710" s="88">
        <v>0.75</v>
      </c>
      <c r="I710" s="89">
        <v>10</v>
      </c>
      <c r="J710" s="88">
        <v>22.45</v>
      </c>
      <c r="K710" s="88">
        <v>45.95</v>
      </c>
    </row>
    <row r="711" spans="1:11" ht="42" x14ac:dyDescent="0.2">
      <c r="A711" s="87" t="s">
        <v>884</v>
      </c>
      <c r="B711" s="87" t="s">
        <v>258</v>
      </c>
      <c r="C711" s="87"/>
      <c r="D711" s="87" t="s">
        <v>63</v>
      </c>
      <c r="E711" s="87"/>
      <c r="F711" s="87"/>
      <c r="G711" s="87">
        <v>10</v>
      </c>
      <c r="H711" s="88">
        <v>0.75</v>
      </c>
      <c r="I711" s="89">
        <v>10</v>
      </c>
      <c r="J711" s="88">
        <v>20.05</v>
      </c>
      <c r="K711" s="88">
        <v>41.05</v>
      </c>
    </row>
    <row r="712" spans="1:11" ht="42" x14ac:dyDescent="0.2">
      <c r="A712" s="87" t="s">
        <v>885</v>
      </c>
      <c r="B712" s="87" t="s">
        <v>258</v>
      </c>
      <c r="C712" s="87"/>
      <c r="D712" s="87" t="s">
        <v>63</v>
      </c>
      <c r="E712" s="87" t="s">
        <v>816</v>
      </c>
      <c r="F712" s="87" t="s">
        <v>331</v>
      </c>
      <c r="G712" s="87">
        <v>5</v>
      </c>
      <c r="H712" s="88">
        <v>0.75</v>
      </c>
      <c r="I712" s="89">
        <v>10</v>
      </c>
      <c r="J712" s="88">
        <v>25.2</v>
      </c>
      <c r="K712" s="88">
        <v>51.6</v>
      </c>
    </row>
    <row r="713" spans="1:11" ht="42" x14ac:dyDescent="0.2">
      <c r="A713" s="87" t="s">
        <v>886</v>
      </c>
      <c r="B713" s="87" t="s">
        <v>258</v>
      </c>
      <c r="C713" s="87"/>
      <c r="D713" s="87" t="s">
        <v>329</v>
      </c>
      <c r="E713" s="87"/>
      <c r="F713" s="87" t="s">
        <v>331</v>
      </c>
      <c r="G713" s="87">
        <v>3</v>
      </c>
      <c r="H713" s="88">
        <v>0.75</v>
      </c>
      <c r="I713" s="89">
        <v>9</v>
      </c>
      <c r="J713" s="88">
        <v>22.35</v>
      </c>
      <c r="K713" s="88">
        <v>45.75</v>
      </c>
    </row>
    <row r="714" spans="1:11" ht="42" x14ac:dyDescent="0.2">
      <c r="A714" s="87" t="s">
        <v>887</v>
      </c>
      <c r="B714" s="87" t="s">
        <v>258</v>
      </c>
      <c r="C714" s="87"/>
      <c r="D714" s="87" t="s">
        <v>329</v>
      </c>
      <c r="E714" s="87" t="s">
        <v>816</v>
      </c>
      <c r="F714" s="87" t="s">
        <v>331</v>
      </c>
      <c r="G714" s="87">
        <v>3</v>
      </c>
      <c r="H714" s="88">
        <v>0.75</v>
      </c>
      <c r="I714" s="89">
        <v>9</v>
      </c>
      <c r="J714" s="88">
        <v>27.9</v>
      </c>
      <c r="K714" s="88">
        <v>57.15</v>
      </c>
    </row>
    <row r="715" spans="1:11" ht="42" x14ac:dyDescent="0.2">
      <c r="A715" s="87" t="s">
        <v>888</v>
      </c>
      <c r="B715" s="87" t="s">
        <v>258</v>
      </c>
      <c r="C715" s="87"/>
      <c r="D715" s="87" t="s">
        <v>330</v>
      </c>
      <c r="E715" s="87"/>
      <c r="F715" s="87" t="s">
        <v>331</v>
      </c>
      <c r="G715" s="87">
        <v>3</v>
      </c>
      <c r="H715" s="88">
        <v>0.75</v>
      </c>
      <c r="I715" s="89">
        <v>9</v>
      </c>
      <c r="J715" s="88">
        <v>26.25</v>
      </c>
      <c r="K715" s="88">
        <v>53.75</v>
      </c>
    </row>
    <row r="716" spans="1:11" ht="42" x14ac:dyDescent="0.2">
      <c r="A716" s="87" t="s">
        <v>3270</v>
      </c>
      <c r="B716" s="87" t="s">
        <v>258</v>
      </c>
      <c r="C716" s="87"/>
      <c r="D716" s="87" t="s">
        <v>59</v>
      </c>
      <c r="E716" s="87"/>
      <c r="F716" s="87"/>
      <c r="G716" s="87">
        <v>10</v>
      </c>
      <c r="H716" s="88">
        <v>0.75</v>
      </c>
      <c r="I716" s="89">
        <v>10</v>
      </c>
      <c r="J716" s="88">
        <v>10.55</v>
      </c>
      <c r="K716" s="88">
        <v>21.55</v>
      </c>
    </row>
    <row r="717" spans="1:11" ht="42" x14ac:dyDescent="0.2">
      <c r="A717" s="87" t="s">
        <v>3111</v>
      </c>
      <c r="B717" s="87" t="s">
        <v>3112</v>
      </c>
      <c r="C717" s="87"/>
      <c r="D717" s="87" t="s">
        <v>61</v>
      </c>
      <c r="E717" s="87"/>
      <c r="F717" s="87"/>
      <c r="G717" s="87">
        <v>50</v>
      </c>
      <c r="H717" s="88">
        <v>0</v>
      </c>
      <c r="I717" s="89">
        <v>50</v>
      </c>
      <c r="J717" s="88">
        <v>5.95</v>
      </c>
      <c r="K717" s="88">
        <v>12.2</v>
      </c>
    </row>
    <row r="718" spans="1:11" ht="42" x14ac:dyDescent="0.2">
      <c r="A718" s="87" t="s">
        <v>3113</v>
      </c>
      <c r="B718" s="87" t="s">
        <v>3112</v>
      </c>
      <c r="C718" s="87"/>
      <c r="D718" s="87" t="s">
        <v>64</v>
      </c>
      <c r="E718" s="87"/>
      <c r="F718" s="87"/>
      <c r="G718" s="87">
        <v>20</v>
      </c>
      <c r="H718" s="88">
        <v>0</v>
      </c>
      <c r="I718" s="89">
        <v>20</v>
      </c>
      <c r="J718" s="88">
        <v>8.35</v>
      </c>
      <c r="K718" s="88">
        <v>17.100000000000001</v>
      </c>
    </row>
    <row r="719" spans="1:11" ht="42" x14ac:dyDescent="0.2">
      <c r="A719" s="87" t="s">
        <v>3271</v>
      </c>
      <c r="B719" s="87" t="s">
        <v>3112</v>
      </c>
      <c r="C719" s="87"/>
      <c r="D719" s="87" t="s">
        <v>62</v>
      </c>
      <c r="E719" s="87"/>
      <c r="F719" s="87"/>
      <c r="G719" s="87">
        <v>20</v>
      </c>
      <c r="H719" s="88">
        <v>0</v>
      </c>
      <c r="I719" s="89">
        <v>20</v>
      </c>
      <c r="J719" s="88">
        <v>10.7</v>
      </c>
      <c r="K719" s="88">
        <v>21.95</v>
      </c>
    </row>
    <row r="720" spans="1:11" ht="42" x14ac:dyDescent="0.2">
      <c r="A720" s="87" t="s">
        <v>3582</v>
      </c>
      <c r="B720" s="87" t="s">
        <v>3112</v>
      </c>
      <c r="C720" s="87"/>
      <c r="D720" s="87" t="s">
        <v>59</v>
      </c>
      <c r="E720" s="87"/>
      <c r="F720" s="87"/>
      <c r="G720" s="87">
        <v>50</v>
      </c>
      <c r="H720" s="88">
        <v>0</v>
      </c>
      <c r="I720" s="89">
        <v>50</v>
      </c>
      <c r="J720" s="88">
        <v>0</v>
      </c>
      <c r="K720" s="88">
        <v>0</v>
      </c>
    </row>
    <row r="721" spans="1:11" ht="21" x14ac:dyDescent="0.2">
      <c r="A721" s="87" t="s">
        <v>889</v>
      </c>
      <c r="B721" s="87" t="s">
        <v>200</v>
      </c>
      <c r="C721" s="87"/>
      <c r="D721" s="87" t="s">
        <v>61</v>
      </c>
      <c r="E721" s="87"/>
      <c r="F721" s="87"/>
      <c r="G721" s="87">
        <v>50</v>
      </c>
      <c r="H721" s="88">
        <v>0</v>
      </c>
      <c r="I721" s="89">
        <v>50</v>
      </c>
      <c r="J721" s="88">
        <v>1.1499999999999999</v>
      </c>
      <c r="K721" s="88">
        <v>2.35</v>
      </c>
    </row>
    <row r="722" spans="1:11" ht="21" x14ac:dyDescent="0.2">
      <c r="A722" s="87" t="s">
        <v>890</v>
      </c>
      <c r="B722" s="87" t="s">
        <v>200</v>
      </c>
      <c r="C722" s="87"/>
      <c r="D722" s="87" t="s">
        <v>61</v>
      </c>
      <c r="E722" s="87" t="s">
        <v>408</v>
      </c>
      <c r="F722" s="87"/>
      <c r="G722" s="87">
        <v>50</v>
      </c>
      <c r="H722" s="88">
        <v>0</v>
      </c>
      <c r="I722" s="89">
        <v>50</v>
      </c>
      <c r="J722" s="88">
        <v>0.95</v>
      </c>
      <c r="K722" s="88">
        <v>1.95</v>
      </c>
    </row>
    <row r="723" spans="1:11" ht="21" x14ac:dyDescent="0.2">
      <c r="A723" s="87" t="s">
        <v>891</v>
      </c>
      <c r="B723" s="87" t="s">
        <v>200</v>
      </c>
      <c r="C723" s="87"/>
      <c r="D723" s="87" t="s">
        <v>64</v>
      </c>
      <c r="E723" s="87"/>
      <c r="F723" s="87"/>
      <c r="G723" s="87">
        <v>50</v>
      </c>
      <c r="H723" s="88">
        <v>0</v>
      </c>
      <c r="I723" s="89">
        <v>50</v>
      </c>
      <c r="J723" s="88">
        <v>1.45</v>
      </c>
      <c r="K723" s="88">
        <v>2.95</v>
      </c>
    </row>
    <row r="724" spans="1:11" ht="21" x14ac:dyDescent="0.2">
      <c r="A724" s="87" t="s">
        <v>892</v>
      </c>
      <c r="B724" s="87" t="s">
        <v>200</v>
      </c>
      <c r="C724" s="87"/>
      <c r="D724" s="87" t="s">
        <v>62</v>
      </c>
      <c r="E724" s="87"/>
      <c r="F724" s="87"/>
      <c r="G724" s="87">
        <v>20</v>
      </c>
      <c r="H724" s="88">
        <v>0</v>
      </c>
      <c r="I724" s="89">
        <v>20</v>
      </c>
      <c r="J724" s="88">
        <v>1.85</v>
      </c>
      <c r="K724" s="88">
        <v>3.8</v>
      </c>
    </row>
    <row r="725" spans="1:11" ht="21" x14ac:dyDescent="0.2">
      <c r="A725" s="87" t="s">
        <v>893</v>
      </c>
      <c r="B725" s="87" t="s">
        <v>200</v>
      </c>
      <c r="C725" s="87"/>
      <c r="D725" s="87" t="s">
        <v>63</v>
      </c>
      <c r="E725" s="87"/>
      <c r="F725" s="87"/>
      <c r="G725" s="87">
        <v>20</v>
      </c>
      <c r="H725" s="88">
        <v>0</v>
      </c>
      <c r="I725" s="89">
        <v>20</v>
      </c>
      <c r="J725" s="88">
        <v>2.25</v>
      </c>
      <c r="K725" s="88">
        <v>4.5999999999999996</v>
      </c>
    </row>
    <row r="726" spans="1:11" ht="21" x14ac:dyDescent="0.2">
      <c r="A726" s="87" t="s">
        <v>2635</v>
      </c>
      <c r="B726" s="87" t="s">
        <v>200</v>
      </c>
      <c r="C726" s="87"/>
      <c r="D726" s="87" t="s">
        <v>81</v>
      </c>
      <c r="E726" s="87"/>
      <c r="F726" s="87"/>
      <c r="G726" s="87">
        <v>50</v>
      </c>
      <c r="H726" s="88">
        <v>0</v>
      </c>
      <c r="I726" s="89">
        <v>50</v>
      </c>
      <c r="J726" s="88">
        <v>0.65</v>
      </c>
      <c r="K726" s="88">
        <v>1.35</v>
      </c>
    </row>
    <row r="727" spans="1:11" ht="21" x14ac:dyDescent="0.2">
      <c r="A727" s="87" t="s">
        <v>894</v>
      </c>
      <c r="B727" s="87" t="s">
        <v>200</v>
      </c>
      <c r="C727" s="87"/>
      <c r="D727" s="87" t="s">
        <v>59</v>
      </c>
      <c r="E727" s="87"/>
      <c r="F727" s="87"/>
      <c r="G727" s="87">
        <v>50</v>
      </c>
      <c r="H727" s="88">
        <v>0</v>
      </c>
      <c r="I727" s="89">
        <v>50</v>
      </c>
      <c r="J727" s="88">
        <v>0.95</v>
      </c>
      <c r="K727" s="88">
        <v>1.95</v>
      </c>
    </row>
    <row r="728" spans="1:11" ht="21" x14ac:dyDescent="0.2">
      <c r="A728" s="87" t="s">
        <v>895</v>
      </c>
      <c r="B728" s="87" t="s">
        <v>200</v>
      </c>
      <c r="C728" s="87"/>
      <c r="D728" s="87" t="s">
        <v>59</v>
      </c>
      <c r="E728" s="87" t="s">
        <v>408</v>
      </c>
      <c r="F728" s="87"/>
      <c r="G728" s="87">
        <v>50</v>
      </c>
      <c r="H728" s="88">
        <v>0</v>
      </c>
      <c r="I728" s="89">
        <v>50</v>
      </c>
      <c r="J728" s="88">
        <v>0.8</v>
      </c>
      <c r="K728" s="88">
        <v>1.65</v>
      </c>
    </row>
    <row r="729" spans="1:11" ht="31.5" x14ac:dyDescent="0.2">
      <c r="A729" s="87" t="s">
        <v>896</v>
      </c>
      <c r="B729" s="87" t="s">
        <v>142</v>
      </c>
      <c r="C729" s="87"/>
      <c r="D729" s="87" t="s">
        <v>61</v>
      </c>
      <c r="E729" s="87"/>
      <c r="F729" s="87"/>
      <c r="G729" s="87">
        <v>10</v>
      </c>
      <c r="H729" s="88">
        <v>0</v>
      </c>
      <c r="I729" s="89">
        <v>10</v>
      </c>
      <c r="J729" s="88">
        <v>17.3</v>
      </c>
      <c r="K729" s="88">
        <v>35.450000000000003</v>
      </c>
    </row>
    <row r="730" spans="1:11" ht="31.5" x14ac:dyDescent="0.2">
      <c r="A730" s="87" t="s">
        <v>897</v>
      </c>
      <c r="B730" s="87" t="s">
        <v>142</v>
      </c>
      <c r="C730" s="87"/>
      <c r="D730" s="87" t="s">
        <v>64</v>
      </c>
      <c r="E730" s="87"/>
      <c r="F730" s="87"/>
      <c r="G730" s="87">
        <v>10</v>
      </c>
      <c r="H730" s="88">
        <v>0</v>
      </c>
      <c r="I730" s="89">
        <v>10</v>
      </c>
      <c r="J730" s="88">
        <v>20.65</v>
      </c>
      <c r="K730" s="88">
        <v>42.35</v>
      </c>
    </row>
    <row r="731" spans="1:11" ht="31.5" x14ac:dyDescent="0.2">
      <c r="A731" s="87" t="s">
        <v>898</v>
      </c>
      <c r="B731" s="87" t="s">
        <v>142</v>
      </c>
      <c r="C731" s="87"/>
      <c r="D731" s="87" t="s">
        <v>64</v>
      </c>
      <c r="E731" s="87" t="s">
        <v>816</v>
      </c>
      <c r="F731" s="87"/>
      <c r="G731" s="87">
        <v>5</v>
      </c>
      <c r="H731" s="88">
        <v>0</v>
      </c>
      <c r="I731" s="89">
        <v>10</v>
      </c>
      <c r="J731" s="88">
        <v>28.25</v>
      </c>
      <c r="K731" s="88">
        <v>57.9</v>
      </c>
    </row>
    <row r="732" spans="1:11" ht="31.5" x14ac:dyDescent="0.2">
      <c r="A732" s="87" t="s">
        <v>899</v>
      </c>
      <c r="B732" s="87" t="s">
        <v>142</v>
      </c>
      <c r="C732" s="87"/>
      <c r="D732" s="87" t="s">
        <v>62</v>
      </c>
      <c r="E732" s="87"/>
      <c r="F732" s="87"/>
      <c r="G732" s="87">
        <v>10</v>
      </c>
      <c r="H732" s="88">
        <v>0</v>
      </c>
      <c r="I732" s="89">
        <v>10</v>
      </c>
      <c r="J732" s="88">
        <v>23.8</v>
      </c>
      <c r="K732" s="88">
        <v>48.8</v>
      </c>
    </row>
    <row r="733" spans="1:11" ht="31.5" x14ac:dyDescent="0.2">
      <c r="A733" s="87" t="s">
        <v>900</v>
      </c>
      <c r="B733" s="87" t="s">
        <v>142</v>
      </c>
      <c r="C733" s="87"/>
      <c r="D733" s="87" t="s">
        <v>62</v>
      </c>
      <c r="E733" s="87" t="s">
        <v>816</v>
      </c>
      <c r="F733" s="87" t="s">
        <v>331</v>
      </c>
      <c r="G733" s="87">
        <v>5</v>
      </c>
      <c r="H733" s="88">
        <v>0</v>
      </c>
      <c r="I733" s="89">
        <v>10</v>
      </c>
      <c r="J733" s="88">
        <v>32.049999999999997</v>
      </c>
      <c r="K733" s="88">
        <v>65.7</v>
      </c>
    </row>
    <row r="734" spans="1:11" ht="31.5" x14ac:dyDescent="0.2">
      <c r="A734" s="87" t="s">
        <v>901</v>
      </c>
      <c r="B734" s="87" t="s">
        <v>142</v>
      </c>
      <c r="C734" s="87"/>
      <c r="D734" s="87" t="s">
        <v>63</v>
      </c>
      <c r="E734" s="87"/>
      <c r="F734" s="87"/>
      <c r="G734" s="87">
        <v>10</v>
      </c>
      <c r="H734" s="88">
        <v>0</v>
      </c>
      <c r="I734" s="89">
        <v>10</v>
      </c>
      <c r="J734" s="88">
        <v>27.2</v>
      </c>
      <c r="K734" s="88">
        <v>55.75</v>
      </c>
    </row>
    <row r="735" spans="1:11" ht="31.5" x14ac:dyDescent="0.2">
      <c r="A735" s="87" t="s">
        <v>902</v>
      </c>
      <c r="B735" s="87" t="s">
        <v>142</v>
      </c>
      <c r="C735" s="87"/>
      <c r="D735" s="87" t="s">
        <v>59</v>
      </c>
      <c r="E735" s="87"/>
      <c r="F735" s="87"/>
      <c r="G735" s="87">
        <v>10</v>
      </c>
      <c r="H735" s="88">
        <v>0</v>
      </c>
      <c r="I735" s="89">
        <v>10</v>
      </c>
      <c r="J735" s="88">
        <v>16.899999999999999</v>
      </c>
      <c r="K735" s="88">
        <v>34.65</v>
      </c>
    </row>
    <row r="736" spans="1:11" ht="31.5" x14ac:dyDescent="0.2">
      <c r="A736" s="87" t="s">
        <v>903</v>
      </c>
      <c r="B736" s="87" t="s">
        <v>84</v>
      </c>
      <c r="C736" s="87"/>
      <c r="D736" s="87" t="s">
        <v>61</v>
      </c>
      <c r="E736" s="87"/>
      <c r="F736" s="87"/>
      <c r="G736" s="87">
        <v>10</v>
      </c>
      <c r="H736" s="88">
        <v>0</v>
      </c>
      <c r="I736" s="89">
        <v>10</v>
      </c>
      <c r="J736" s="88">
        <v>12.35</v>
      </c>
      <c r="K736" s="88">
        <v>25.3</v>
      </c>
    </row>
    <row r="737" spans="1:11" ht="31.5" x14ac:dyDescent="0.2">
      <c r="A737" s="87" t="s">
        <v>904</v>
      </c>
      <c r="B737" s="87" t="s">
        <v>84</v>
      </c>
      <c r="C737" s="87"/>
      <c r="D737" s="87" t="s">
        <v>64</v>
      </c>
      <c r="E737" s="87"/>
      <c r="F737" s="87"/>
      <c r="G737" s="87">
        <v>10</v>
      </c>
      <c r="H737" s="88">
        <v>0</v>
      </c>
      <c r="I737" s="89">
        <v>10</v>
      </c>
      <c r="J737" s="88">
        <v>15.1</v>
      </c>
      <c r="K737" s="88">
        <v>30.95</v>
      </c>
    </row>
    <row r="738" spans="1:11" ht="31.5" x14ac:dyDescent="0.2">
      <c r="A738" s="87" t="s">
        <v>905</v>
      </c>
      <c r="B738" s="87" t="s">
        <v>84</v>
      </c>
      <c r="C738" s="87"/>
      <c r="D738" s="87" t="s">
        <v>64</v>
      </c>
      <c r="E738" s="87" t="s">
        <v>816</v>
      </c>
      <c r="F738" s="87"/>
      <c r="G738" s="87">
        <v>5</v>
      </c>
      <c r="H738" s="88">
        <v>0</v>
      </c>
      <c r="I738" s="89">
        <v>10</v>
      </c>
      <c r="J738" s="88">
        <v>18.7</v>
      </c>
      <c r="K738" s="88">
        <v>38.35</v>
      </c>
    </row>
    <row r="739" spans="1:11" ht="31.5" x14ac:dyDescent="0.2">
      <c r="A739" s="87" t="s">
        <v>906</v>
      </c>
      <c r="B739" s="87" t="s">
        <v>84</v>
      </c>
      <c r="C739" s="87"/>
      <c r="D739" s="87" t="s">
        <v>62</v>
      </c>
      <c r="E739" s="87"/>
      <c r="F739" s="87"/>
      <c r="G739" s="87">
        <v>10</v>
      </c>
      <c r="H739" s="88">
        <v>0</v>
      </c>
      <c r="I739" s="89">
        <v>10</v>
      </c>
      <c r="J739" s="88">
        <v>17.8</v>
      </c>
      <c r="K739" s="88">
        <v>36.5</v>
      </c>
    </row>
    <row r="740" spans="1:11" ht="31.5" x14ac:dyDescent="0.2">
      <c r="A740" s="87" t="s">
        <v>907</v>
      </c>
      <c r="B740" s="87" t="s">
        <v>84</v>
      </c>
      <c r="C740" s="87"/>
      <c r="D740" s="87" t="s">
        <v>62</v>
      </c>
      <c r="E740" s="87" t="s">
        <v>816</v>
      </c>
      <c r="F740" s="87" t="s">
        <v>331</v>
      </c>
      <c r="G740" s="87">
        <v>5</v>
      </c>
      <c r="H740" s="88">
        <v>0</v>
      </c>
      <c r="I740" s="89">
        <v>10</v>
      </c>
      <c r="J740" s="88">
        <v>22.4</v>
      </c>
      <c r="K740" s="88">
        <v>45.9</v>
      </c>
    </row>
    <row r="741" spans="1:11" ht="31.5" x14ac:dyDescent="0.2">
      <c r="A741" s="87" t="s">
        <v>908</v>
      </c>
      <c r="B741" s="87" t="s">
        <v>84</v>
      </c>
      <c r="C741" s="87"/>
      <c r="D741" s="87" t="s">
        <v>63</v>
      </c>
      <c r="E741" s="87" t="s">
        <v>816</v>
      </c>
      <c r="F741" s="87" t="s">
        <v>331</v>
      </c>
      <c r="G741" s="87">
        <v>5</v>
      </c>
      <c r="H741" s="88">
        <v>0</v>
      </c>
      <c r="I741" s="89">
        <v>10</v>
      </c>
      <c r="J741" s="88">
        <v>25.15</v>
      </c>
      <c r="K741" s="88">
        <v>51.55</v>
      </c>
    </row>
    <row r="742" spans="1:11" ht="31.5" x14ac:dyDescent="0.2">
      <c r="A742" s="87" t="s">
        <v>909</v>
      </c>
      <c r="B742" s="87" t="s">
        <v>84</v>
      </c>
      <c r="C742" s="87"/>
      <c r="D742" s="87" t="s">
        <v>329</v>
      </c>
      <c r="E742" s="87" t="s">
        <v>816</v>
      </c>
      <c r="F742" s="87" t="s">
        <v>331</v>
      </c>
      <c r="G742" s="87">
        <v>3</v>
      </c>
      <c r="H742" s="88">
        <v>0</v>
      </c>
      <c r="I742" s="89">
        <v>9</v>
      </c>
      <c r="J742" s="88">
        <v>27.85</v>
      </c>
      <c r="K742" s="88">
        <v>57.1</v>
      </c>
    </row>
    <row r="743" spans="1:11" ht="31.5" x14ac:dyDescent="0.2">
      <c r="A743" s="87" t="s">
        <v>910</v>
      </c>
      <c r="B743" s="87" t="s">
        <v>84</v>
      </c>
      <c r="C743" s="87"/>
      <c r="D743" s="87" t="s">
        <v>59</v>
      </c>
      <c r="E743" s="87"/>
      <c r="F743" s="87"/>
      <c r="G743" s="87">
        <v>10</v>
      </c>
      <c r="H743" s="88">
        <v>0</v>
      </c>
      <c r="I743" s="89">
        <v>10</v>
      </c>
      <c r="J743" s="88">
        <v>10.5</v>
      </c>
      <c r="K743" s="88">
        <v>21.5</v>
      </c>
    </row>
    <row r="744" spans="1:11" ht="31.5" x14ac:dyDescent="0.2">
      <c r="A744" s="87" t="s">
        <v>911</v>
      </c>
      <c r="B744" s="87" t="s">
        <v>912</v>
      </c>
      <c r="C744" s="87"/>
      <c r="D744" s="87" t="s">
        <v>61</v>
      </c>
      <c r="E744" s="87"/>
      <c r="F744" s="87"/>
      <c r="G744" s="87">
        <v>10</v>
      </c>
      <c r="H744" s="88">
        <v>0</v>
      </c>
      <c r="I744" s="89">
        <v>10</v>
      </c>
      <c r="J744" s="88">
        <v>17.3</v>
      </c>
      <c r="K744" s="88">
        <v>35.450000000000003</v>
      </c>
    </row>
    <row r="745" spans="1:11" ht="31.5" x14ac:dyDescent="0.2">
      <c r="A745" s="87" t="s">
        <v>913</v>
      </c>
      <c r="B745" s="87" t="s">
        <v>912</v>
      </c>
      <c r="C745" s="87"/>
      <c r="D745" s="87" t="s">
        <v>64</v>
      </c>
      <c r="E745" s="87"/>
      <c r="F745" s="87"/>
      <c r="G745" s="87">
        <v>10</v>
      </c>
      <c r="H745" s="88">
        <v>0</v>
      </c>
      <c r="I745" s="89">
        <v>10</v>
      </c>
      <c r="J745" s="88">
        <v>20.65</v>
      </c>
      <c r="K745" s="88">
        <v>42.35</v>
      </c>
    </row>
    <row r="746" spans="1:11" ht="31.5" x14ac:dyDescent="0.2">
      <c r="A746" s="87" t="s">
        <v>914</v>
      </c>
      <c r="B746" s="87" t="s">
        <v>912</v>
      </c>
      <c r="C746" s="87"/>
      <c r="D746" s="87" t="s">
        <v>64</v>
      </c>
      <c r="E746" s="87" t="s">
        <v>816</v>
      </c>
      <c r="F746" s="87"/>
      <c r="G746" s="87">
        <v>5</v>
      </c>
      <c r="H746" s="88">
        <v>0</v>
      </c>
      <c r="I746" s="89">
        <v>10</v>
      </c>
      <c r="J746" s="88">
        <v>28.25</v>
      </c>
      <c r="K746" s="88">
        <v>57.9</v>
      </c>
    </row>
    <row r="747" spans="1:11" ht="31.5" x14ac:dyDescent="0.2">
      <c r="A747" s="87" t="s">
        <v>915</v>
      </c>
      <c r="B747" s="87" t="s">
        <v>912</v>
      </c>
      <c r="C747" s="87"/>
      <c r="D747" s="87" t="s">
        <v>62</v>
      </c>
      <c r="E747" s="87"/>
      <c r="F747" s="87"/>
      <c r="G747" s="87">
        <v>10</v>
      </c>
      <c r="H747" s="88">
        <v>0</v>
      </c>
      <c r="I747" s="89">
        <v>10</v>
      </c>
      <c r="J747" s="88">
        <v>23.8</v>
      </c>
      <c r="K747" s="88">
        <v>48.8</v>
      </c>
    </row>
    <row r="748" spans="1:11" ht="31.5" x14ac:dyDescent="0.2">
      <c r="A748" s="87" t="s">
        <v>916</v>
      </c>
      <c r="B748" s="87" t="s">
        <v>912</v>
      </c>
      <c r="C748" s="87"/>
      <c r="D748" s="87" t="s">
        <v>62</v>
      </c>
      <c r="E748" s="87" t="s">
        <v>816</v>
      </c>
      <c r="F748" s="87" t="s">
        <v>331</v>
      </c>
      <c r="G748" s="87">
        <v>5</v>
      </c>
      <c r="H748" s="88">
        <v>0</v>
      </c>
      <c r="I748" s="89">
        <v>10</v>
      </c>
      <c r="J748" s="88">
        <v>32.049999999999997</v>
      </c>
      <c r="K748" s="88">
        <v>65.7</v>
      </c>
    </row>
    <row r="749" spans="1:11" ht="31.5" x14ac:dyDescent="0.2">
      <c r="A749" s="87" t="s">
        <v>917</v>
      </c>
      <c r="B749" s="87" t="s">
        <v>912</v>
      </c>
      <c r="C749" s="87"/>
      <c r="D749" s="87" t="s">
        <v>63</v>
      </c>
      <c r="E749" s="87"/>
      <c r="F749" s="87"/>
      <c r="G749" s="87">
        <v>10</v>
      </c>
      <c r="H749" s="88">
        <v>0</v>
      </c>
      <c r="I749" s="89">
        <v>10</v>
      </c>
      <c r="J749" s="88">
        <v>27.2</v>
      </c>
      <c r="K749" s="88">
        <v>55.75</v>
      </c>
    </row>
    <row r="750" spans="1:11" ht="31.5" x14ac:dyDescent="0.2">
      <c r="A750" s="87" t="s">
        <v>918</v>
      </c>
      <c r="B750" s="87" t="s">
        <v>912</v>
      </c>
      <c r="C750" s="87"/>
      <c r="D750" s="87" t="s">
        <v>63</v>
      </c>
      <c r="E750" s="87" t="s">
        <v>816</v>
      </c>
      <c r="F750" s="87" t="s">
        <v>331</v>
      </c>
      <c r="G750" s="87">
        <v>5</v>
      </c>
      <c r="H750" s="88">
        <v>0</v>
      </c>
      <c r="I750" s="89">
        <v>10</v>
      </c>
      <c r="J750" s="88">
        <v>35.9</v>
      </c>
      <c r="K750" s="88">
        <v>73.599999999999994</v>
      </c>
    </row>
    <row r="751" spans="1:11" ht="31.5" x14ac:dyDescent="0.2">
      <c r="A751" s="87" t="s">
        <v>919</v>
      </c>
      <c r="B751" s="87" t="s">
        <v>912</v>
      </c>
      <c r="C751" s="87"/>
      <c r="D751" s="87" t="s">
        <v>59</v>
      </c>
      <c r="E751" s="87"/>
      <c r="F751" s="87"/>
      <c r="G751" s="87">
        <v>10</v>
      </c>
      <c r="H751" s="88">
        <v>0</v>
      </c>
      <c r="I751" s="89">
        <v>10</v>
      </c>
      <c r="J751" s="88">
        <v>16.899999999999999</v>
      </c>
      <c r="K751" s="88">
        <v>34.65</v>
      </c>
    </row>
    <row r="752" spans="1:11" ht="21" x14ac:dyDescent="0.2">
      <c r="A752" s="87" t="s">
        <v>920</v>
      </c>
      <c r="B752" s="87" t="s">
        <v>921</v>
      </c>
      <c r="C752" s="87" t="s">
        <v>69</v>
      </c>
      <c r="D752" s="87" t="s">
        <v>61</v>
      </c>
      <c r="E752" s="87"/>
      <c r="F752" s="87"/>
      <c r="G752" s="87">
        <v>10</v>
      </c>
      <c r="H752" s="88">
        <v>0</v>
      </c>
      <c r="I752" s="89">
        <v>10</v>
      </c>
      <c r="J752" s="88">
        <v>12.35</v>
      </c>
      <c r="K752" s="88">
        <v>25.3</v>
      </c>
    </row>
    <row r="753" spans="1:11" ht="21" x14ac:dyDescent="0.2">
      <c r="A753" s="87" t="s">
        <v>922</v>
      </c>
      <c r="B753" s="87" t="s">
        <v>921</v>
      </c>
      <c r="C753" s="87" t="s">
        <v>69</v>
      </c>
      <c r="D753" s="87" t="s">
        <v>64</v>
      </c>
      <c r="E753" s="87"/>
      <c r="F753" s="87"/>
      <c r="G753" s="87">
        <v>10</v>
      </c>
      <c r="H753" s="88">
        <v>0</v>
      </c>
      <c r="I753" s="89">
        <v>10</v>
      </c>
      <c r="J753" s="88">
        <v>14.95</v>
      </c>
      <c r="K753" s="88">
        <v>30.65</v>
      </c>
    </row>
    <row r="754" spans="1:11" ht="21" x14ac:dyDescent="0.2">
      <c r="A754" s="87" t="s">
        <v>923</v>
      </c>
      <c r="B754" s="87" t="s">
        <v>921</v>
      </c>
      <c r="C754" s="87" t="s">
        <v>69</v>
      </c>
      <c r="D754" s="87" t="s">
        <v>62</v>
      </c>
      <c r="E754" s="87"/>
      <c r="F754" s="87"/>
      <c r="G754" s="87">
        <v>10</v>
      </c>
      <c r="H754" s="88">
        <v>0</v>
      </c>
      <c r="I754" s="89">
        <v>10</v>
      </c>
      <c r="J754" s="88">
        <v>17.55</v>
      </c>
      <c r="K754" s="88">
        <v>36</v>
      </c>
    </row>
    <row r="755" spans="1:11" ht="21" x14ac:dyDescent="0.2">
      <c r="A755" s="87" t="s">
        <v>924</v>
      </c>
      <c r="B755" s="87" t="s">
        <v>921</v>
      </c>
      <c r="C755" s="87" t="s">
        <v>69</v>
      </c>
      <c r="D755" s="87" t="s">
        <v>63</v>
      </c>
      <c r="E755" s="87"/>
      <c r="F755" s="87"/>
      <c r="G755" s="87">
        <v>10</v>
      </c>
      <c r="H755" s="88">
        <v>0</v>
      </c>
      <c r="I755" s="89">
        <v>10</v>
      </c>
      <c r="J755" s="88">
        <v>20.25</v>
      </c>
      <c r="K755" s="88">
        <v>41.5</v>
      </c>
    </row>
    <row r="756" spans="1:11" ht="21" x14ac:dyDescent="0.2">
      <c r="A756" s="87" t="s">
        <v>925</v>
      </c>
      <c r="B756" s="87" t="s">
        <v>921</v>
      </c>
      <c r="C756" s="87" t="s">
        <v>69</v>
      </c>
      <c r="D756" s="87" t="s">
        <v>329</v>
      </c>
      <c r="E756" s="87"/>
      <c r="F756" s="87" t="s">
        <v>331</v>
      </c>
      <c r="G756" s="87">
        <v>10</v>
      </c>
      <c r="H756" s="88">
        <v>0</v>
      </c>
      <c r="I756" s="89">
        <v>10</v>
      </c>
      <c r="J756" s="88">
        <v>22.85</v>
      </c>
      <c r="K756" s="88">
        <v>46.85</v>
      </c>
    </row>
    <row r="757" spans="1:11" ht="21" x14ac:dyDescent="0.2">
      <c r="A757" s="87" t="s">
        <v>926</v>
      </c>
      <c r="B757" s="87" t="s">
        <v>921</v>
      </c>
      <c r="C757" s="87" t="s">
        <v>69</v>
      </c>
      <c r="D757" s="87" t="s">
        <v>59</v>
      </c>
      <c r="E757" s="87"/>
      <c r="F757" s="87"/>
      <c r="G757" s="87">
        <v>10</v>
      </c>
      <c r="H757" s="88">
        <v>0</v>
      </c>
      <c r="I757" s="89">
        <v>10</v>
      </c>
      <c r="J757" s="88">
        <v>11.7</v>
      </c>
      <c r="K757" s="88">
        <v>24</v>
      </c>
    </row>
    <row r="758" spans="1:11" ht="21" x14ac:dyDescent="0.2">
      <c r="A758" s="87" t="s">
        <v>2636</v>
      </c>
      <c r="B758" s="87" t="s">
        <v>921</v>
      </c>
      <c r="C758" s="87" t="s">
        <v>1146</v>
      </c>
      <c r="D758" s="87" t="s">
        <v>61</v>
      </c>
      <c r="E758" s="87"/>
      <c r="F758" s="87" t="s">
        <v>331</v>
      </c>
      <c r="G758" s="87">
        <v>5</v>
      </c>
      <c r="H758" s="88">
        <v>0</v>
      </c>
      <c r="I758" s="89">
        <v>10</v>
      </c>
      <c r="J758" s="88">
        <v>14.9</v>
      </c>
      <c r="K758" s="88">
        <v>30.55</v>
      </c>
    </row>
    <row r="759" spans="1:11" ht="21" x14ac:dyDescent="0.2">
      <c r="A759" s="87" t="s">
        <v>2637</v>
      </c>
      <c r="B759" s="87" t="s">
        <v>921</v>
      </c>
      <c r="C759" s="87" t="s">
        <v>1146</v>
      </c>
      <c r="D759" s="87" t="s">
        <v>64</v>
      </c>
      <c r="E759" s="87"/>
      <c r="F759" s="87" t="s">
        <v>331</v>
      </c>
      <c r="G759" s="87">
        <v>5</v>
      </c>
      <c r="H759" s="88">
        <v>0</v>
      </c>
      <c r="I759" s="89">
        <v>10</v>
      </c>
      <c r="J759" s="88">
        <v>17.5</v>
      </c>
      <c r="K759" s="88">
        <v>35.9</v>
      </c>
    </row>
    <row r="760" spans="1:11" ht="21" x14ac:dyDescent="0.2">
      <c r="A760" s="87" t="s">
        <v>2638</v>
      </c>
      <c r="B760" s="87" t="s">
        <v>921</v>
      </c>
      <c r="C760" s="87" t="s">
        <v>1146</v>
      </c>
      <c r="D760" s="87" t="s">
        <v>62</v>
      </c>
      <c r="E760" s="87"/>
      <c r="F760" s="87" t="s">
        <v>331</v>
      </c>
      <c r="G760" s="87">
        <v>5</v>
      </c>
      <c r="H760" s="88">
        <v>0</v>
      </c>
      <c r="I760" s="89">
        <v>10</v>
      </c>
      <c r="J760" s="88">
        <v>20</v>
      </c>
      <c r="K760" s="88">
        <v>41</v>
      </c>
    </row>
    <row r="761" spans="1:11" ht="21" x14ac:dyDescent="0.2">
      <c r="A761" s="87" t="s">
        <v>2639</v>
      </c>
      <c r="B761" s="87" t="s">
        <v>921</v>
      </c>
      <c r="C761" s="87" t="s">
        <v>1146</v>
      </c>
      <c r="D761" s="87" t="s">
        <v>63</v>
      </c>
      <c r="E761" s="87"/>
      <c r="F761" s="87" t="s">
        <v>331</v>
      </c>
      <c r="G761" s="87">
        <v>5</v>
      </c>
      <c r="H761" s="88">
        <v>0</v>
      </c>
      <c r="I761" s="89">
        <v>10</v>
      </c>
      <c r="J761" s="88">
        <v>22.4</v>
      </c>
      <c r="K761" s="88">
        <v>45.9</v>
      </c>
    </row>
    <row r="762" spans="1:11" ht="21" x14ac:dyDescent="0.2">
      <c r="A762" s="87" t="s">
        <v>2640</v>
      </c>
      <c r="B762" s="87" t="s">
        <v>259</v>
      </c>
      <c r="C762" s="87"/>
      <c r="D762" s="87" t="s">
        <v>76</v>
      </c>
      <c r="E762" s="87"/>
      <c r="F762" s="87"/>
      <c r="G762" s="87">
        <v>50</v>
      </c>
      <c r="H762" s="88">
        <v>0</v>
      </c>
      <c r="I762" s="89">
        <v>50</v>
      </c>
      <c r="J762" s="88">
        <v>1.95</v>
      </c>
      <c r="K762" s="88">
        <v>4</v>
      </c>
    </row>
    <row r="763" spans="1:11" ht="21" x14ac:dyDescent="0.2">
      <c r="A763" s="87" t="s">
        <v>2641</v>
      </c>
      <c r="B763" s="87" t="s">
        <v>259</v>
      </c>
      <c r="C763" s="87"/>
      <c r="D763" s="87" t="s">
        <v>77</v>
      </c>
      <c r="E763" s="87"/>
      <c r="F763" s="87"/>
      <c r="G763" s="87">
        <v>50</v>
      </c>
      <c r="H763" s="88">
        <v>0</v>
      </c>
      <c r="I763" s="89">
        <v>50</v>
      </c>
      <c r="J763" s="88">
        <v>2.2999999999999998</v>
      </c>
      <c r="K763" s="88">
        <v>4.7</v>
      </c>
    </row>
    <row r="764" spans="1:11" ht="21" x14ac:dyDescent="0.2">
      <c r="A764" s="87" t="s">
        <v>2642</v>
      </c>
      <c r="B764" s="87" t="s">
        <v>259</v>
      </c>
      <c r="C764" s="87"/>
      <c r="D764" s="87" t="s">
        <v>78</v>
      </c>
      <c r="E764" s="87"/>
      <c r="F764" s="87"/>
      <c r="G764" s="87">
        <v>50</v>
      </c>
      <c r="H764" s="88">
        <v>0</v>
      </c>
      <c r="I764" s="89">
        <v>50</v>
      </c>
      <c r="J764" s="88">
        <v>2.95</v>
      </c>
      <c r="K764" s="88">
        <v>6.05</v>
      </c>
    </row>
    <row r="765" spans="1:11" ht="21" x14ac:dyDescent="0.2">
      <c r="A765" s="87" t="s">
        <v>2643</v>
      </c>
      <c r="B765" s="87" t="s">
        <v>259</v>
      </c>
      <c r="C765" s="87"/>
      <c r="D765" s="87" t="s">
        <v>86</v>
      </c>
      <c r="E765" s="87"/>
      <c r="F765" s="87"/>
      <c r="G765" s="87">
        <v>20</v>
      </c>
      <c r="H765" s="88">
        <v>0</v>
      </c>
      <c r="I765" s="89">
        <v>20</v>
      </c>
      <c r="J765" s="88">
        <v>3.6</v>
      </c>
      <c r="K765" s="88">
        <v>7.4</v>
      </c>
    </row>
    <row r="766" spans="1:11" ht="21" x14ac:dyDescent="0.2">
      <c r="A766" s="87" t="s">
        <v>927</v>
      </c>
      <c r="B766" s="87" t="s">
        <v>259</v>
      </c>
      <c r="C766" s="87" t="s">
        <v>3117</v>
      </c>
      <c r="D766" s="87" t="s">
        <v>76</v>
      </c>
      <c r="E766" s="87"/>
      <c r="F766" s="87"/>
      <c r="G766" s="87">
        <v>25</v>
      </c>
      <c r="H766" s="88">
        <v>0</v>
      </c>
      <c r="I766" s="89">
        <v>50</v>
      </c>
      <c r="J766" s="88">
        <v>2.65</v>
      </c>
      <c r="K766" s="88">
        <v>5.45</v>
      </c>
    </row>
    <row r="767" spans="1:11" ht="21" x14ac:dyDescent="0.2">
      <c r="A767" s="87" t="s">
        <v>928</v>
      </c>
      <c r="B767" s="87" t="s">
        <v>259</v>
      </c>
      <c r="C767" s="87" t="s">
        <v>3117</v>
      </c>
      <c r="D767" s="87" t="s">
        <v>77</v>
      </c>
      <c r="E767" s="87"/>
      <c r="F767" s="87"/>
      <c r="G767" s="87">
        <v>25</v>
      </c>
      <c r="H767" s="88">
        <v>0</v>
      </c>
      <c r="I767" s="89">
        <v>50</v>
      </c>
      <c r="J767" s="88">
        <v>2.9</v>
      </c>
      <c r="K767" s="88">
        <v>5.95</v>
      </c>
    </row>
    <row r="768" spans="1:11" ht="21" x14ac:dyDescent="0.2">
      <c r="A768" s="87" t="s">
        <v>929</v>
      </c>
      <c r="B768" s="87" t="s">
        <v>259</v>
      </c>
      <c r="C768" s="87" t="s">
        <v>3117</v>
      </c>
      <c r="D768" s="87" t="s">
        <v>78</v>
      </c>
      <c r="E768" s="87"/>
      <c r="F768" s="87"/>
      <c r="G768" s="87">
        <v>25</v>
      </c>
      <c r="H768" s="88">
        <v>0</v>
      </c>
      <c r="I768" s="89">
        <v>50</v>
      </c>
      <c r="J768" s="88">
        <v>3.45</v>
      </c>
      <c r="K768" s="88">
        <v>7.05</v>
      </c>
    </row>
    <row r="769" spans="1:11" ht="21" x14ac:dyDescent="0.2">
      <c r="A769" s="87" t="s">
        <v>930</v>
      </c>
      <c r="B769" s="87" t="s">
        <v>149</v>
      </c>
      <c r="C769" s="87"/>
      <c r="D769" s="87" t="s">
        <v>61</v>
      </c>
      <c r="E769" s="87"/>
      <c r="F769" s="87"/>
      <c r="G769" s="87">
        <v>50</v>
      </c>
      <c r="H769" s="88">
        <v>0</v>
      </c>
      <c r="I769" s="89">
        <v>50</v>
      </c>
      <c r="J769" s="88">
        <v>5.95</v>
      </c>
      <c r="K769" s="88">
        <v>12.2</v>
      </c>
    </row>
    <row r="770" spans="1:11" ht="21" x14ac:dyDescent="0.2">
      <c r="A770" s="87" t="s">
        <v>931</v>
      </c>
      <c r="B770" s="87" t="s">
        <v>149</v>
      </c>
      <c r="C770" s="87"/>
      <c r="D770" s="87" t="s">
        <v>64</v>
      </c>
      <c r="E770" s="87"/>
      <c r="F770" s="87"/>
      <c r="G770" s="87">
        <v>20</v>
      </c>
      <c r="H770" s="88">
        <v>0</v>
      </c>
      <c r="I770" s="89">
        <v>20</v>
      </c>
      <c r="J770" s="88">
        <v>8.35</v>
      </c>
      <c r="K770" s="88">
        <v>17.100000000000001</v>
      </c>
    </row>
    <row r="771" spans="1:11" ht="21" x14ac:dyDescent="0.2">
      <c r="A771" s="87" t="s">
        <v>932</v>
      </c>
      <c r="B771" s="87" t="s">
        <v>149</v>
      </c>
      <c r="C771" s="87"/>
      <c r="D771" s="87" t="s">
        <v>62</v>
      </c>
      <c r="E771" s="87"/>
      <c r="F771" s="87"/>
      <c r="G771" s="87">
        <v>20</v>
      </c>
      <c r="H771" s="88">
        <v>0</v>
      </c>
      <c r="I771" s="89">
        <v>20</v>
      </c>
      <c r="J771" s="88">
        <v>10.7</v>
      </c>
      <c r="K771" s="88">
        <v>21.95</v>
      </c>
    </row>
    <row r="772" spans="1:11" ht="21" x14ac:dyDescent="0.2">
      <c r="A772" s="87" t="s">
        <v>933</v>
      </c>
      <c r="B772" s="87" t="s">
        <v>149</v>
      </c>
      <c r="C772" s="87"/>
      <c r="D772" s="87" t="s">
        <v>63</v>
      </c>
      <c r="E772" s="87"/>
      <c r="F772" s="87"/>
      <c r="G772" s="87">
        <v>10</v>
      </c>
      <c r="H772" s="88">
        <v>0</v>
      </c>
      <c r="I772" s="89">
        <v>10</v>
      </c>
      <c r="J772" s="88">
        <v>11.6</v>
      </c>
      <c r="K772" s="88">
        <v>23.8</v>
      </c>
    </row>
    <row r="773" spans="1:11" ht="21" x14ac:dyDescent="0.2">
      <c r="A773" s="87" t="s">
        <v>934</v>
      </c>
      <c r="B773" s="87" t="s">
        <v>149</v>
      </c>
      <c r="C773" s="87"/>
      <c r="D773" s="87" t="s">
        <v>329</v>
      </c>
      <c r="E773" s="87"/>
      <c r="F773" s="87"/>
      <c r="G773" s="87">
        <v>3</v>
      </c>
      <c r="H773" s="88">
        <v>0</v>
      </c>
      <c r="I773" s="89">
        <v>9</v>
      </c>
      <c r="J773" s="88">
        <v>13.5</v>
      </c>
      <c r="K773" s="88">
        <v>27.65</v>
      </c>
    </row>
    <row r="774" spans="1:11" ht="21" x14ac:dyDescent="0.2">
      <c r="A774" s="87" t="s">
        <v>935</v>
      </c>
      <c r="B774" s="87" t="s">
        <v>149</v>
      </c>
      <c r="C774" s="87"/>
      <c r="D774" s="87" t="s">
        <v>81</v>
      </c>
      <c r="E774" s="87"/>
      <c r="F774" s="87"/>
      <c r="G774" s="87">
        <v>50</v>
      </c>
      <c r="H774" s="88">
        <v>0</v>
      </c>
      <c r="I774" s="89">
        <v>50</v>
      </c>
      <c r="J774" s="88">
        <v>2.85</v>
      </c>
      <c r="K774" s="88">
        <v>5.85</v>
      </c>
    </row>
    <row r="775" spans="1:11" ht="21" x14ac:dyDescent="0.2">
      <c r="A775" s="87" t="s">
        <v>936</v>
      </c>
      <c r="B775" s="87" t="s">
        <v>149</v>
      </c>
      <c r="C775" s="87"/>
      <c r="D775" s="87" t="s">
        <v>59</v>
      </c>
      <c r="E775" s="87"/>
      <c r="F775" s="87"/>
      <c r="G775" s="87">
        <v>50</v>
      </c>
      <c r="H775" s="88">
        <v>0</v>
      </c>
      <c r="I775" s="89">
        <v>50</v>
      </c>
      <c r="J775" s="88">
        <v>3.45</v>
      </c>
      <c r="K775" s="88">
        <v>7.05</v>
      </c>
    </row>
    <row r="776" spans="1:11" ht="21" x14ac:dyDescent="0.2">
      <c r="A776" s="87" t="s">
        <v>3107</v>
      </c>
      <c r="B776" s="87" t="s">
        <v>149</v>
      </c>
      <c r="C776" s="87" t="s">
        <v>3040</v>
      </c>
      <c r="D776" s="87" t="s">
        <v>61</v>
      </c>
      <c r="E776" s="87"/>
      <c r="F776" s="87"/>
      <c r="G776" s="87">
        <v>20</v>
      </c>
      <c r="H776" s="88">
        <v>0</v>
      </c>
      <c r="I776" s="89">
        <v>20</v>
      </c>
      <c r="J776" s="88">
        <v>6.8</v>
      </c>
      <c r="K776" s="88">
        <v>13.95</v>
      </c>
    </row>
    <row r="777" spans="1:11" ht="21" x14ac:dyDescent="0.2">
      <c r="A777" s="87" t="s">
        <v>3109</v>
      </c>
      <c r="B777" s="87" t="s">
        <v>149</v>
      </c>
      <c r="C777" s="87" t="s">
        <v>3040</v>
      </c>
      <c r="D777" s="87" t="s">
        <v>64</v>
      </c>
      <c r="E777" s="87"/>
      <c r="F777" s="87"/>
      <c r="G777" s="87">
        <v>20</v>
      </c>
      <c r="H777" s="88">
        <v>0</v>
      </c>
      <c r="I777" s="89">
        <v>20</v>
      </c>
      <c r="J777" s="88">
        <v>8.9</v>
      </c>
      <c r="K777" s="88">
        <v>18.25</v>
      </c>
    </row>
    <row r="778" spans="1:11" ht="21" x14ac:dyDescent="0.2">
      <c r="A778" s="87" t="s">
        <v>3272</v>
      </c>
      <c r="B778" s="87" t="s">
        <v>149</v>
      </c>
      <c r="C778" s="87" t="s">
        <v>3040</v>
      </c>
      <c r="D778" s="87" t="s">
        <v>62</v>
      </c>
      <c r="E778" s="87"/>
      <c r="F778" s="87"/>
      <c r="G778" s="87">
        <v>20</v>
      </c>
      <c r="H778" s="88">
        <v>0</v>
      </c>
      <c r="I778" s="89">
        <v>20</v>
      </c>
      <c r="J778" s="88">
        <v>10.85</v>
      </c>
      <c r="K778" s="88">
        <v>22.25</v>
      </c>
    </row>
    <row r="779" spans="1:11" ht="21" x14ac:dyDescent="0.2">
      <c r="A779" s="87" t="s">
        <v>3273</v>
      </c>
      <c r="B779" s="87" t="s">
        <v>149</v>
      </c>
      <c r="C779" s="87" t="s">
        <v>3040</v>
      </c>
      <c r="D779" s="87" t="s">
        <v>63</v>
      </c>
      <c r="E779" s="87"/>
      <c r="F779" s="87"/>
      <c r="G779" s="87">
        <v>20</v>
      </c>
      <c r="H779" s="88">
        <v>0</v>
      </c>
      <c r="I779" s="89">
        <v>20</v>
      </c>
      <c r="J779" s="88">
        <v>12.55</v>
      </c>
      <c r="K779" s="88">
        <v>25.75</v>
      </c>
    </row>
    <row r="780" spans="1:11" ht="21" x14ac:dyDescent="0.2">
      <c r="A780" s="87" t="s">
        <v>3274</v>
      </c>
      <c r="B780" s="87" t="s">
        <v>149</v>
      </c>
      <c r="C780" s="87" t="s">
        <v>3040</v>
      </c>
      <c r="D780" s="87" t="s">
        <v>59</v>
      </c>
      <c r="E780" s="87"/>
      <c r="F780" s="87"/>
      <c r="G780" s="87">
        <v>20</v>
      </c>
      <c r="H780" s="88">
        <v>0</v>
      </c>
      <c r="I780" s="89">
        <v>20</v>
      </c>
      <c r="J780" s="88">
        <v>5.15</v>
      </c>
      <c r="K780" s="88">
        <v>10.55</v>
      </c>
    </row>
    <row r="781" spans="1:11" ht="21" x14ac:dyDescent="0.2">
      <c r="A781" s="87" t="s">
        <v>937</v>
      </c>
      <c r="B781" s="87" t="s">
        <v>149</v>
      </c>
      <c r="C781" s="87"/>
      <c r="D781" s="87" t="s">
        <v>61</v>
      </c>
      <c r="E781" s="87" t="s">
        <v>353</v>
      </c>
      <c r="F781" s="87"/>
      <c r="G781" s="87">
        <v>10</v>
      </c>
      <c r="H781" s="88">
        <v>0</v>
      </c>
      <c r="I781" s="89">
        <v>10</v>
      </c>
      <c r="J781" s="88">
        <v>8.4499999999999993</v>
      </c>
      <c r="K781" s="88">
        <v>17.3</v>
      </c>
    </row>
    <row r="782" spans="1:11" ht="21" x14ac:dyDescent="0.2">
      <c r="A782" s="87" t="s">
        <v>938</v>
      </c>
      <c r="B782" s="87" t="s">
        <v>149</v>
      </c>
      <c r="C782" s="87"/>
      <c r="D782" s="87" t="s">
        <v>64</v>
      </c>
      <c r="E782" s="87" t="s">
        <v>353</v>
      </c>
      <c r="F782" s="87"/>
      <c r="G782" s="87">
        <v>10</v>
      </c>
      <c r="H782" s="88">
        <v>0</v>
      </c>
      <c r="I782" s="89">
        <v>10</v>
      </c>
      <c r="J782" s="88">
        <v>10.4</v>
      </c>
      <c r="K782" s="88">
        <v>21.3</v>
      </c>
    </row>
    <row r="783" spans="1:11" ht="21" x14ac:dyDescent="0.2">
      <c r="A783" s="87" t="s">
        <v>939</v>
      </c>
      <c r="B783" s="87" t="s">
        <v>149</v>
      </c>
      <c r="C783" s="87"/>
      <c r="D783" s="87" t="s">
        <v>62</v>
      </c>
      <c r="E783" s="87" t="s">
        <v>353</v>
      </c>
      <c r="F783" s="87"/>
      <c r="G783" s="87">
        <v>10</v>
      </c>
      <c r="H783" s="88">
        <v>0</v>
      </c>
      <c r="I783" s="89">
        <v>10</v>
      </c>
      <c r="J783" s="88">
        <v>13.35</v>
      </c>
      <c r="K783" s="88">
        <v>27.35</v>
      </c>
    </row>
    <row r="784" spans="1:11" ht="21" x14ac:dyDescent="0.2">
      <c r="A784" s="87" t="s">
        <v>940</v>
      </c>
      <c r="B784" s="87" t="s">
        <v>149</v>
      </c>
      <c r="C784" s="87"/>
      <c r="D784" s="87" t="s">
        <v>63</v>
      </c>
      <c r="E784" s="87" t="s">
        <v>353</v>
      </c>
      <c r="F784" s="87"/>
      <c r="G784" s="87">
        <v>10</v>
      </c>
      <c r="H784" s="88">
        <v>0</v>
      </c>
      <c r="I784" s="89">
        <v>10</v>
      </c>
      <c r="J784" s="88">
        <v>16.399999999999999</v>
      </c>
      <c r="K784" s="88">
        <v>33.6</v>
      </c>
    </row>
    <row r="785" spans="1:11" ht="21" x14ac:dyDescent="0.2">
      <c r="A785" s="87" t="s">
        <v>941</v>
      </c>
      <c r="B785" s="87" t="s">
        <v>149</v>
      </c>
      <c r="C785" s="87"/>
      <c r="D785" s="87" t="s">
        <v>329</v>
      </c>
      <c r="E785" s="87" t="s">
        <v>353</v>
      </c>
      <c r="F785" s="87"/>
      <c r="G785" s="87">
        <v>10</v>
      </c>
      <c r="H785" s="88">
        <v>0</v>
      </c>
      <c r="I785" s="89">
        <v>10</v>
      </c>
      <c r="J785" s="88">
        <v>17.600000000000001</v>
      </c>
      <c r="K785" s="88">
        <v>36.1</v>
      </c>
    </row>
    <row r="786" spans="1:11" ht="21" x14ac:dyDescent="0.2">
      <c r="A786" s="87" t="s">
        <v>942</v>
      </c>
      <c r="B786" s="87" t="s">
        <v>149</v>
      </c>
      <c r="C786" s="87"/>
      <c r="D786" s="87" t="s">
        <v>59</v>
      </c>
      <c r="E786" s="87" t="s">
        <v>353</v>
      </c>
      <c r="F786" s="87"/>
      <c r="G786" s="87">
        <v>10</v>
      </c>
      <c r="H786" s="88">
        <v>0</v>
      </c>
      <c r="I786" s="89">
        <v>10</v>
      </c>
      <c r="J786" s="88">
        <v>6</v>
      </c>
      <c r="K786" s="88">
        <v>12.3</v>
      </c>
    </row>
    <row r="787" spans="1:11" ht="42" x14ac:dyDescent="0.2">
      <c r="A787" s="87" t="s">
        <v>2644</v>
      </c>
      <c r="B787" s="87" t="s">
        <v>943</v>
      </c>
      <c r="C787" s="87"/>
      <c r="D787" s="87" t="s">
        <v>61</v>
      </c>
      <c r="E787" s="87"/>
      <c r="F787" s="87"/>
      <c r="G787" s="87">
        <v>10</v>
      </c>
      <c r="H787" s="88">
        <v>0</v>
      </c>
      <c r="I787" s="89">
        <v>10</v>
      </c>
      <c r="J787" s="88">
        <v>14.7</v>
      </c>
      <c r="K787" s="88">
        <v>30.15</v>
      </c>
    </row>
    <row r="788" spans="1:11" ht="42" x14ac:dyDescent="0.2">
      <c r="A788" s="87" t="s">
        <v>2645</v>
      </c>
      <c r="B788" s="87" t="s">
        <v>943</v>
      </c>
      <c r="C788" s="87"/>
      <c r="D788" s="87" t="s">
        <v>64</v>
      </c>
      <c r="E788" s="87"/>
      <c r="F788" s="87"/>
      <c r="G788" s="87">
        <v>10</v>
      </c>
      <c r="H788" s="88">
        <v>0</v>
      </c>
      <c r="I788" s="89">
        <v>10</v>
      </c>
      <c r="J788" s="88">
        <v>17.5</v>
      </c>
      <c r="K788" s="88">
        <v>35.9</v>
      </c>
    </row>
    <row r="789" spans="1:11" ht="42" x14ac:dyDescent="0.2">
      <c r="A789" s="87" t="s">
        <v>2646</v>
      </c>
      <c r="B789" s="87" t="s">
        <v>943</v>
      </c>
      <c r="C789" s="87"/>
      <c r="D789" s="87" t="s">
        <v>62</v>
      </c>
      <c r="E789" s="87"/>
      <c r="F789" s="87"/>
      <c r="G789" s="87">
        <v>10</v>
      </c>
      <c r="H789" s="88">
        <v>0</v>
      </c>
      <c r="I789" s="89">
        <v>10</v>
      </c>
      <c r="J789" s="88">
        <v>20.25</v>
      </c>
      <c r="K789" s="88">
        <v>41.5</v>
      </c>
    </row>
    <row r="790" spans="1:11" ht="42" x14ac:dyDescent="0.2">
      <c r="A790" s="87" t="s">
        <v>3275</v>
      </c>
      <c r="B790" s="87" t="s">
        <v>943</v>
      </c>
      <c r="C790" s="87"/>
      <c r="D790" s="87" t="s">
        <v>59</v>
      </c>
      <c r="E790" s="87"/>
      <c r="F790" s="87"/>
      <c r="G790" s="87">
        <v>10</v>
      </c>
      <c r="H790" s="88">
        <v>0</v>
      </c>
      <c r="I790" s="89">
        <v>10</v>
      </c>
      <c r="J790" s="88">
        <v>0</v>
      </c>
      <c r="K790" s="88">
        <v>0</v>
      </c>
    </row>
    <row r="791" spans="1:11" ht="31.5" x14ac:dyDescent="0.2">
      <c r="A791" s="87" t="s">
        <v>2647</v>
      </c>
      <c r="B791" s="87" t="s">
        <v>945</v>
      </c>
      <c r="C791" s="87" t="s">
        <v>69</v>
      </c>
      <c r="D791" s="87"/>
      <c r="E791" s="87" t="s">
        <v>870</v>
      </c>
      <c r="F791" s="87"/>
      <c r="G791" s="87">
        <v>10</v>
      </c>
      <c r="H791" s="88">
        <v>0</v>
      </c>
      <c r="I791" s="89">
        <v>10</v>
      </c>
      <c r="J791" s="88">
        <v>9.4499999999999993</v>
      </c>
      <c r="K791" s="88">
        <v>19.350000000000001</v>
      </c>
    </row>
    <row r="792" spans="1:11" ht="31.5" x14ac:dyDescent="0.2">
      <c r="A792" s="87" t="s">
        <v>944</v>
      </c>
      <c r="B792" s="87" t="s">
        <v>945</v>
      </c>
      <c r="C792" s="87" t="s">
        <v>69</v>
      </c>
      <c r="D792" s="87" t="s">
        <v>61</v>
      </c>
      <c r="E792" s="87"/>
      <c r="F792" s="87"/>
      <c r="G792" s="87">
        <v>10</v>
      </c>
      <c r="H792" s="88">
        <v>0</v>
      </c>
      <c r="I792" s="89">
        <v>10</v>
      </c>
      <c r="J792" s="88">
        <v>14.85</v>
      </c>
      <c r="K792" s="88">
        <v>30.45</v>
      </c>
    </row>
    <row r="793" spans="1:11" ht="31.5" x14ac:dyDescent="0.2">
      <c r="A793" s="87" t="s">
        <v>946</v>
      </c>
      <c r="B793" s="87" t="s">
        <v>945</v>
      </c>
      <c r="C793" s="87" t="s">
        <v>69</v>
      </c>
      <c r="D793" s="87" t="s">
        <v>64</v>
      </c>
      <c r="E793" s="87"/>
      <c r="F793" s="87"/>
      <c r="G793" s="87">
        <v>10</v>
      </c>
      <c r="H793" s="88">
        <v>0</v>
      </c>
      <c r="I793" s="89">
        <v>10</v>
      </c>
      <c r="J793" s="88">
        <v>18.850000000000001</v>
      </c>
      <c r="K793" s="88">
        <v>38.65</v>
      </c>
    </row>
    <row r="794" spans="1:11" ht="31.5" x14ac:dyDescent="0.2">
      <c r="A794" s="87" t="s">
        <v>947</v>
      </c>
      <c r="B794" s="87" t="s">
        <v>945</v>
      </c>
      <c r="C794" s="87" t="s">
        <v>69</v>
      </c>
      <c r="D794" s="87" t="s">
        <v>62</v>
      </c>
      <c r="E794" s="87"/>
      <c r="F794" s="87"/>
      <c r="G794" s="87">
        <v>10</v>
      </c>
      <c r="H794" s="88">
        <v>0</v>
      </c>
      <c r="I794" s="89">
        <v>10</v>
      </c>
      <c r="J794" s="88">
        <v>21.3</v>
      </c>
      <c r="K794" s="88">
        <v>43.65</v>
      </c>
    </row>
    <row r="795" spans="1:11" ht="31.5" x14ac:dyDescent="0.2">
      <c r="A795" s="87" t="s">
        <v>948</v>
      </c>
      <c r="B795" s="87" t="s">
        <v>945</v>
      </c>
      <c r="C795" s="87" t="s">
        <v>69</v>
      </c>
      <c r="D795" s="87" t="s">
        <v>59</v>
      </c>
      <c r="E795" s="87"/>
      <c r="F795" s="87"/>
      <c r="G795" s="87">
        <v>10</v>
      </c>
      <c r="H795" s="88">
        <v>0</v>
      </c>
      <c r="I795" s="89">
        <v>10</v>
      </c>
      <c r="J795" s="88">
        <v>12.95</v>
      </c>
      <c r="K795" s="88">
        <v>26.55</v>
      </c>
    </row>
    <row r="796" spans="1:11" ht="31.5" x14ac:dyDescent="0.2">
      <c r="A796" s="87" t="s">
        <v>949</v>
      </c>
      <c r="B796" s="87" t="s">
        <v>945</v>
      </c>
      <c r="C796" s="87"/>
      <c r="D796" s="87" t="s">
        <v>61</v>
      </c>
      <c r="E796" s="87"/>
      <c r="F796" s="87"/>
      <c r="G796" s="87">
        <v>10</v>
      </c>
      <c r="H796" s="88">
        <v>0</v>
      </c>
      <c r="I796" s="89">
        <v>10</v>
      </c>
      <c r="J796" s="88">
        <v>13.6</v>
      </c>
      <c r="K796" s="88">
        <v>27.9</v>
      </c>
    </row>
    <row r="797" spans="1:11" ht="31.5" x14ac:dyDescent="0.2">
      <c r="A797" s="87" t="s">
        <v>950</v>
      </c>
      <c r="B797" s="87" t="s">
        <v>945</v>
      </c>
      <c r="C797" s="87"/>
      <c r="D797" s="87" t="s">
        <v>64</v>
      </c>
      <c r="E797" s="87"/>
      <c r="F797" s="87"/>
      <c r="G797" s="87">
        <v>10</v>
      </c>
      <c r="H797" s="88">
        <v>0</v>
      </c>
      <c r="I797" s="89">
        <v>10</v>
      </c>
      <c r="J797" s="88">
        <v>17.7</v>
      </c>
      <c r="K797" s="88">
        <v>36.299999999999997</v>
      </c>
    </row>
    <row r="798" spans="1:11" ht="31.5" x14ac:dyDescent="0.2">
      <c r="A798" s="87" t="s">
        <v>951</v>
      </c>
      <c r="B798" s="87" t="s">
        <v>945</v>
      </c>
      <c r="C798" s="87"/>
      <c r="D798" s="87" t="s">
        <v>62</v>
      </c>
      <c r="E798" s="87"/>
      <c r="F798" s="87"/>
      <c r="G798" s="87">
        <v>10</v>
      </c>
      <c r="H798" s="88">
        <v>0</v>
      </c>
      <c r="I798" s="89">
        <v>10</v>
      </c>
      <c r="J798" s="88">
        <v>20.149999999999999</v>
      </c>
      <c r="K798" s="88">
        <v>41.3</v>
      </c>
    </row>
    <row r="799" spans="1:11" ht="31.5" x14ac:dyDescent="0.2">
      <c r="A799" s="87" t="s">
        <v>952</v>
      </c>
      <c r="B799" s="87" t="s">
        <v>945</v>
      </c>
      <c r="C799" s="87"/>
      <c r="D799" s="87" t="s">
        <v>63</v>
      </c>
      <c r="E799" s="87"/>
      <c r="F799" s="87"/>
      <c r="G799" s="87">
        <v>10</v>
      </c>
      <c r="H799" s="88">
        <v>0</v>
      </c>
      <c r="I799" s="89">
        <v>10</v>
      </c>
      <c r="J799" s="88">
        <v>22.6</v>
      </c>
      <c r="K799" s="88">
        <v>46.35</v>
      </c>
    </row>
    <row r="800" spans="1:11" ht="31.5" x14ac:dyDescent="0.2">
      <c r="A800" s="87" t="s">
        <v>3583</v>
      </c>
      <c r="B800" s="87" t="s">
        <v>945</v>
      </c>
      <c r="C800" s="87"/>
      <c r="D800" s="87" t="s">
        <v>329</v>
      </c>
      <c r="E800" s="87"/>
      <c r="F800" s="87"/>
      <c r="G800" s="87">
        <v>10</v>
      </c>
      <c r="H800" s="88">
        <v>0</v>
      </c>
      <c r="I800" s="89">
        <v>10</v>
      </c>
      <c r="J800" s="88">
        <v>23.45</v>
      </c>
      <c r="K800" s="88">
        <v>48.1</v>
      </c>
    </row>
    <row r="801" spans="1:11" ht="31.5" x14ac:dyDescent="0.2">
      <c r="A801" s="87" t="s">
        <v>953</v>
      </c>
      <c r="B801" s="87" t="s">
        <v>945</v>
      </c>
      <c r="C801" s="87"/>
      <c r="D801" s="87" t="s">
        <v>59</v>
      </c>
      <c r="E801" s="87"/>
      <c r="F801" s="87"/>
      <c r="G801" s="87">
        <v>10</v>
      </c>
      <c r="H801" s="88">
        <v>0</v>
      </c>
      <c r="I801" s="89">
        <v>10</v>
      </c>
      <c r="J801" s="88">
        <v>11.65</v>
      </c>
      <c r="K801" s="88">
        <v>23.9</v>
      </c>
    </row>
    <row r="802" spans="1:11" ht="31.5" x14ac:dyDescent="0.2">
      <c r="A802" s="87" t="s">
        <v>954</v>
      </c>
      <c r="B802" s="87" t="s">
        <v>206</v>
      </c>
      <c r="C802" s="87" t="s">
        <v>69</v>
      </c>
      <c r="D802" s="87" t="s">
        <v>61</v>
      </c>
      <c r="E802" s="87"/>
      <c r="F802" s="87"/>
      <c r="G802" s="87">
        <v>10</v>
      </c>
      <c r="H802" s="88">
        <v>0</v>
      </c>
      <c r="I802" s="89">
        <v>10</v>
      </c>
      <c r="J802" s="88">
        <v>14.85</v>
      </c>
      <c r="K802" s="88">
        <v>30.45</v>
      </c>
    </row>
    <row r="803" spans="1:11" ht="31.5" x14ac:dyDescent="0.2">
      <c r="A803" s="87" t="s">
        <v>955</v>
      </c>
      <c r="B803" s="87" t="s">
        <v>206</v>
      </c>
      <c r="C803" s="87" t="s">
        <v>69</v>
      </c>
      <c r="D803" s="87" t="s">
        <v>64</v>
      </c>
      <c r="E803" s="87"/>
      <c r="F803" s="87"/>
      <c r="G803" s="87">
        <v>10</v>
      </c>
      <c r="H803" s="88">
        <v>0</v>
      </c>
      <c r="I803" s="89">
        <v>10</v>
      </c>
      <c r="J803" s="88">
        <v>18.850000000000001</v>
      </c>
      <c r="K803" s="88">
        <v>38.65</v>
      </c>
    </row>
    <row r="804" spans="1:11" ht="31.5" x14ac:dyDescent="0.2">
      <c r="A804" s="87" t="s">
        <v>956</v>
      </c>
      <c r="B804" s="87" t="s">
        <v>206</v>
      </c>
      <c r="C804" s="87" t="s">
        <v>69</v>
      </c>
      <c r="D804" s="87" t="s">
        <v>62</v>
      </c>
      <c r="E804" s="87"/>
      <c r="F804" s="87"/>
      <c r="G804" s="87">
        <v>10</v>
      </c>
      <c r="H804" s="88">
        <v>0</v>
      </c>
      <c r="I804" s="89">
        <v>10</v>
      </c>
      <c r="J804" s="88">
        <v>21.3</v>
      </c>
      <c r="K804" s="88">
        <v>43.65</v>
      </c>
    </row>
    <row r="805" spans="1:11" ht="31.5" x14ac:dyDescent="0.2">
      <c r="A805" s="87" t="s">
        <v>3584</v>
      </c>
      <c r="B805" s="87" t="s">
        <v>206</v>
      </c>
      <c r="C805" s="87" t="s">
        <v>69</v>
      </c>
      <c r="D805" s="87" t="s">
        <v>81</v>
      </c>
      <c r="E805" s="87"/>
      <c r="F805" s="87" t="s">
        <v>2594</v>
      </c>
      <c r="G805" s="87">
        <v>10</v>
      </c>
      <c r="H805" s="88">
        <v>0</v>
      </c>
      <c r="I805" s="89">
        <v>10</v>
      </c>
      <c r="J805" s="88">
        <v>0</v>
      </c>
      <c r="K805" s="88">
        <v>0</v>
      </c>
    </row>
    <row r="806" spans="1:11" ht="31.5" x14ac:dyDescent="0.2">
      <c r="A806" s="87" t="s">
        <v>957</v>
      </c>
      <c r="B806" s="87" t="s">
        <v>206</v>
      </c>
      <c r="C806" s="87" t="s">
        <v>69</v>
      </c>
      <c r="D806" s="87" t="s">
        <v>59</v>
      </c>
      <c r="E806" s="87"/>
      <c r="F806" s="87"/>
      <c r="G806" s="87">
        <v>10</v>
      </c>
      <c r="H806" s="88">
        <v>0</v>
      </c>
      <c r="I806" s="89">
        <v>10</v>
      </c>
      <c r="J806" s="88">
        <v>12.95</v>
      </c>
      <c r="K806" s="88">
        <v>26.55</v>
      </c>
    </row>
    <row r="807" spans="1:11" ht="31.5" x14ac:dyDescent="0.2">
      <c r="A807" s="87" t="s">
        <v>958</v>
      </c>
      <c r="B807" s="87" t="s">
        <v>206</v>
      </c>
      <c r="C807" s="87"/>
      <c r="D807" s="87" t="s">
        <v>61</v>
      </c>
      <c r="E807" s="87"/>
      <c r="F807" s="87"/>
      <c r="G807" s="87">
        <v>10</v>
      </c>
      <c r="H807" s="88">
        <v>0</v>
      </c>
      <c r="I807" s="89">
        <v>10</v>
      </c>
      <c r="J807" s="88">
        <v>13.6</v>
      </c>
      <c r="K807" s="88">
        <v>27.9</v>
      </c>
    </row>
    <row r="808" spans="1:11" ht="31.5" x14ac:dyDescent="0.2">
      <c r="A808" s="87" t="s">
        <v>959</v>
      </c>
      <c r="B808" s="87" t="s">
        <v>206</v>
      </c>
      <c r="C808" s="87"/>
      <c r="D808" s="87" t="s">
        <v>64</v>
      </c>
      <c r="E808" s="87"/>
      <c r="F808" s="87"/>
      <c r="G808" s="87">
        <v>10</v>
      </c>
      <c r="H808" s="88">
        <v>0</v>
      </c>
      <c r="I808" s="89">
        <v>10</v>
      </c>
      <c r="J808" s="88">
        <v>17.7</v>
      </c>
      <c r="K808" s="88">
        <v>36.299999999999997</v>
      </c>
    </row>
    <row r="809" spans="1:11" ht="31.5" x14ac:dyDescent="0.2">
      <c r="A809" s="87" t="s">
        <v>960</v>
      </c>
      <c r="B809" s="87" t="s">
        <v>206</v>
      </c>
      <c r="C809" s="87"/>
      <c r="D809" s="87" t="s">
        <v>62</v>
      </c>
      <c r="E809" s="87"/>
      <c r="F809" s="87"/>
      <c r="G809" s="87">
        <v>10</v>
      </c>
      <c r="H809" s="88">
        <v>0</v>
      </c>
      <c r="I809" s="89">
        <v>10</v>
      </c>
      <c r="J809" s="88">
        <v>20.149999999999999</v>
      </c>
      <c r="K809" s="88">
        <v>41.3</v>
      </c>
    </row>
    <row r="810" spans="1:11" ht="31.5" x14ac:dyDescent="0.2">
      <c r="A810" s="87" t="s">
        <v>961</v>
      </c>
      <c r="B810" s="87" t="s">
        <v>206</v>
      </c>
      <c r="C810" s="87"/>
      <c r="D810" s="87" t="s">
        <v>63</v>
      </c>
      <c r="E810" s="87"/>
      <c r="F810" s="87"/>
      <c r="G810" s="87">
        <v>10</v>
      </c>
      <c r="H810" s="88">
        <v>0</v>
      </c>
      <c r="I810" s="89">
        <v>10</v>
      </c>
      <c r="J810" s="88">
        <v>22.6</v>
      </c>
      <c r="K810" s="88">
        <v>46.35</v>
      </c>
    </row>
    <row r="811" spans="1:11" ht="31.5" x14ac:dyDescent="0.2">
      <c r="A811" s="87" t="s">
        <v>962</v>
      </c>
      <c r="B811" s="87" t="s">
        <v>206</v>
      </c>
      <c r="C811" s="87"/>
      <c r="D811" s="87" t="s">
        <v>59</v>
      </c>
      <c r="E811" s="87"/>
      <c r="F811" s="87"/>
      <c r="G811" s="87">
        <v>10</v>
      </c>
      <c r="H811" s="88">
        <v>0</v>
      </c>
      <c r="I811" s="89">
        <v>10</v>
      </c>
      <c r="J811" s="88">
        <v>11.65</v>
      </c>
      <c r="K811" s="88">
        <v>23.9</v>
      </c>
    </row>
    <row r="812" spans="1:11" ht="21" x14ac:dyDescent="0.2">
      <c r="A812" s="87" t="s">
        <v>963</v>
      </c>
      <c r="B812" s="87" t="s">
        <v>185</v>
      </c>
      <c r="C812" s="87" t="s">
        <v>69</v>
      </c>
      <c r="D812" s="87" t="s">
        <v>61</v>
      </c>
      <c r="E812" s="87"/>
      <c r="F812" s="87"/>
      <c r="G812" s="87">
        <v>10</v>
      </c>
      <c r="H812" s="88">
        <v>0</v>
      </c>
      <c r="I812" s="89">
        <v>10</v>
      </c>
      <c r="J812" s="88">
        <v>15.25</v>
      </c>
      <c r="K812" s="88">
        <v>31.25</v>
      </c>
    </row>
    <row r="813" spans="1:11" ht="21" x14ac:dyDescent="0.2">
      <c r="A813" s="87" t="s">
        <v>964</v>
      </c>
      <c r="B813" s="87" t="s">
        <v>185</v>
      </c>
      <c r="C813" s="87" t="s">
        <v>69</v>
      </c>
      <c r="D813" s="87" t="s">
        <v>64</v>
      </c>
      <c r="E813" s="87"/>
      <c r="F813" s="87"/>
      <c r="G813" s="87">
        <v>10</v>
      </c>
      <c r="H813" s="88">
        <v>0</v>
      </c>
      <c r="I813" s="89">
        <v>10</v>
      </c>
      <c r="J813" s="88">
        <v>17.95</v>
      </c>
      <c r="K813" s="88">
        <v>36.799999999999997</v>
      </c>
    </row>
    <row r="814" spans="1:11" ht="21" x14ac:dyDescent="0.2">
      <c r="A814" s="87" t="s">
        <v>965</v>
      </c>
      <c r="B814" s="87" t="s">
        <v>185</v>
      </c>
      <c r="C814" s="87" t="s">
        <v>69</v>
      </c>
      <c r="D814" s="87" t="s">
        <v>62</v>
      </c>
      <c r="E814" s="87"/>
      <c r="F814" s="87"/>
      <c r="G814" s="87">
        <v>10</v>
      </c>
      <c r="H814" s="88">
        <v>0</v>
      </c>
      <c r="I814" s="89">
        <v>10</v>
      </c>
      <c r="J814" s="88">
        <v>20.25</v>
      </c>
      <c r="K814" s="88">
        <v>41.5</v>
      </c>
    </row>
    <row r="815" spans="1:11" ht="21" x14ac:dyDescent="0.2">
      <c r="A815" s="87" t="s">
        <v>966</v>
      </c>
      <c r="B815" s="87" t="s">
        <v>185</v>
      </c>
      <c r="C815" s="87" t="s">
        <v>69</v>
      </c>
      <c r="D815" s="87" t="s">
        <v>63</v>
      </c>
      <c r="E815" s="87"/>
      <c r="F815" s="87"/>
      <c r="G815" s="87">
        <v>10</v>
      </c>
      <c r="H815" s="88">
        <v>0</v>
      </c>
      <c r="I815" s="89">
        <v>10</v>
      </c>
      <c r="J815" s="88">
        <v>22.85</v>
      </c>
      <c r="K815" s="88">
        <v>46.85</v>
      </c>
    </row>
    <row r="816" spans="1:11" ht="21" x14ac:dyDescent="0.2">
      <c r="A816" s="87" t="s">
        <v>967</v>
      </c>
      <c r="B816" s="87" t="s">
        <v>185</v>
      </c>
      <c r="C816" s="87" t="s">
        <v>69</v>
      </c>
      <c r="D816" s="87" t="s">
        <v>329</v>
      </c>
      <c r="E816" s="87"/>
      <c r="F816" s="87"/>
      <c r="G816" s="87">
        <v>10</v>
      </c>
      <c r="H816" s="88">
        <v>0</v>
      </c>
      <c r="I816" s="89">
        <v>10</v>
      </c>
      <c r="J816" s="88">
        <v>25.45</v>
      </c>
      <c r="K816" s="88">
        <v>52.15</v>
      </c>
    </row>
    <row r="817" spans="1:11" ht="21" x14ac:dyDescent="0.2">
      <c r="A817" s="87" t="s">
        <v>968</v>
      </c>
      <c r="B817" s="87" t="s">
        <v>185</v>
      </c>
      <c r="C817" s="87" t="s">
        <v>69</v>
      </c>
      <c r="D817" s="87" t="s">
        <v>59</v>
      </c>
      <c r="E817" s="87"/>
      <c r="F817" s="87"/>
      <c r="G817" s="87">
        <v>10</v>
      </c>
      <c r="H817" s="88">
        <v>0</v>
      </c>
      <c r="I817" s="89">
        <v>10</v>
      </c>
      <c r="J817" s="88">
        <v>14.5</v>
      </c>
      <c r="K817" s="88">
        <v>29.7</v>
      </c>
    </row>
    <row r="818" spans="1:11" ht="21" x14ac:dyDescent="0.2">
      <c r="A818" s="87" t="s">
        <v>2648</v>
      </c>
      <c r="B818" s="87" t="s">
        <v>185</v>
      </c>
      <c r="C818" s="87" t="s">
        <v>1146</v>
      </c>
      <c r="D818" s="87" t="s">
        <v>61</v>
      </c>
      <c r="E818" s="87"/>
      <c r="F818" s="87" t="s">
        <v>331</v>
      </c>
      <c r="G818" s="87">
        <v>5</v>
      </c>
      <c r="H818" s="88">
        <v>0</v>
      </c>
      <c r="I818" s="89">
        <v>10</v>
      </c>
      <c r="J818" s="88">
        <v>18.3</v>
      </c>
      <c r="K818" s="88">
        <v>37.5</v>
      </c>
    </row>
    <row r="819" spans="1:11" ht="21" x14ac:dyDescent="0.2">
      <c r="A819" s="87" t="s">
        <v>2649</v>
      </c>
      <c r="B819" s="87" t="s">
        <v>185</v>
      </c>
      <c r="C819" s="87" t="s">
        <v>1146</v>
      </c>
      <c r="D819" s="87" t="s">
        <v>64</v>
      </c>
      <c r="E819" s="87"/>
      <c r="F819" s="87" t="s">
        <v>331</v>
      </c>
      <c r="G819" s="87">
        <v>5</v>
      </c>
      <c r="H819" s="88">
        <v>0</v>
      </c>
      <c r="I819" s="89">
        <v>10</v>
      </c>
      <c r="J819" s="88">
        <v>21.55</v>
      </c>
      <c r="K819" s="88">
        <v>44.2</v>
      </c>
    </row>
    <row r="820" spans="1:11" ht="21" x14ac:dyDescent="0.2">
      <c r="A820" s="87" t="s">
        <v>2650</v>
      </c>
      <c r="B820" s="87" t="s">
        <v>185</v>
      </c>
      <c r="C820" s="87" t="s">
        <v>1146</v>
      </c>
      <c r="D820" s="87" t="s">
        <v>62</v>
      </c>
      <c r="E820" s="87"/>
      <c r="F820" s="87" t="s">
        <v>331</v>
      </c>
      <c r="G820" s="87">
        <v>5</v>
      </c>
      <c r="H820" s="88">
        <v>0</v>
      </c>
      <c r="I820" s="89">
        <v>10</v>
      </c>
      <c r="J820" s="88">
        <v>23</v>
      </c>
      <c r="K820" s="88">
        <v>47.15</v>
      </c>
    </row>
    <row r="821" spans="1:11" ht="21" x14ac:dyDescent="0.2">
      <c r="A821" s="87" t="s">
        <v>2651</v>
      </c>
      <c r="B821" s="87" t="s">
        <v>185</v>
      </c>
      <c r="C821" s="87" t="s">
        <v>1146</v>
      </c>
      <c r="D821" s="87" t="s">
        <v>63</v>
      </c>
      <c r="E821" s="87"/>
      <c r="F821" s="87" t="s">
        <v>331</v>
      </c>
      <c r="G821" s="87">
        <v>5</v>
      </c>
      <c r="H821" s="88">
        <v>0</v>
      </c>
      <c r="I821" s="89">
        <v>10</v>
      </c>
      <c r="J821" s="88">
        <v>24.2</v>
      </c>
      <c r="K821" s="88">
        <v>49.6</v>
      </c>
    </row>
    <row r="822" spans="1:11" ht="21" x14ac:dyDescent="0.2">
      <c r="A822" s="87" t="s">
        <v>969</v>
      </c>
      <c r="B822" s="87" t="s">
        <v>96</v>
      </c>
      <c r="C822" s="87" t="s">
        <v>3117</v>
      </c>
      <c r="D822" s="87"/>
      <c r="E822" s="87"/>
      <c r="F822" s="87"/>
      <c r="G822" s="87">
        <v>25</v>
      </c>
      <c r="H822" s="88">
        <v>0</v>
      </c>
      <c r="I822" s="89">
        <v>50</v>
      </c>
      <c r="J822" s="88">
        <v>3.6</v>
      </c>
      <c r="K822" s="88">
        <v>7.4</v>
      </c>
    </row>
    <row r="823" spans="1:11" ht="42" x14ac:dyDescent="0.2">
      <c r="A823" s="87" t="s">
        <v>970</v>
      </c>
      <c r="B823" s="87" t="s">
        <v>260</v>
      </c>
      <c r="C823" s="87" t="s">
        <v>3117</v>
      </c>
      <c r="D823" s="87"/>
      <c r="E823" s="87"/>
      <c r="F823" s="87"/>
      <c r="G823" s="87">
        <v>10</v>
      </c>
      <c r="H823" s="88">
        <v>0</v>
      </c>
      <c r="I823" s="89">
        <v>10</v>
      </c>
      <c r="J823" s="88">
        <v>9.6</v>
      </c>
      <c r="K823" s="88">
        <v>19.7</v>
      </c>
    </row>
    <row r="824" spans="1:11" ht="21" x14ac:dyDescent="0.2">
      <c r="A824" s="87" t="s">
        <v>971</v>
      </c>
      <c r="B824" s="87" t="s">
        <v>105</v>
      </c>
      <c r="C824" s="87" t="s">
        <v>3117</v>
      </c>
      <c r="D824" s="87" t="s">
        <v>61</v>
      </c>
      <c r="E824" s="87"/>
      <c r="F824" s="87"/>
      <c r="G824" s="87">
        <v>25</v>
      </c>
      <c r="H824" s="88">
        <v>0</v>
      </c>
      <c r="I824" s="89">
        <v>50</v>
      </c>
      <c r="J824" s="88">
        <v>4.8</v>
      </c>
      <c r="K824" s="88">
        <v>9.85</v>
      </c>
    </row>
    <row r="825" spans="1:11" ht="21" x14ac:dyDescent="0.2">
      <c r="A825" s="87" t="s">
        <v>972</v>
      </c>
      <c r="B825" s="87" t="s">
        <v>105</v>
      </c>
      <c r="C825" s="87" t="s">
        <v>3117</v>
      </c>
      <c r="D825" s="87" t="s">
        <v>64</v>
      </c>
      <c r="E825" s="87"/>
      <c r="F825" s="87"/>
      <c r="G825" s="87">
        <v>25</v>
      </c>
      <c r="H825" s="88">
        <v>0</v>
      </c>
      <c r="I825" s="89">
        <v>50</v>
      </c>
      <c r="J825" s="88">
        <v>6</v>
      </c>
      <c r="K825" s="88">
        <v>12.3</v>
      </c>
    </row>
    <row r="826" spans="1:11" ht="21" x14ac:dyDescent="0.2">
      <c r="A826" s="87" t="s">
        <v>973</v>
      </c>
      <c r="B826" s="87" t="s">
        <v>105</v>
      </c>
      <c r="C826" s="87" t="s">
        <v>3117</v>
      </c>
      <c r="D826" s="87" t="s">
        <v>645</v>
      </c>
      <c r="E826" s="87"/>
      <c r="F826" s="87"/>
      <c r="G826" s="87">
        <v>25</v>
      </c>
      <c r="H826" s="88">
        <v>0</v>
      </c>
      <c r="I826" s="89">
        <v>50</v>
      </c>
      <c r="J826" s="88">
        <v>2.0499999999999998</v>
      </c>
      <c r="K826" s="88">
        <v>4.2</v>
      </c>
    </row>
    <row r="827" spans="1:11" ht="21" x14ac:dyDescent="0.2">
      <c r="A827" s="87" t="s">
        <v>974</v>
      </c>
      <c r="B827" s="87" t="s">
        <v>105</v>
      </c>
      <c r="C827" s="87" t="s">
        <v>3117</v>
      </c>
      <c r="D827" s="87" t="s">
        <v>81</v>
      </c>
      <c r="E827" s="87"/>
      <c r="F827" s="87"/>
      <c r="G827" s="87">
        <v>25</v>
      </c>
      <c r="H827" s="88">
        <v>0</v>
      </c>
      <c r="I827" s="89">
        <v>50</v>
      </c>
      <c r="J827" s="88">
        <v>2.5</v>
      </c>
      <c r="K827" s="88">
        <v>5.15</v>
      </c>
    </row>
    <row r="828" spans="1:11" ht="21" x14ac:dyDescent="0.2">
      <c r="A828" s="87" t="s">
        <v>975</v>
      </c>
      <c r="B828" s="87" t="s">
        <v>105</v>
      </c>
      <c r="C828" s="87" t="s">
        <v>3117</v>
      </c>
      <c r="D828" s="87" t="s">
        <v>59</v>
      </c>
      <c r="E828" s="87"/>
      <c r="F828" s="87"/>
      <c r="G828" s="87">
        <v>25</v>
      </c>
      <c r="H828" s="88">
        <v>0</v>
      </c>
      <c r="I828" s="89">
        <v>50</v>
      </c>
      <c r="J828" s="88">
        <v>3.5</v>
      </c>
      <c r="K828" s="88">
        <v>7.15</v>
      </c>
    </row>
    <row r="829" spans="1:11" ht="21" x14ac:dyDescent="0.2">
      <c r="A829" s="87" t="s">
        <v>976</v>
      </c>
      <c r="B829" s="87" t="s">
        <v>105</v>
      </c>
      <c r="C829" s="87"/>
      <c r="D829" s="87" t="s">
        <v>61</v>
      </c>
      <c r="E829" s="87" t="s">
        <v>353</v>
      </c>
      <c r="F829" s="87" t="s">
        <v>3276</v>
      </c>
      <c r="G829" s="87">
        <v>10</v>
      </c>
      <c r="H829" s="88">
        <v>0</v>
      </c>
      <c r="I829" s="89">
        <v>10</v>
      </c>
      <c r="J829" s="88">
        <v>4.25</v>
      </c>
      <c r="K829" s="88">
        <v>8.6999999999999993</v>
      </c>
    </row>
    <row r="830" spans="1:11" ht="21" x14ac:dyDescent="0.2">
      <c r="A830" s="87" t="s">
        <v>977</v>
      </c>
      <c r="B830" s="87" t="s">
        <v>105</v>
      </c>
      <c r="C830" s="87"/>
      <c r="D830" s="87" t="s">
        <v>64</v>
      </c>
      <c r="E830" s="87" t="s">
        <v>353</v>
      </c>
      <c r="F830" s="87" t="s">
        <v>3276</v>
      </c>
      <c r="G830" s="87">
        <v>10</v>
      </c>
      <c r="H830" s="88">
        <v>0</v>
      </c>
      <c r="I830" s="89">
        <v>10</v>
      </c>
      <c r="J830" s="88">
        <v>6.15</v>
      </c>
      <c r="K830" s="88">
        <v>12.6</v>
      </c>
    </row>
    <row r="831" spans="1:11" ht="21" x14ac:dyDescent="0.2">
      <c r="A831" s="87" t="s">
        <v>978</v>
      </c>
      <c r="B831" s="87" t="s">
        <v>105</v>
      </c>
      <c r="C831" s="87"/>
      <c r="D831" s="87" t="s">
        <v>62</v>
      </c>
      <c r="E831" s="87" t="s">
        <v>353</v>
      </c>
      <c r="F831" s="87"/>
      <c r="G831" s="87">
        <v>10</v>
      </c>
      <c r="H831" s="88">
        <v>0</v>
      </c>
      <c r="I831" s="89">
        <v>10</v>
      </c>
      <c r="J831" s="88">
        <v>8.0500000000000007</v>
      </c>
      <c r="K831" s="88">
        <v>16.5</v>
      </c>
    </row>
    <row r="832" spans="1:11" ht="21" x14ac:dyDescent="0.2">
      <c r="A832" s="87" t="s">
        <v>3277</v>
      </c>
      <c r="B832" s="87" t="s">
        <v>105</v>
      </c>
      <c r="C832" s="87"/>
      <c r="D832" s="87" t="s">
        <v>62</v>
      </c>
      <c r="E832" s="87" t="s">
        <v>3278</v>
      </c>
      <c r="F832" s="87"/>
      <c r="G832" s="87">
        <v>10</v>
      </c>
      <c r="H832" s="88">
        <v>0</v>
      </c>
      <c r="I832" s="89">
        <v>10</v>
      </c>
      <c r="J832" s="88">
        <v>6.45</v>
      </c>
      <c r="K832" s="88">
        <v>13.2</v>
      </c>
    </row>
    <row r="833" spans="1:11" ht="21" x14ac:dyDescent="0.2">
      <c r="A833" s="87" t="s">
        <v>979</v>
      </c>
      <c r="B833" s="87" t="s">
        <v>105</v>
      </c>
      <c r="C833" s="87"/>
      <c r="D833" s="87" t="s">
        <v>63</v>
      </c>
      <c r="E833" s="87" t="s">
        <v>353</v>
      </c>
      <c r="F833" s="87"/>
      <c r="G833" s="87">
        <v>10</v>
      </c>
      <c r="H833" s="88">
        <v>0</v>
      </c>
      <c r="I833" s="89">
        <v>10</v>
      </c>
      <c r="J833" s="88">
        <v>9.4</v>
      </c>
      <c r="K833" s="88">
        <v>19.25</v>
      </c>
    </row>
    <row r="834" spans="1:11" ht="21" x14ac:dyDescent="0.2">
      <c r="A834" s="87" t="s">
        <v>980</v>
      </c>
      <c r="B834" s="87" t="s">
        <v>105</v>
      </c>
      <c r="C834" s="87"/>
      <c r="D834" s="87" t="s">
        <v>81</v>
      </c>
      <c r="E834" s="87" t="s">
        <v>353</v>
      </c>
      <c r="F834" s="87"/>
      <c r="G834" s="87">
        <v>10</v>
      </c>
      <c r="H834" s="88">
        <v>0</v>
      </c>
      <c r="I834" s="89">
        <v>10</v>
      </c>
      <c r="J834" s="88">
        <v>3.5</v>
      </c>
      <c r="K834" s="88">
        <v>7.15</v>
      </c>
    </row>
    <row r="835" spans="1:11" ht="21" x14ac:dyDescent="0.2">
      <c r="A835" s="87" t="s">
        <v>981</v>
      </c>
      <c r="B835" s="87" t="s">
        <v>105</v>
      </c>
      <c r="C835" s="87"/>
      <c r="D835" s="87" t="s">
        <v>59</v>
      </c>
      <c r="E835" s="87" t="s">
        <v>353</v>
      </c>
      <c r="F835" s="87" t="s">
        <v>3276</v>
      </c>
      <c r="G835" s="87">
        <v>25</v>
      </c>
      <c r="H835" s="88">
        <v>0</v>
      </c>
      <c r="I835" s="89">
        <v>50</v>
      </c>
      <c r="J835" s="88">
        <v>3.6</v>
      </c>
      <c r="K835" s="88">
        <v>7.4</v>
      </c>
    </row>
    <row r="836" spans="1:11" ht="31.5" x14ac:dyDescent="0.2">
      <c r="A836" s="87" t="s">
        <v>982</v>
      </c>
      <c r="B836" s="87" t="s">
        <v>983</v>
      </c>
      <c r="C836" s="87" t="s">
        <v>3117</v>
      </c>
      <c r="D836" s="87" t="s">
        <v>61</v>
      </c>
      <c r="E836" s="87"/>
      <c r="F836" s="87"/>
      <c r="G836" s="87">
        <v>25</v>
      </c>
      <c r="H836" s="88">
        <v>0</v>
      </c>
      <c r="I836" s="89">
        <v>50</v>
      </c>
      <c r="J836" s="88">
        <v>8.4499999999999993</v>
      </c>
      <c r="K836" s="88">
        <v>17.3</v>
      </c>
    </row>
    <row r="837" spans="1:11" ht="31.5" x14ac:dyDescent="0.2">
      <c r="A837" s="87" t="s">
        <v>984</v>
      </c>
      <c r="B837" s="87" t="s">
        <v>983</v>
      </c>
      <c r="C837" s="87" t="s">
        <v>3117</v>
      </c>
      <c r="D837" s="87" t="s">
        <v>64</v>
      </c>
      <c r="E837" s="87"/>
      <c r="F837" s="87"/>
      <c r="G837" s="87">
        <v>25</v>
      </c>
      <c r="H837" s="88">
        <v>0</v>
      </c>
      <c r="I837" s="89">
        <v>25</v>
      </c>
      <c r="J837" s="88">
        <v>10.050000000000001</v>
      </c>
      <c r="K837" s="88">
        <v>20.6</v>
      </c>
    </row>
    <row r="838" spans="1:11" ht="31.5" x14ac:dyDescent="0.2">
      <c r="A838" s="87" t="s">
        <v>985</v>
      </c>
      <c r="B838" s="87" t="s">
        <v>983</v>
      </c>
      <c r="C838" s="87" t="s">
        <v>3117</v>
      </c>
      <c r="D838" s="87" t="s">
        <v>62</v>
      </c>
      <c r="E838" s="87"/>
      <c r="F838" s="87"/>
      <c r="G838" s="87">
        <v>25</v>
      </c>
      <c r="H838" s="88">
        <v>0</v>
      </c>
      <c r="I838" s="89">
        <v>25</v>
      </c>
      <c r="J838" s="88">
        <v>11.45</v>
      </c>
      <c r="K838" s="88">
        <v>23.45</v>
      </c>
    </row>
    <row r="839" spans="1:11" ht="31.5" x14ac:dyDescent="0.2">
      <c r="A839" s="87" t="s">
        <v>986</v>
      </c>
      <c r="B839" s="87" t="s">
        <v>983</v>
      </c>
      <c r="C839" s="87" t="s">
        <v>3117</v>
      </c>
      <c r="D839" s="87" t="s">
        <v>81</v>
      </c>
      <c r="E839" s="87"/>
      <c r="F839" s="87"/>
      <c r="G839" s="87">
        <v>25</v>
      </c>
      <c r="H839" s="88">
        <v>0</v>
      </c>
      <c r="I839" s="89">
        <v>50</v>
      </c>
      <c r="J839" s="88">
        <v>6.25</v>
      </c>
      <c r="K839" s="88">
        <v>12.8</v>
      </c>
    </row>
    <row r="840" spans="1:11" ht="31.5" x14ac:dyDescent="0.2">
      <c r="A840" s="87" t="s">
        <v>987</v>
      </c>
      <c r="B840" s="87" t="s">
        <v>983</v>
      </c>
      <c r="C840" s="87" t="s">
        <v>3117</v>
      </c>
      <c r="D840" s="87" t="s">
        <v>59</v>
      </c>
      <c r="E840" s="87"/>
      <c r="F840" s="87"/>
      <c r="G840" s="87">
        <v>25</v>
      </c>
      <c r="H840" s="88">
        <v>0</v>
      </c>
      <c r="I840" s="89">
        <v>50</v>
      </c>
      <c r="J840" s="88">
        <v>6.95</v>
      </c>
      <c r="K840" s="88">
        <v>14.25</v>
      </c>
    </row>
    <row r="841" spans="1:11" ht="21" x14ac:dyDescent="0.2">
      <c r="A841" s="87" t="s">
        <v>988</v>
      </c>
      <c r="B841" s="87" t="s">
        <v>31</v>
      </c>
      <c r="C841" s="87"/>
      <c r="D841" s="87" t="s">
        <v>61</v>
      </c>
      <c r="E841" s="87"/>
      <c r="F841" s="87"/>
      <c r="G841" s="87">
        <v>50</v>
      </c>
      <c r="H841" s="88">
        <v>0</v>
      </c>
      <c r="I841" s="89">
        <v>50</v>
      </c>
      <c r="J841" s="88">
        <v>2.2000000000000002</v>
      </c>
      <c r="K841" s="88">
        <v>4.5</v>
      </c>
    </row>
    <row r="842" spans="1:11" ht="21" x14ac:dyDescent="0.2">
      <c r="A842" s="87" t="s">
        <v>989</v>
      </c>
      <c r="B842" s="87" t="s">
        <v>31</v>
      </c>
      <c r="C842" s="87"/>
      <c r="D842" s="87" t="s">
        <v>64</v>
      </c>
      <c r="E842" s="87"/>
      <c r="F842" s="87"/>
      <c r="G842" s="87">
        <v>50</v>
      </c>
      <c r="H842" s="88">
        <v>0</v>
      </c>
      <c r="I842" s="89">
        <v>50</v>
      </c>
      <c r="J842" s="88">
        <v>2.9</v>
      </c>
      <c r="K842" s="88">
        <v>5.95</v>
      </c>
    </row>
    <row r="843" spans="1:11" ht="21" x14ac:dyDescent="0.2">
      <c r="A843" s="87" t="s">
        <v>990</v>
      </c>
      <c r="B843" s="87" t="s">
        <v>31</v>
      </c>
      <c r="C843" s="87"/>
      <c r="D843" s="87" t="s">
        <v>62</v>
      </c>
      <c r="E843" s="87"/>
      <c r="F843" s="87"/>
      <c r="G843" s="87">
        <v>20</v>
      </c>
      <c r="H843" s="88">
        <v>0</v>
      </c>
      <c r="I843" s="89">
        <v>20</v>
      </c>
      <c r="J843" s="88">
        <v>4.2</v>
      </c>
      <c r="K843" s="88">
        <v>8.6</v>
      </c>
    </row>
    <row r="844" spans="1:11" ht="21" x14ac:dyDescent="0.2">
      <c r="A844" s="87" t="s">
        <v>991</v>
      </c>
      <c r="B844" s="87" t="s">
        <v>31</v>
      </c>
      <c r="C844" s="87"/>
      <c r="D844" s="87" t="s">
        <v>63</v>
      </c>
      <c r="E844" s="87"/>
      <c r="F844" s="87"/>
      <c r="G844" s="87">
        <v>20</v>
      </c>
      <c r="H844" s="88">
        <v>0</v>
      </c>
      <c r="I844" s="89">
        <v>20</v>
      </c>
      <c r="J844" s="88">
        <v>6.6</v>
      </c>
      <c r="K844" s="88">
        <v>13.55</v>
      </c>
    </row>
    <row r="845" spans="1:11" ht="21" x14ac:dyDescent="0.2">
      <c r="A845" s="87" t="s">
        <v>992</v>
      </c>
      <c r="B845" s="87" t="s">
        <v>31</v>
      </c>
      <c r="C845" s="87"/>
      <c r="D845" s="87" t="s">
        <v>645</v>
      </c>
      <c r="E845" s="87"/>
      <c r="F845" s="87"/>
      <c r="G845" s="87">
        <v>50</v>
      </c>
      <c r="H845" s="88">
        <v>0</v>
      </c>
      <c r="I845" s="89">
        <v>50</v>
      </c>
      <c r="J845" s="88">
        <v>1.4</v>
      </c>
      <c r="K845" s="88">
        <v>2.85</v>
      </c>
    </row>
    <row r="846" spans="1:11" ht="21" x14ac:dyDescent="0.2">
      <c r="A846" s="87" t="s">
        <v>993</v>
      </c>
      <c r="B846" s="87" t="s">
        <v>31</v>
      </c>
      <c r="C846" s="87"/>
      <c r="D846" s="87" t="s">
        <v>81</v>
      </c>
      <c r="E846" s="87"/>
      <c r="F846" s="87"/>
      <c r="G846" s="87">
        <v>50</v>
      </c>
      <c r="H846" s="88">
        <v>0</v>
      </c>
      <c r="I846" s="89">
        <v>50</v>
      </c>
      <c r="J846" s="88">
        <v>1.75</v>
      </c>
      <c r="K846" s="88">
        <v>3.6</v>
      </c>
    </row>
    <row r="847" spans="1:11" ht="21" x14ac:dyDescent="0.2">
      <c r="A847" s="87" t="s">
        <v>994</v>
      </c>
      <c r="B847" s="87" t="s">
        <v>31</v>
      </c>
      <c r="C847" s="87"/>
      <c r="D847" s="87" t="s">
        <v>59</v>
      </c>
      <c r="E847" s="87"/>
      <c r="F847" s="87"/>
      <c r="G847" s="87">
        <v>50</v>
      </c>
      <c r="H847" s="88">
        <v>0</v>
      </c>
      <c r="I847" s="89">
        <v>50</v>
      </c>
      <c r="J847" s="88">
        <v>1.95</v>
      </c>
      <c r="K847" s="88">
        <v>4</v>
      </c>
    </row>
    <row r="848" spans="1:11" ht="21" x14ac:dyDescent="0.2">
      <c r="A848" s="87" t="s">
        <v>995</v>
      </c>
      <c r="B848" s="87" t="s">
        <v>31</v>
      </c>
      <c r="C848" s="87"/>
      <c r="D848" s="87" t="s">
        <v>61</v>
      </c>
      <c r="E848" s="87" t="s">
        <v>353</v>
      </c>
      <c r="F848" s="87"/>
      <c r="G848" s="87">
        <v>20</v>
      </c>
      <c r="H848" s="88">
        <v>0</v>
      </c>
      <c r="I848" s="89">
        <v>20</v>
      </c>
      <c r="J848" s="88">
        <v>3.35</v>
      </c>
      <c r="K848" s="88">
        <v>6.85</v>
      </c>
    </row>
    <row r="849" spans="1:11" ht="21" x14ac:dyDescent="0.2">
      <c r="A849" s="87" t="s">
        <v>996</v>
      </c>
      <c r="B849" s="87" t="s">
        <v>31</v>
      </c>
      <c r="C849" s="87"/>
      <c r="D849" s="87" t="s">
        <v>64</v>
      </c>
      <c r="E849" s="87" t="s">
        <v>353</v>
      </c>
      <c r="F849" s="87"/>
      <c r="G849" s="87">
        <v>20</v>
      </c>
      <c r="H849" s="88">
        <v>0</v>
      </c>
      <c r="I849" s="89">
        <v>20</v>
      </c>
      <c r="J849" s="88">
        <v>4</v>
      </c>
      <c r="K849" s="88">
        <v>8.1999999999999993</v>
      </c>
    </row>
    <row r="850" spans="1:11" ht="21" x14ac:dyDescent="0.2">
      <c r="A850" s="87" t="s">
        <v>997</v>
      </c>
      <c r="B850" s="87" t="s">
        <v>31</v>
      </c>
      <c r="C850" s="87"/>
      <c r="D850" s="87" t="s">
        <v>62</v>
      </c>
      <c r="E850" s="87" t="s">
        <v>353</v>
      </c>
      <c r="F850" s="87"/>
      <c r="G850" s="87">
        <v>20</v>
      </c>
      <c r="H850" s="88">
        <v>0</v>
      </c>
      <c r="I850" s="89">
        <v>20</v>
      </c>
      <c r="J850" s="88">
        <v>4.8499999999999996</v>
      </c>
      <c r="K850" s="88">
        <v>9.9499999999999993</v>
      </c>
    </row>
    <row r="851" spans="1:11" ht="21" x14ac:dyDescent="0.2">
      <c r="A851" s="87" t="s">
        <v>998</v>
      </c>
      <c r="B851" s="87" t="s">
        <v>31</v>
      </c>
      <c r="C851" s="87"/>
      <c r="D851" s="87" t="s">
        <v>59</v>
      </c>
      <c r="E851" s="87" t="s">
        <v>353</v>
      </c>
      <c r="F851" s="87"/>
      <c r="G851" s="87">
        <v>20</v>
      </c>
      <c r="H851" s="88">
        <v>0</v>
      </c>
      <c r="I851" s="89">
        <v>20</v>
      </c>
      <c r="J851" s="88">
        <v>2.7</v>
      </c>
      <c r="K851" s="88">
        <v>5.55</v>
      </c>
    </row>
    <row r="852" spans="1:11" ht="31.5" x14ac:dyDescent="0.2">
      <c r="A852" s="87" t="s">
        <v>999</v>
      </c>
      <c r="B852" s="87" t="s">
        <v>1000</v>
      </c>
      <c r="C852" s="87" t="s">
        <v>69</v>
      </c>
      <c r="D852" s="87"/>
      <c r="E852" s="87"/>
      <c r="F852" s="87"/>
      <c r="G852" s="87">
        <v>10</v>
      </c>
      <c r="H852" s="88">
        <v>0</v>
      </c>
      <c r="I852" s="89">
        <v>10</v>
      </c>
      <c r="J852" s="88">
        <v>7.5</v>
      </c>
      <c r="K852" s="88">
        <v>15.35</v>
      </c>
    </row>
    <row r="853" spans="1:11" ht="31.5" x14ac:dyDescent="0.2">
      <c r="A853" s="87" t="s">
        <v>1001</v>
      </c>
      <c r="B853" s="87" t="s">
        <v>243</v>
      </c>
      <c r="C853" s="87"/>
      <c r="D853" s="87"/>
      <c r="E853" s="87" t="s">
        <v>870</v>
      </c>
      <c r="F853" s="87"/>
      <c r="G853" s="87">
        <v>10</v>
      </c>
      <c r="H853" s="88">
        <v>0</v>
      </c>
      <c r="I853" s="89">
        <v>10</v>
      </c>
      <c r="J853" s="88">
        <v>11.65</v>
      </c>
      <c r="K853" s="88">
        <v>23.9</v>
      </c>
    </row>
    <row r="854" spans="1:11" ht="31.5" x14ac:dyDescent="0.2">
      <c r="A854" s="87" t="s">
        <v>1002</v>
      </c>
      <c r="B854" s="87" t="s">
        <v>243</v>
      </c>
      <c r="C854" s="87"/>
      <c r="D854" s="87" t="s">
        <v>61</v>
      </c>
      <c r="E854" s="87"/>
      <c r="F854" s="87"/>
      <c r="G854" s="87">
        <v>10</v>
      </c>
      <c r="H854" s="88">
        <v>0</v>
      </c>
      <c r="I854" s="89">
        <v>10</v>
      </c>
      <c r="J854" s="88">
        <v>14.4</v>
      </c>
      <c r="K854" s="88">
        <v>29.5</v>
      </c>
    </row>
    <row r="855" spans="1:11" ht="31.5" x14ac:dyDescent="0.2">
      <c r="A855" s="87" t="s">
        <v>1003</v>
      </c>
      <c r="B855" s="87" t="s">
        <v>243</v>
      </c>
      <c r="C855" s="87"/>
      <c r="D855" s="87" t="s">
        <v>64</v>
      </c>
      <c r="E855" s="87"/>
      <c r="F855" s="87"/>
      <c r="G855" s="87">
        <v>10</v>
      </c>
      <c r="H855" s="88">
        <v>0</v>
      </c>
      <c r="I855" s="89">
        <v>10</v>
      </c>
      <c r="J855" s="88">
        <v>17.2</v>
      </c>
      <c r="K855" s="88">
        <v>35.25</v>
      </c>
    </row>
    <row r="856" spans="1:11" ht="31.5" x14ac:dyDescent="0.2">
      <c r="A856" s="87" t="s">
        <v>1004</v>
      </c>
      <c r="B856" s="87" t="s">
        <v>243</v>
      </c>
      <c r="C856" s="87"/>
      <c r="D856" s="87" t="s">
        <v>64</v>
      </c>
      <c r="E856" s="87" t="s">
        <v>816</v>
      </c>
      <c r="F856" s="87"/>
      <c r="G856" s="87">
        <v>5</v>
      </c>
      <c r="H856" s="88">
        <v>0</v>
      </c>
      <c r="I856" s="89">
        <v>10</v>
      </c>
      <c r="J856" s="88">
        <v>23.55</v>
      </c>
      <c r="K856" s="88">
        <v>48.3</v>
      </c>
    </row>
    <row r="857" spans="1:11" ht="31.5" x14ac:dyDescent="0.2">
      <c r="A857" s="87" t="s">
        <v>1005</v>
      </c>
      <c r="B857" s="87" t="s">
        <v>243</v>
      </c>
      <c r="C857" s="87"/>
      <c r="D857" s="87" t="s">
        <v>62</v>
      </c>
      <c r="E857" s="87"/>
      <c r="F857" s="87"/>
      <c r="G857" s="87">
        <v>10</v>
      </c>
      <c r="H857" s="88">
        <v>0</v>
      </c>
      <c r="I857" s="89">
        <v>10</v>
      </c>
      <c r="J857" s="88">
        <v>19.850000000000001</v>
      </c>
      <c r="K857" s="88">
        <v>40.700000000000003</v>
      </c>
    </row>
    <row r="858" spans="1:11" ht="31.5" x14ac:dyDescent="0.2">
      <c r="A858" s="87" t="s">
        <v>1006</v>
      </c>
      <c r="B858" s="87" t="s">
        <v>243</v>
      </c>
      <c r="C858" s="87"/>
      <c r="D858" s="87" t="s">
        <v>62</v>
      </c>
      <c r="E858" s="87" t="s">
        <v>816</v>
      </c>
      <c r="F858" s="87" t="s">
        <v>331</v>
      </c>
      <c r="G858" s="87">
        <v>5</v>
      </c>
      <c r="H858" s="88">
        <v>0</v>
      </c>
      <c r="I858" s="89">
        <v>10</v>
      </c>
      <c r="J858" s="88">
        <v>26.7</v>
      </c>
      <c r="K858" s="88">
        <v>54.75</v>
      </c>
    </row>
    <row r="859" spans="1:11" ht="31.5" x14ac:dyDescent="0.2">
      <c r="A859" s="87" t="s">
        <v>1007</v>
      </c>
      <c r="B859" s="87" t="s">
        <v>243</v>
      </c>
      <c r="C859" s="87"/>
      <c r="D859" s="87" t="s">
        <v>63</v>
      </c>
      <c r="E859" s="87"/>
      <c r="F859" s="87"/>
      <c r="G859" s="87">
        <v>10</v>
      </c>
      <c r="H859" s="88">
        <v>0</v>
      </c>
      <c r="I859" s="89">
        <v>10</v>
      </c>
      <c r="J859" s="88">
        <v>22.65</v>
      </c>
      <c r="K859" s="88">
        <v>46.45</v>
      </c>
    </row>
    <row r="860" spans="1:11" ht="31.5" x14ac:dyDescent="0.2">
      <c r="A860" s="87" t="s">
        <v>1008</v>
      </c>
      <c r="B860" s="87" t="s">
        <v>243</v>
      </c>
      <c r="C860" s="87"/>
      <c r="D860" s="87" t="s">
        <v>63</v>
      </c>
      <c r="E860" s="87" t="s">
        <v>816</v>
      </c>
      <c r="F860" s="87" t="s">
        <v>331</v>
      </c>
      <c r="G860" s="87">
        <v>5</v>
      </c>
      <c r="H860" s="88">
        <v>0</v>
      </c>
      <c r="I860" s="89">
        <v>10</v>
      </c>
      <c r="J860" s="88">
        <v>29.9</v>
      </c>
      <c r="K860" s="88">
        <v>61.3</v>
      </c>
    </row>
    <row r="861" spans="1:11" ht="31.5" x14ac:dyDescent="0.2">
      <c r="A861" s="87" t="s">
        <v>1009</v>
      </c>
      <c r="B861" s="87" t="s">
        <v>243</v>
      </c>
      <c r="C861" s="87"/>
      <c r="D861" s="87" t="s">
        <v>329</v>
      </c>
      <c r="E861" s="87"/>
      <c r="F861" s="87" t="s">
        <v>331</v>
      </c>
      <c r="G861" s="87">
        <v>3</v>
      </c>
      <c r="H861" s="88">
        <v>0</v>
      </c>
      <c r="I861" s="89">
        <v>9</v>
      </c>
      <c r="J861" s="88">
        <v>25</v>
      </c>
      <c r="K861" s="88">
        <v>51.25</v>
      </c>
    </row>
    <row r="862" spans="1:11" ht="31.5" x14ac:dyDescent="0.2">
      <c r="A862" s="87" t="s">
        <v>1010</v>
      </c>
      <c r="B862" s="87" t="s">
        <v>243</v>
      </c>
      <c r="C862" s="87"/>
      <c r="D862" s="87" t="s">
        <v>329</v>
      </c>
      <c r="E862" s="87" t="s">
        <v>816</v>
      </c>
      <c r="F862" s="87" t="s">
        <v>331</v>
      </c>
      <c r="G862" s="87">
        <v>3</v>
      </c>
      <c r="H862" s="88">
        <v>0</v>
      </c>
      <c r="I862" s="89">
        <v>9</v>
      </c>
      <c r="J862" s="88">
        <v>35.15</v>
      </c>
      <c r="K862" s="88">
        <v>72.05</v>
      </c>
    </row>
    <row r="863" spans="1:11" ht="31.5" x14ac:dyDescent="0.2">
      <c r="A863" s="87" t="s">
        <v>1011</v>
      </c>
      <c r="B863" s="87" t="s">
        <v>243</v>
      </c>
      <c r="C863" s="87"/>
      <c r="D863" s="87" t="s">
        <v>330</v>
      </c>
      <c r="E863" s="87"/>
      <c r="F863" s="87" t="s">
        <v>331</v>
      </c>
      <c r="G863" s="87">
        <v>3</v>
      </c>
      <c r="H863" s="88">
        <v>0</v>
      </c>
      <c r="I863" s="89">
        <v>9</v>
      </c>
      <c r="J863" s="88">
        <v>26.75</v>
      </c>
      <c r="K863" s="88">
        <v>54.85</v>
      </c>
    </row>
    <row r="864" spans="1:11" ht="31.5" x14ac:dyDescent="0.2">
      <c r="A864" s="87" t="s">
        <v>1012</v>
      </c>
      <c r="B864" s="87" t="s">
        <v>243</v>
      </c>
      <c r="C864" s="87"/>
      <c r="D864" s="87" t="s">
        <v>330</v>
      </c>
      <c r="E864" s="87" t="s">
        <v>816</v>
      </c>
      <c r="F864" s="87" t="s">
        <v>331</v>
      </c>
      <c r="G864" s="87">
        <v>3</v>
      </c>
      <c r="H864" s="88">
        <v>0</v>
      </c>
      <c r="I864" s="89">
        <v>9</v>
      </c>
      <c r="J864" s="88">
        <v>35.15</v>
      </c>
      <c r="K864" s="88">
        <v>72.05</v>
      </c>
    </row>
    <row r="865" spans="1:11" ht="31.5" x14ac:dyDescent="0.2">
      <c r="A865" s="87" t="s">
        <v>3279</v>
      </c>
      <c r="B865" s="87" t="s">
        <v>243</v>
      </c>
      <c r="C865" s="87"/>
      <c r="D865" s="87" t="s">
        <v>59</v>
      </c>
      <c r="E865" s="87"/>
      <c r="F865" s="87"/>
      <c r="G865" s="87">
        <v>10</v>
      </c>
      <c r="H865" s="88">
        <v>0</v>
      </c>
      <c r="I865" s="89">
        <v>10</v>
      </c>
      <c r="J865" s="88">
        <v>14.15</v>
      </c>
      <c r="K865" s="88">
        <v>28.15</v>
      </c>
    </row>
    <row r="866" spans="1:11" ht="31.5" x14ac:dyDescent="0.2">
      <c r="A866" s="87" t="s">
        <v>1013</v>
      </c>
      <c r="B866" s="87" t="s">
        <v>1014</v>
      </c>
      <c r="C866" s="87"/>
      <c r="D866" s="87" t="s">
        <v>61</v>
      </c>
      <c r="E866" s="87"/>
      <c r="F866" s="87"/>
      <c r="G866" s="87">
        <v>50</v>
      </c>
      <c r="H866" s="88">
        <v>0</v>
      </c>
      <c r="I866" s="89">
        <v>50</v>
      </c>
      <c r="J866" s="88">
        <v>2.2000000000000002</v>
      </c>
      <c r="K866" s="88">
        <v>4.5</v>
      </c>
    </row>
    <row r="867" spans="1:11" ht="31.5" x14ac:dyDescent="0.2">
      <c r="A867" s="87" t="s">
        <v>1015</v>
      </c>
      <c r="B867" s="87" t="s">
        <v>1014</v>
      </c>
      <c r="C867" s="87"/>
      <c r="D867" s="87" t="s">
        <v>64</v>
      </c>
      <c r="E867" s="87"/>
      <c r="F867" s="87"/>
      <c r="G867" s="87">
        <v>50</v>
      </c>
      <c r="H867" s="88">
        <v>0</v>
      </c>
      <c r="I867" s="89">
        <v>50</v>
      </c>
      <c r="J867" s="88">
        <v>3</v>
      </c>
      <c r="K867" s="88">
        <v>6.15</v>
      </c>
    </row>
    <row r="868" spans="1:11" ht="31.5" x14ac:dyDescent="0.2">
      <c r="A868" s="87" t="s">
        <v>1016</v>
      </c>
      <c r="B868" s="87" t="s">
        <v>1014</v>
      </c>
      <c r="C868" s="87"/>
      <c r="D868" s="87" t="s">
        <v>62</v>
      </c>
      <c r="E868" s="87"/>
      <c r="F868" s="87"/>
      <c r="G868" s="87">
        <v>20</v>
      </c>
      <c r="H868" s="88">
        <v>0</v>
      </c>
      <c r="I868" s="89">
        <v>20</v>
      </c>
      <c r="J868" s="88">
        <v>4.2</v>
      </c>
      <c r="K868" s="88">
        <v>8.6</v>
      </c>
    </row>
    <row r="869" spans="1:11" ht="31.5" x14ac:dyDescent="0.2">
      <c r="A869" s="87" t="s">
        <v>1017</v>
      </c>
      <c r="B869" s="87" t="s">
        <v>1014</v>
      </c>
      <c r="C869" s="87"/>
      <c r="D869" s="87" t="s">
        <v>63</v>
      </c>
      <c r="E869" s="87"/>
      <c r="F869" s="87"/>
      <c r="G869" s="87">
        <v>20</v>
      </c>
      <c r="H869" s="88">
        <v>0</v>
      </c>
      <c r="I869" s="89">
        <v>20</v>
      </c>
      <c r="J869" s="88">
        <v>5.4</v>
      </c>
      <c r="K869" s="88">
        <v>11.05</v>
      </c>
    </row>
    <row r="870" spans="1:11" ht="31.5" x14ac:dyDescent="0.2">
      <c r="A870" s="87" t="s">
        <v>1018</v>
      </c>
      <c r="B870" s="87" t="s">
        <v>1014</v>
      </c>
      <c r="C870" s="87"/>
      <c r="D870" s="87" t="s">
        <v>329</v>
      </c>
      <c r="E870" s="87"/>
      <c r="F870" s="87"/>
      <c r="G870" s="87">
        <v>10</v>
      </c>
      <c r="H870" s="88">
        <v>0</v>
      </c>
      <c r="I870" s="89">
        <v>10</v>
      </c>
      <c r="J870" s="88">
        <v>6.55</v>
      </c>
      <c r="K870" s="88">
        <v>13.45</v>
      </c>
    </row>
    <row r="871" spans="1:11" ht="31.5" x14ac:dyDescent="0.2">
      <c r="A871" s="87" t="s">
        <v>2652</v>
      </c>
      <c r="B871" s="87" t="s">
        <v>1014</v>
      </c>
      <c r="C871" s="87"/>
      <c r="D871" s="87" t="s">
        <v>81</v>
      </c>
      <c r="E871" s="87"/>
      <c r="F871" s="87"/>
      <c r="G871" s="87">
        <v>50</v>
      </c>
      <c r="H871" s="88">
        <v>0</v>
      </c>
      <c r="I871" s="89">
        <v>50</v>
      </c>
      <c r="J871" s="88">
        <v>1.45</v>
      </c>
      <c r="K871" s="88">
        <v>2.95</v>
      </c>
    </row>
    <row r="872" spans="1:11" ht="31.5" x14ac:dyDescent="0.2">
      <c r="A872" s="87" t="s">
        <v>1019</v>
      </c>
      <c r="B872" s="87" t="s">
        <v>1014</v>
      </c>
      <c r="C872" s="87"/>
      <c r="D872" s="87" t="s">
        <v>59</v>
      </c>
      <c r="E872" s="87"/>
      <c r="F872" s="87"/>
      <c r="G872" s="87">
        <v>50</v>
      </c>
      <c r="H872" s="88">
        <v>0</v>
      </c>
      <c r="I872" s="89">
        <v>50</v>
      </c>
      <c r="J872" s="88">
        <v>1.45</v>
      </c>
      <c r="K872" s="88">
        <v>2.95</v>
      </c>
    </row>
    <row r="873" spans="1:11" ht="21" x14ac:dyDescent="0.2">
      <c r="A873" s="87" t="s">
        <v>1020</v>
      </c>
      <c r="B873" s="87" t="s">
        <v>183</v>
      </c>
      <c r="C873" s="87"/>
      <c r="D873" s="87" t="s">
        <v>61</v>
      </c>
      <c r="E873" s="87"/>
      <c r="F873" s="87"/>
      <c r="G873" s="87">
        <v>50</v>
      </c>
      <c r="H873" s="88">
        <v>0</v>
      </c>
      <c r="I873" s="89">
        <v>50</v>
      </c>
      <c r="J873" s="88">
        <v>4.8499999999999996</v>
      </c>
      <c r="K873" s="88">
        <v>9.9499999999999993</v>
      </c>
    </row>
    <row r="874" spans="1:11" ht="21" x14ac:dyDescent="0.2">
      <c r="A874" s="87" t="s">
        <v>1021</v>
      </c>
      <c r="B874" s="87" t="s">
        <v>183</v>
      </c>
      <c r="C874" s="87"/>
      <c r="D874" s="87" t="s">
        <v>64</v>
      </c>
      <c r="E874" s="87"/>
      <c r="F874" s="87"/>
      <c r="G874" s="87">
        <v>50</v>
      </c>
      <c r="H874" s="88">
        <v>0</v>
      </c>
      <c r="I874" s="89">
        <v>50</v>
      </c>
      <c r="J874" s="88">
        <v>5.5</v>
      </c>
      <c r="K874" s="88">
        <v>11.25</v>
      </c>
    </row>
    <row r="875" spans="1:11" ht="21" x14ac:dyDescent="0.2">
      <c r="A875" s="87" t="s">
        <v>1022</v>
      </c>
      <c r="B875" s="87" t="s">
        <v>183</v>
      </c>
      <c r="C875" s="87"/>
      <c r="D875" s="87" t="s">
        <v>62</v>
      </c>
      <c r="E875" s="87"/>
      <c r="F875" s="87"/>
      <c r="G875" s="87">
        <v>20</v>
      </c>
      <c r="H875" s="88">
        <v>0</v>
      </c>
      <c r="I875" s="89">
        <v>20</v>
      </c>
      <c r="J875" s="88">
        <v>6.75</v>
      </c>
      <c r="K875" s="88">
        <v>13.85</v>
      </c>
    </row>
    <row r="876" spans="1:11" ht="21" x14ac:dyDescent="0.2">
      <c r="A876" s="87" t="s">
        <v>1023</v>
      </c>
      <c r="B876" s="87" t="s">
        <v>183</v>
      </c>
      <c r="C876" s="87"/>
      <c r="D876" s="87" t="s">
        <v>63</v>
      </c>
      <c r="E876" s="87"/>
      <c r="F876" s="87"/>
      <c r="G876" s="87">
        <v>20</v>
      </c>
      <c r="H876" s="88">
        <v>0</v>
      </c>
      <c r="I876" s="89">
        <v>20</v>
      </c>
      <c r="J876" s="88">
        <v>8.5500000000000007</v>
      </c>
      <c r="K876" s="88">
        <v>17.55</v>
      </c>
    </row>
    <row r="877" spans="1:11" ht="21" x14ac:dyDescent="0.2">
      <c r="A877" s="87" t="s">
        <v>3280</v>
      </c>
      <c r="B877" s="87" t="s">
        <v>183</v>
      </c>
      <c r="C877" s="87"/>
      <c r="D877" s="87" t="s">
        <v>329</v>
      </c>
      <c r="E877" s="87"/>
      <c r="F877" s="87" t="s">
        <v>331</v>
      </c>
      <c r="G877" s="87">
        <v>10</v>
      </c>
      <c r="H877" s="88">
        <v>0</v>
      </c>
      <c r="I877" s="89">
        <v>10</v>
      </c>
      <c r="J877" s="88">
        <v>10.55</v>
      </c>
      <c r="K877" s="88">
        <v>21.65</v>
      </c>
    </row>
    <row r="878" spans="1:11" ht="21" x14ac:dyDescent="0.2">
      <c r="A878" s="87" t="s">
        <v>3281</v>
      </c>
      <c r="B878" s="87" t="s">
        <v>183</v>
      </c>
      <c r="C878" s="87"/>
      <c r="D878" s="87" t="s">
        <v>330</v>
      </c>
      <c r="E878" s="87"/>
      <c r="F878" s="87" t="s">
        <v>331</v>
      </c>
      <c r="G878" s="87">
        <v>10</v>
      </c>
      <c r="H878" s="88">
        <v>0</v>
      </c>
      <c r="I878" s="89">
        <v>10</v>
      </c>
      <c r="J878" s="88">
        <v>12.75</v>
      </c>
      <c r="K878" s="88">
        <v>26.15</v>
      </c>
    </row>
    <row r="879" spans="1:11" ht="21" x14ac:dyDescent="0.2">
      <c r="A879" s="87" t="s">
        <v>1024</v>
      </c>
      <c r="B879" s="87" t="s">
        <v>183</v>
      </c>
      <c r="C879" s="87"/>
      <c r="D879" s="87" t="s">
        <v>59</v>
      </c>
      <c r="E879" s="87"/>
      <c r="F879" s="87"/>
      <c r="G879" s="87">
        <v>50</v>
      </c>
      <c r="H879" s="88">
        <v>0</v>
      </c>
      <c r="I879" s="89">
        <v>50</v>
      </c>
      <c r="J879" s="88">
        <v>4.3</v>
      </c>
      <c r="K879" s="88">
        <v>8.8000000000000007</v>
      </c>
    </row>
    <row r="880" spans="1:11" ht="21" x14ac:dyDescent="0.2">
      <c r="A880" s="87" t="s">
        <v>2653</v>
      </c>
      <c r="B880" s="87" t="s">
        <v>183</v>
      </c>
      <c r="C880" s="87" t="s">
        <v>3117</v>
      </c>
      <c r="D880" s="87" t="s">
        <v>61</v>
      </c>
      <c r="E880" s="87"/>
      <c r="F880" s="87"/>
      <c r="G880" s="87">
        <v>25</v>
      </c>
      <c r="H880" s="88">
        <v>0</v>
      </c>
      <c r="I880" s="89">
        <v>50</v>
      </c>
      <c r="J880" s="88">
        <v>4.8499999999999996</v>
      </c>
      <c r="K880" s="88">
        <v>9.9499999999999993</v>
      </c>
    </row>
    <row r="881" spans="1:11" ht="21" x14ac:dyDescent="0.2">
      <c r="A881" s="87" t="s">
        <v>2654</v>
      </c>
      <c r="B881" s="87" t="s">
        <v>183</v>
      </c>
      <c r="C881" s="87" t="s">
        <v>3117</v>
      </c>
      <c r="D881" s="87" t="s">
        <v>64</v>
      </c>
      <c r="E881" s="87"/>
      <c r="F881" s="87"/>
      <c r="G881" s="87">
        <v>25</v>
      </c>
      <c r="H881" s="88">
        <v>0</v>
      </c>
      <c r="I881" s="89">
        <v>50</v>
      </c>
      <c r="J881" s="88">
        <v>5.5</v>
      </c>
      <c r="K881" s="88">
        <v>11.25</v>
      </c>
    </row>
    <row r="882" spans="1:11" ht="21" x14ac:dyDescent="0.2">
      <c r="A882" s="87" t="s">
        <v>2655</v>
      </c>
      <c r="B882" s="87" t="s">
        <v>183</v>
      </c>
      <c r="C882" s="87" t="s">
        <v>3117</v>
      </c>
      <c r="D882" s="87" t="s">
        <v>62</v>
      </c>
      <c r="E882" s="87"/>
      <c r="F882" s="87"/>
      <c r="G882" s="87">
        <v>25</v>
      </c>
      <c r="H882" s="88">
        <v>0</v>
      </c>
      <c r="I882" s="89">
        <v>50</v>
      </c>
      <c r="J882" s="88">
        <v>6.75</v>
      </c>
      <c r="K882" s="88">
        <v>13.85</v>
      </c>
    </row>
    <row r="883" spans="1:11" ht="21" x14ac:dyDescent="0.2">
      <c r="A883" s="87" t="s">
        <v>3585</v>
      </c>
      <c r="B883" s="87" t="s">
        <v>183</v>
      </c>
      <c r="C883" s="87" t="s">
        <v>3117</v>
      </c>
      <c r="D883" s="87" t="s">
        <v>81</v>
      </c>
      <c r="E883" s="87"/>
      <c r="F883" s="87"/>
      <c r="G883" s="87">
        <v>25</v>
      </c>
      <c r="H883" s="88">
        <v>0</v>
      </c>
      <c r="I883" s="89">
        <v>50</v>
      </c>
      <c r="J883" s="88">
        <v>3.1</v>
      </c>
      <c r="K883" s="88">
        <v>6.35</v>
      </c>
    </row>
    <row r="884" spans="1:11" ht="21" x14ac:dyDescent="0.2">
      <c r="A884" s="87" t="s">
        <v>2656</v>
      </c>
      <c r="B884" s="87" t="s">
        <v>183</v>
      </c>
      <c r="C884" s="87" t="s">
        <v>3117</v>
      </c>
      <c r="D884" s="87" t="s">
        <v>59</v>
      </c>
      <c r="E884" s="87"/>
      <c r="F884" s="87"/>
      <c r="G884" s="87">
        <v>25</v>
      </c>
      <c r="H884" s="88">
        <v>0</v>
      </c>
      <c r="I884" s="89">
        <v>50</v>
      </c>
      <c r="J884" s="88">
        <v>4.3</v>
      </c>
      <c r="K884" s="88">
        <v>8.8000000000000007</v>
      </c>
    </row>
    <row r="885" spans="1:11" ht="21" x14ac:dyDescent="0.2">
      <c r="A885" s="87" t="s">
        <v>1025</v>
      </c>
      <c r="B885" s="87" t="s">
        <v>183</v>
      </c>
      <c r="C885" s="87"/>
      <c r="D885" s="87" t="s">
        <v>61</v>
      </c>
      <c r="E885" s="87" t="s">
        <v>353</v>
      </c>
      <c r="F885" s="87"/>
      <c r="G885" s="87">
        <v>10</v>
      </c>
      <c r="H885" s="88">
        <v>0</v>
      </c>
      <c r="I885" s="89">
        <v>10</v>
      </c>
      <c r="J885" s="88">
        <v>6.6</v>
      </c>
      <c r="K885" s="88">
        <v>13.55</v>
      </c>
    </row>
    <row r="886" spans="1:11" ht="21" x14ac:dyDescent="0.2">
      <c r="A886" s="87" t="s">
        <v>1026</v>
      </c>
      <c r="B886" s="87" t="s">
        <v>183</v>
      </c>
      <c r="C886" s="87"/>
      <c r="D886" s="87" t="s">
        <v>64</v>
      </c>
      <c r="E886" s="87" t="s">
        <v>353</v>
      </c>
      <c r="F886" s="87"/>
      <c r="G886" s="87">
        <v>10</v>
      </c>
      <c r="H886" s="88">
        <v>0</v>
      </c>
      <c r="I886" s="89">
        <v>10</v>
      </c>
      <c r="J886" s="88">
        <v>8.3000000000000007</v>
      </c>
      <c r="K886" s="88">
        <v>17</v>
      </c>
    </row>
    <row r="887" spans="1:11" ht="21" x14ac:dyDescent="0.2">
      <c r="A887" s="87" t="s">
        <v>1027</v>
      </c>
      <c r="B887" s="87" t="s">
        <v>183</v>
      </c>
      <c r="C887" s="87"/>
      <c r="D887" s="87" t="s">
        <v>62</v>
      </c>
      <c r="E887" s="87" t="s">
        <v>353</v>
      </c>
      <c r="F887" s="87"/>
      <c r="G887" s="87">
        <v>10</v>
      </c>
      <c r="H887" s="88">
        <v>0</v>
      </c>
      <c r="I887" s="89">
        <v>10</v>
      </c>
      <c r="J887" s="88">
        <v>10.15</v>
      </c>
      <c r="K887" s="88">
        <v>20.8</v>
      </c>
    </row>
    <row r="888" spans="1:11" ht="21" x14ac:dyDescent="0.2">
      <c r="A888" s="87" t="s">
        <v>1028</v>
      </c>
      <c r="B888" s="87" t="s">
        <v>183</v>
      </c>
      <c r="C888" s="87"/>
      <c r="D888" s="87" t="s">
        <v>63</v>
      </c>
      <c r="E888" s="87" t="s">
        <v>353</v>
      </c>
      <c r="F888" s="87"/>
      <c r="G888" s="87">
        <v>10</v>
      </c>
      <c r="H888" s="88">
        <v>0</v>
      </c>
      <c r="I888" s="89">
        <v>10</v>
      </c>
      <c r="J888" s="88">
        <v>11.75</v>
      </c>
      <c r="K888" s="88">
        <v>24.1</v>
      </c>
    </row>
    <row r="889" spans="1:11" ht="21" x14ac:dyDescent="0.2">
      <c r="A889" s="87" t="s">
        <v>1029</v>
      </c>
      <c r="B889" s="87" t="s">
        <v>183</v>
      </c>
      <c r="C889" s="87"/>
      <c r="D889" s="87" t="s">
        <v>329</v>
      </c>
      <c r="E889" s="87" t="s">
        <v>353</v>
      </c>
      <c r="F889" s="87" t="s">
        <v>331</v>
      </c>
      <c r="G889" s="87">
        <v>10</v>
      </c>
      <c r="H889" s="88">
        <v>0</v>
      </c>
      <c r="I889" s="89">
        <v>10</v>
      </c>
      <c r="J889" s="88">
        <v>13.4</v>
      </c>
      <c r="K889" s="88">
        <v>27.45</v>
      </c>
    </row>
    <row r="890" spans="1:11" ht="21" x14ac:dyDescent="0.2">
      <c r="A890" s="87" t="s">
        <v>1030</v>
      </c>
      <c r="B890" s="87" t="s">
        <v>183</v>
      </c>
      <c r="C890" s="87"/>
      <c r="D890" s="87" t="s">
        <v>59</v>
      </c>
      <c r="E890" s="87" t="s">
        <v>353</v>
      </c>
      <c r="F890" s="87"/>
      <c r="G890" s="87">
        <v>25</v>
      </c>
      <c r="H890" s="88">
        <v>0</v>
      </c>
      <c r="I890" s="89">
        <v>50</v>
      </c>
      <c r="J890" s="88">
        <v>5.05</v>
      </c>
      <c r="K890" s="88">
        <v>10.35</v>
      </c>
    </row>
    <row r="891" spans="1:11" ht="42" x14ac:dyDescent="0.2">
      <c r="A891" s="87" t="s">
        <v>1031</v>
      </c>
      <c r="B891" s="87" t="s">
        <v>177</v>
      </c>
      <c r="C891" s="87"/>
      <c r="D891" s="87" t="s">
        <v>61</v>
      </c>
      <c r="E891" s="87"/>
      <c r="F891" s="87"/>
      <c r="G891" s="87">
        <v>10</v>
      </c>
      <c r="H891" s="88">
        <v>0.85</v>
      </c>
      <c r="I891" s="89">
        <v>10</v>
      </c>
      <c r="J891" s="88">
        <v>11.45</v>
      </c>
      <c r="K891" s="88">
        <v>23.4</v>
      </c>
    </row>
    <row r="892" spans="1:11" ht="42" x14ac:dyDescent="0.2">
      <c r="A892" s="87" t="s">
        <v>1032</v>
      </c>
      <c r="B892" s="87" t="s">
        <v>177</v>
      </c>
      <c r="C892" s="87"/>
      <c r="D892" s="87" t="s">
        <v>64</v>
      </c>
      <c r="E892" s="87"/>
      <c r="F892" s="87"/>
      <c r="G892" s="87">
        <v>10</v>
      </c>
      <c r="H892" s="88">
        <v>0.85</v>
      </c>
      <c r="I892" s="89">
        <v>10</v>
      </c>
      <c r="J892" s="88">
        <v>12.45</v>
      </c>
      <c r="K892" s="88">
        <v>25.45</v>
      </c>
    </row>
    <row r="893" spans="1:11" ht="42" x14ac:dyDescent="0.2">
      <c r="A893" s="87" t="s">
        <v>1033</v>
      </c>
      <c r="B893" s="87" t="s">
        <v>177</v>
      </c>
      <c r="C893" s="87"/>
      <c r="D893" s="87" t="s">
        <v>62</v>
      </c>
      <c r="E893" s="87"/>
      <c r="F893" s="87"/>
      <c r="G893" s="87">
        <v>10</v>
      </c>
      <c r="H893" s="88">
        <v>0.85</v>
      </c>
      <c r="I893" s="89">
        <v>10</v>
      </c>
      <c r="J893" s="88">
        <v>14.1</v>
      </c>
      <c r="K893" s="88">
        <v>28.85</v>
      </c>
    </row>
    <row r="894" spans="1:11" ht="42" x14ac:dyDescent="0.2">
      <c r="A894" s="87" t="s">
        <v>1034</v>
      </c>
      <c r="B894" s="87" t="s">
        <v>177</v>
      </c>
      <c r="C894" s="87"/>
      <c r="D894" s="87" t="s">
        <v>63</v>
      </c>
      <c r="E894" s="87"/>
      <c r="F894" s="87"/>
      <c r="G894" s="87">
        <v>10</v>
      </c>
      <c r="H894" s="88">
        <v>0.85</v>
      </c>
      <c r="I894" s="89">
        <v>10</v>
      </c>
      <c r="J894" s="88">
        <v>17</v>
      </c>
      <c r="K894" s="88">
        <v>34.799999999999997</v>
      </c>
    </row>
    <row r="895" spans="1:11" ht="42" x14ac:dyDescent="0.2">
      <c r="A895" s="87" t="s">
        <v>1035</v>
      </c>
      <c r="B895" s="87" t="s">
        <v>177</v>
      </c>
      <c r="C895" s="87"/>
      <c r="D895" s="87" t="s">
        <v>329</v>
      </c>
      <c r="E895" s="87"/>
      <c r="F895" s="87" t="s">
        <v>331</v>
      </c>
      <c r="G895" s="87">
        <v>3</v>
      </c>
      <c r="H895" s="88">
        <v>0.85</v>
      </c>
      <c r="I895" s="89">
        <v>9</v>
      </c>
      <c r="J895" s="88">
        <v>18.649999999999999</v>
      </c>
      <c r="K895" s="88">
        <v>38.200000000000003</v>
      </c>
    </row>
    <row r="896" spans="1:11" ht="42" x14ac:dyDescent="0.2">
      <c r="A896" s="87" t="s">
        <v>1036</v>
      </c>
      <c r="B896" s="87" t="s">
        <v>177</v>
      </c>
      <c r="C896" s="87"/>
      <c r="D896" s="87" t="s">
        <v>330</v>
      </c>
      <c r="E896" s="87"/>
      <c r="F896" s="87" t="s">
        <v>331</v>
      </c>
      <c r="G896" s="87">
        <v>3</v>
      </c>
      <c r="H896" s="88">
        <v>0.85</v>
      </c>
      <c r="I896" s="89">
        <v>9</v>
      </c>
      <c r="J896" s="88">
        <v>20.6</v>
      </c>
      <c r="K896" s="88">
        <v>42.2</v>
      </c>
    </row>
    <row r="897" spans="1:11" ht="42" x14ac:dyDescent="0.2">
      <c r="A897" s="87" t="s">
        <v>1037</v>
      </c>
      <c r="B897" s="87" t="s">
        <v>1038</v>
      </c>
      <c r="C897" s="87" t="s">
        <v>69</v>
      </c>
      <c r="D897" s="87" t="s">
        <v>61</v>
      </c>
      <c r="E897" s="87"/>
      <c r="F897" s="87"/>
      <c r="G897" s="87">
        <v>10</v>
      </c>
      <c r="H897" s="88">
        <v>0</v>
      </c>
      <c r="I897" s="89">
        <v>10</v>
      </c>
      <c r="J897" s="88">
        <v>14.85</v>
      </c>
      <c r="K897" s="88">
        <v>30.45</v>
      </c>
    </row>
    <row r="898" spans="1:11" ht="42" x14ac:dyDescent="0.2">
      <c r="A898" s="87" t="s">
        <v>1039</v>
      </c>
      <c r="B898" s="87" t="s">
        <v>1038</v>
      </c>
      <c r="C898" s="87" t="s">
        <v>69</v>
      </c>
      <c r="D898" s="87" t="s">
        <v>64</v>
      </c>
      <c r="E898" s="87"/>
      <c r="F898" s="87"/>
      <c r="G898" s="87">
        <v>10</v>
      </c>
      <c r="H898" s="88">
        <v>0</v>
      </c>
      <c r="I898" s="89">
        <v>10</v>
      </c>
      <c r="J898" s="88">
        <v>18.850000000000001</v>
      </c>
      <c r="K898" s="88">
        <v>38.65</v>
      </c>
    </row>
    <row r="899" spans="1:11" ht="42" x14ac:dyDescent="0.2">
      <c r="A899" s="87" t="s">
        <v>1040</v>
      </c>
      <c r="B899" s="87" t="s">
        <v>1038</v>
      </c>
      <c r="C899" s="87" t="s">
        <v>69</v>
      </c>
      <c r="D899" s="87" t="s">
        <v>62</v>
      </c>
      <c r="E899" s="87"/>
      <c r="F899" s="87"/>
      <c r="G899" s="87">
        <v>10</v>
      </c>
      <c r="H899" s="88">
        <v>0</v>
      </c>
      <c r="I899" s="89">
        <v>10</v>
      </c>
      <c r="J899" s="88">
        <v>21.3</v>
      </c>
      <c r="K899" s="88">
        <v>43.65</v>
      </c>
    </row>
    <row r="900" spans="1:11" ht="42" x14ac:dyDescent="0.2">
      <c r="A900" s="87" t="s">
        <v>1041</v>
      </c>
      <c r="B900" s="87" t="s">
        <v>1038</v>
      </c>
      <c r="C900" s="87" t="s">
        <v>69</v>
      </c>
      <c r="D900" s="87" t="s">
        <v>59</v>
      </c>
      <c r="E900" s="87"/>
      <c r="F900" s="87"/>
      <c r="G900" s="87">
        <v>10</v>
      </c>
      <c r="H900" s="88">
        <v>0</v>
      </c>
      <c r="I900" s="89">
        <v>10</v>
      </c>
      <c r="J900" s="88">
        <v>12.95</v>
      </c>
      <c r="K900" s="88">
        <v>26.55</v>
      </c>
    </row>
    <row r="901" spans="1:11" ht="42" x14ac:dyDescent="0.2">
      <c r="A901" s="87" t="s">
        <v>1042</v>
      </c>
      <c r="B901" s="87" t="s">
        <v>1038</v>
      </c>
      <c r="C901" s="87"/>
      <c r="D901" s="87" t="s">
        <v>61</v>
      </c>
      <c r="E901" s="87"/>
      <c r="F901" s="87"/>
      <c r="G901" s="87">
        <v>10</v>
      </c>
      <c r="H901" s="88">
        <v>0</v>
      </c>
      <c r="I901" s="89">
        <v>10</v>
      </c>
      <c r="J901" s="88">
        <v>13.6</v>
      </c>
      <c r="K901" s="88">
        <v>27.9</v>
      </c>
    </row>
    <row r="902" spans="1:11" ht="42" x14ac:dyDescent="0.2">
      <c r="A902" s="87" t="s">
        <v>1043</v>
      </c>
      <c r="B902" s="87" t="s">
        <v>1038</v>
      </c>
      <c r="C902" s="87"/>
      <c r="D902" s="87" t="s">
        <v>64</v>
      </c>
      <c r="E902" s="87"/>
      <c r="F902" s="87"/>
      <c r="G902" s="87">
        <v>10</v>
      </c>
      <c r="H902" s="88">
        <v>0</v>
      </c>
      <c r="I902" s="89">
        <v>10</v>
      </c>
      <c r="J902" s="88">
        <v>17.7</v>
      </c>
      <c r="K902" s="88">
        <v>36.299999999999997</v>
      </c>
    </row>
    <row r="903" spans="1:11" ht="42" x14ac:dyDescent="0.2">
      <c r="A903" s="87" t="s">
        <v>1044</v>
      </c>
      <c r="B903" s="87" t="s">
        <v>1038</v>
      </c>
      <c r="C903" s="87"/>
      <c r="D903" s="87" t="s">
        <v>62</v>
      </c>
      <c r="E903" s="87"/>
      <c r="F903" s="87"/>
      <c r="G903" s="87">
        <v>10</v>
      </c>
      <c r="H903" s="88">
        <v>0</v>
      </c>
      <c r="I903" s="89">
        <v>10</v>
      </c>
      <c r="J903" s="88">
        <v>20.149999999999999</v>
      </c>
      <c r="K903" s="88">
        <v>41.3</v>
      </c>
    </row>
    <row r="904" spans="1:11" ht="42" x14ac:dyDescent="0.2">
      <c r="A904" s="87" t="s">
        <v>1045</v>
      </c>
      <c r="B904" s="87" t="s">
        <v>1038</v>
      </c>
      <c r="C904" s="87"/>
      <c r="D904" s="87" t="s">
        <v>63</v>
      </c>
      <c r="E904" s="87"/>
      <c r="F904" s="87"/>
      <c r="G904" s="87">
        <v>10</v>
      </c>
      <c r="H904" s="88">
        <v>0</v>
      </c>
      <c r="I904" s="89">
        <v>10</v>
      </c>
      <c r="J904" s="88">
        <v>22.6</v>
      </c>
      <c r="K904" s="88">
        <v>46.35</v>
      </c>
    </row>
    <row r="905" spans="1:11" ht="42" x14ac:dyDescent="0.2">
      <c r="A905" s="87" t="s">
        <v>1046</v>
      </c>
      <c r="B905" s="87" t="s">
        <v>1038</v>
      </c>
      <c r="C905" s="87"/>
      <c r="D905" s="87" t="s">
        <v>59</v>
      </c>
      <c r="E905" s="87"/>
      <c r="F905" s="87"/>
      <c r="G905" s="87">
        <v>10</v>
      </c>
      <c r="H905" s="88">
        <v>0</v>
      </c>
      <c r="I905" s="89">
        <v>10</v>
      </c>
      <c r="J905" s="88">
        <v>11.65</v>
      </c>
      <c r="K905" s="88">
        <v>23.9</v>
      </c>
    </row>
    <row r="906" spans="1:11" ht="42" x14ac:dyDescent="0.2">
      <c r="A906" s="87" t="s">
        <v>3203</v>
      </c>
      <c r="B906" s="87" t="s">
        <v>1047</v>
      </c>
      <c r="C906" s="87" t="s">
        <v>3040</v>
      </c>
      <c r="D906" s="87"/>
      <c r="E906" s="87"/>
      <c r="F906" s="87"/>
      <c r="G906" s="87">
        <v>20</v>
      </c>
      <c r="H906" s="88">
        <v>0</v>
      </c>
      <c r="I906" s="89">
        <v>20</v>
      </c>
      <c r="J906" s="88">
        <v>4.95</v>
      </c>
      <c r="K906" s="88">
        <v>10.15</v>
      </c>
    </row>
    <row r="907" spans="1:11" ht="63" x14ac:dyDescent="0.2">
      <c r="A907" s="87" t="s">
        <v>3282</v>
      </c>
      <c r="B907" s="87" t="s">
        <v>1049</v>
      </c>
      <c r="C907" s="87" t="s">
        <v>3040</v>
      </c>
      <c r="D907" s="87"/>
      <c r="E907" s="87" t="s">
        <v>1213</v>
      </c>
      <c r="F907" s="87"/>
      <c r="G907" s="87">
        <v>20</v>
      </c>
      <c r="H907" s="88">
        <v>0</v>
      </c>
      <c r="I907" s="89">
        <v>20</v>
      </c>
      <c r="J907" s="88">
        <v>8.1999999999999993</v>
      </c>
      <c r="K907" s="88">
        <v>16.8</v>
      </c>
    </row>
    <row r="908" spans="1:11" ht="63" x14ac:dyDescent="0.2">
      <c r="A908" s="87" t="s">
        <v>1048</v>
      </c>
      <c r="B908" s="87" t="s">
        <v>1049</v>
      </c>
      <c r="C908" s="87" t="s">
        <v>60</v>
      </c>
      <c r="D908" s="87"/>
      <c r="E908" s="87" t="s">
        <v>865</v>
      </c>
      <c r="F908" s="87"/>
      <c r="G908" s="87">
        <v>50</v>
      </c>
      <c r="H908" s="88">
        <v>0</v>
      </c>
      <c r="I908" s="89">
        <v>50</v>
      </c>
      <c r="J908" s="88">
        <v>3.7</v>
      </c>
      <c r="K908" s="88">
        <v>7.6</v>
      </c>
    </row>
    <row r="909" spans="1:11" ht="52.5" x14ac:dyDescent="0.2">
      <c r="A909" s="87" t="s">
        <v>1050</v>
      </c>
      <c r="B909" s="87" t="s">
        <v>293</v>
      </c>
      <c r="C909" s="87" t="s">
        <v>60</v>
      </c>
      <c r="D909" s="87"/>
      <c r="E909" s="87"/>
      <c r="F909" s="87"/>
      <c r="G909" s="87">
        <v>50</v>
      </c>
      <c r="H909" s="88">
        <v>0.9</v>
      </c>
      <c r="I909" s="89">
        <v>50</v>
      </c>
      <c r="J909" s="88">
        <v>3</v>
      </c>
      <c r="K909" s="88">
        <v>6.1</v>
      </c>
    </row>
    <row r="910" spans="1:11" ht="52.5" x14ac:dyDescent="0.2">
      <c r="A910" s="87" t="s">
        <v>3586</v>
      </c>
      <c r="B910" s="87" t="s">
        <v>293</v>
      </c>
      <c r="C910" s="87"/>
      <c r="D910" s="87"/>
      <c r="E910" s="87" t="s">
        <v>1377</v>
      </c>
      <c r="F910" s="87"/>
      <c r="G910" s="87">
        <v>20</v>
      </c>
      <c r="H910" s="88">
        <v>0.9</v>
      </c>
      <c r="I910" s="89">
        <v>20</v>
      </c>
      <c r="J910" s="88">
        <v>5</v>
      </c>
      <c r="K910" s="88">
        <v>10.25</v>
      </c>
    </row>
    <row r="911" spans="1:11" ht="31.5" x14ac:dyDescent="0.2">
      <c r="A911" s="87" t="s">
        <v>1051</v>
      </c>
      <c r="B911" s="87" t="s">
        <v>210</v>
      </c>
      <c r="C911" s="87"/>
      <c r="D911" s="87" t="s">
        <v>61</v>
      </c>
      <c r="E911" s="87"/>
      <c r="F911" s="87" t="s">
        <v>317</v>
      </c>
      <c r="G911" s="87">
        <v>50</v>
      </c>
      <c r="H911" s="88">
        <v>0</v>
      </c>
      <c r="I911" s="89">
        <v>50</v>
      </c>
      <c r="J911" s="88">
        <v>2.1</v>
      </c>
      <c r="K911" s="88">
        <v>4.3</v>
      </c>
    </row>
    <row r="912" spans="1:11" ht="31.5" x14ac:dyDescent="0.2">
      <c r="A912" s="87" t="s">
        <v>1052</v>
      </c>
      <c r="B912" s="87" t="s">
        <v>210</v>
      </c>
      <c r="C912" s="87"/>
      <c r="D912" s="87" t="s">
        <v>64</v>
      </c>
      <c r="E912" s="87"/>
      <c r="F912" s="87" t="s">
        <v>317</v>
      </c>
      <c r="G912" s="87">
        <v>50</v>
      </c>
      <c r="H912" s="88">
        <v>0</v>
      </c>
      <c r="I912" s="89">
        <v>50</v>
      </c>
      <c r="J912" s="88">
        <v>3.45</v>
      </c>
      <c r="K912" s="88">
        <v>7.05</v>
      </c>
    </row>
    <row r="913" spans="1:11" ht="31.5" x14ac:dyDescent="0.2">
      <c r="A913" s="87" t="s">
        <v>2657</v>
      </c>
      <c r="B913" s="87" t="s">
        <v>210</v>
      </c>
      <c r="C913" s="87"/>
      <c r="D913" s="87" t="s">
        <v>62</v>
      </c>
      <c r="E913" s="87"/>
      <c r="F913" s="87" t="s">
        <v>2658</v>
      </c>
      <c r="G913" s="87">
        <v>20</v>
      </c>
      <c r="H913" s="88">
        <v>0</v>
      </c>
      <c r="I913" s="89">
        <v>20</v>
      </c>
      <c r="J913" s="88">
        <v>4.5</v>
      </c>
      <c r="K913" s="88">
        <v>9.1999999999999993</v>
      </c>
    </row>
    <row r="914" spans="1:11" ht="31.5" x14ac:dyDescent="0.2">
      <c r="A914" s="87" t="s">
        <v>2659</v>
      </c>
      <c r="B914" s="87" t="s">
        <v>210</v>
      </c>
      <c r="C914" s="87"/>
      <c r="D914" s="87" t="s">
        <v>63</v>
      </c>
      <c r="E914" s="87"/>
      <c r="F914" s="87" t="s">
        <v>2658</v>
      </c>
      <c r="G914" s="87">
        <v>20</v>
      </c>
      <c r="H914" s="88">
        <v>0</v>
      </c>
      <c r="I914" s="89">
        <v>20</v>
      </c>
      <c r="J914" s="88">
        <v>5.35</v>
      </c>
      <c r="K914" s="88">
        <v>10.95</v>
      </c>
    </row>
    <row r="915" spans="1:11" ht="31.5" x14ac:dyDescent="0.2">
      <c r="A915" s="87" t="s">
        <v>1053</v>
      </c>
      <c r="B915" s="87" t="s">
        <v>210</v>
      </c>
      <c r="C915" s="87"/>
      <c r="D915" s="87" t="s">
        <v>81</v>
      </c>
      <c r="E915" s="87"/>
      <c r="F915" s="87" t="s">
        <v>317</v>
      </c>
      <c r="G915" s="87">
        <v>50</v>
      </c>
      <c r="H915" s="88">
        <v>0</v>
      </c>
      <c r="I915" s="89">
        <v>50</v>
      </c>
      <c r="J915" s="88">
        <v>1.25</v>
      </c>
      <c r="K915" s="88">
        <v>2.5499999999999998</v>
      </c>
    </row>
    <row r="916" spans="1:11" ht="31.5" x14ac:dyDescent="0.2">
      <c r="A916" s="87" t="s">
        <v>1054</v>
      </c>
      <c r="B916" s="87" t="s">
        <v>210</v>
      </c>
      <c r="C916" s="87"/>
      <c r="D916" s="87" t="s">
        <v>59</v>
      </c>
      <c r="E916" s="87"/>
      <c r="F916" s="87" t="s">
        <v>317</v>
      </c>
      <c r="G916" s="87">
        <v>50</v>
      </c>
      <c r="H916" s="88">
        <v>0</v>
      </c>
      <c r="I916" s="89">
        <v>50</v>
      </c>
      <c r="J916" s="88">
        <v>1.6</v>
      </c>
      <c r="K916" s="88">
        <v>3.3</v>
      </c>
    </row>
    <row r="917" spans="1:11" ht="21" x14ac:dyDescent="0.2">
      <c r="A917" s="87" t="s">
        <v>3587</v>
      </c>
      <c r="B917" s="87" t="s">
        <v>191</v>
      </c>
      <c r="C917" s="87"/>
      <c r="D917" s="87" t="s">
        <v>410</v>
      </c>
      <c r="E917" s="87"/>
      <c r="F917" s="87" t="s">
        <v>2594</v>
      </c>
      <c r="G917" s="87">
        <v>50</v>
      </c>
      <c r="H917" s="88">
        <v>0</v>
      </c>
      <c r="I917" s="89">
        <v>50</v>
      </c>
      <c r="J917" s="88">
        <v>0</v>
      </c>
      <c r="K917" s="88">
        <v>0</v>
      </c>
    </row>
    <row r="918" spans="1:11" ht="21" x14ac:dyDescent="0.2">
      <c r="A918" s="87" t="s">
        <v>1055</v>
      </c>
      <c r="B918" s="87" t="s">
        <v>191</v>
      </c>
      <c r="C918" s="87"/>
      <c r="D918" s="87" t="s">
        <v>76</v>
      </c>
      <c r="E918" s="87"/>
      <c r="F918" s="87"/>
      <c r="G918" s="87">
        <v>50</v>
      </c>
      <c r="H918" s="88">
        <v>0</v>
      </c>
      <c r="I918" s="89">
        <v>50</v>
      </c>
      <c r="J918" s="88">
        <v>2.65</v>
      </c>
      <c r="K918" s="88">
        <v>5.45</v>
      </c>
    </row>
    <row r="919" spans="1:11" ht="21" x14ac:dyDescent="0.2">
      <c r="A919" s="87" t="s">
        <v>1056</v>
      </c>
      <c r="B919" s="87" t="s">
        <v>191</v>
      </c>
      <c r="C919" s="87"/>
      <c r="D919" s="87" t="s">
        <v>77</v>
      </c>
      <c r="E919" s="87"/>
      <c r="F919" s="87"/>
      <c r="G919" s="87">
        <v>50</v>
      </c>
      <c r="H919" s="88">
        <v>0</v>
      </c>
      <c r="I919" s="89">
        <v>50</v>
      </c>
      <c r="J919" s="88">
        <v>3.1</v>
      </c>
      <c r="K919" s="88">
        <v>6.35</v>
      </c>
    </row>
    <row r="920" spans="1:11" ht="21" x14ac:dyDescent="0.2">
      <c r="A920" s="87" t="s">
        <v>1057</v>
      </c>
      <c r="B920" s="87" t="s">
        <v>191</v>
      </c>
      <c r="C920" s="87"/>
      <c r="D920" s="87" t="s">
        <v>78</v>
      </c>
      <c r="E920" s="87"/>
      <c r="F920" s="87"/>
      <c r="G920" s="87">
        <v>50</v>
      </c>
      <c r="H920" s="88">
        <v>0</v>
      </c>
      <c r="I920" s="89">
        <v>50</v>
      </c>
      <c r="J920" s="88">
        <v>3.55</v>
      </c>
      <c r="K920" s="88">
        <v>7.3</v>
      </c>
    </row>
    <row r="921" spans="1:11" ht="21" x14ac:dyDescent="0.2">
      <c r="A921" s="87" t="s">
        <v>1058</v>
      </c>
      <c r="B921" s="87" t="s">
        <v>191</v>
      </c>
      <c r="C921" s="87"/>
      <c r="D921" s="87" t="s">
        <v>86</v>
      </c>
      <c r="E921" s="87"/>
      <c r="F921" s="87"/>
      <c r="G921" s="87">
        <v>20</v>
      </c>
      <c r="H921" s="88">
        <v>0</v>
      </c>
      <c r="I921" s="89">
        <v>20</v>
      </c>
      <c r="J921" s="88">
        <v>3.95</v>
      </c>
      <c r="K921" s="88">
        <v>8.1</v>
      </c>
    </row>
    <row r="922" spans="1:11" ht="21" x14ac:dyDescent="0.2">
      <c r="A922" s="87" t="s">
        <v>2660</v>
      </c>
      <c r="B922" s="87" t="s">
        <v>191</v>
      </c>
      <c r="C922" s="87"/>
      <c r="D922" s="87" t="s">
        <v>76</v>
      </c>
      <c r="E922" s="87" t="s">
        <v>353</v>
      </c>
      <c r="F922" s="87"/>
      <c r="G922" s="87">
        <v>25</v>
      </c>
      <c r="H922" s="88">
        <v>0</v>
      </c>
      <c r="I922" s="89">
        <v>50</v>
      </c>
      <c r="J922" s="88">
        <v>2.8</v>
      </c>
      <c r="K922" s="88">
        <v>5.75</v>
      </c>
    </row>
    <row r="923" spans="1:11" ht="21" x14ac:dyDescent="0.2">
      <c r="A923" s="87" t="s">
        <v>2661</v>
      </c>
      <c r="B923" s="87" t="s">
        <v>191</v>
      </c>
      <c r="C923" s="87"/>
      <c r="D923" s="87" t="s">
        <v>77</v>
      </c>
      <c r="E923" s="87" t="s">
        <v>353</v>
      </c>
      <c r="F923" s="87"/>
      <c r="G923" s="87">
        <v>25</v>
      </c>
      <c r="H923" s="88">
        <v>0</v>
      </c>
      <c r="I923" s="89">
        <v>50</v>
      </c>
      <c r="J923" s="88">
        <v>3.25</v>
      </c>
      <c r="K923" s="88">
        <v>6.65</v>
      </c>
    </row>
    <row r="924" spans="1:11" ht="21" x14ac:dyDescent="0.2">
      <c r="A924" s="87" t="s">
        <v>2662</v>
      </c>
      <c r="B924" s="87" t="s">
        <v>191</v>
      </c>
      <c r="C924" s="87"/>
      <c r="D924" s="87" t="s">
        <v>78</v>
      </c>
      <c r="E924" s="87" t="s">
        <v>353</v>
      </c>
      <c r="F924" s="87"/>
      <c r="G924" s="87">
        <v>25</v>
      </c>
      <c r="H924" s="88">
        <v>0</v>
      </c>
      <c r="I924" s="89">
        <v>50</v>
      </c>
      <c r="J924" s="88">
        <v>3.7</v>
      </c>
      <c r="K924" s="88">
        <v>7.6</v>
      </c>
    </row>
    <row r="925" spans="1:11" ht="21" x14ac:dyDescent="0.2">
      <c r="A925" s="87" t="s">
        <v>3000</v>
      </c>
      <c r="B925" s="87" t="s">
        <v>191</v>
      </c>
      <c r="C925" s="87"/>
      <c r="D925" s="87" t="s">
        <v>86</v>
      </c>
      <c r="E925" s="87" t="s">
        <v>353</v>
      </c>
      <c r="F925" s="87"/>
      <c r="G925" s="87">
        <v>10</v>
      </c>
      <c r="H925" s="88">
        <v>0</v>
      </c>
      <c r="I925" s="89">
        <v>10</v>
      </c>
      <c r="J925" s="88">
        <v>5.2</v>
      </c>
      <c r="K925" s="88">
        <v>10.65</v>
      </c>
    </row>
    <row r="926" spans="1:11" ht="21" x14ac:dyDescent="0.2">
      <c r="A926" s="87" t="s">
        <v>2663</v>
      </c>
      <c r="B926" s="87" t="s">
        <v>191</v>
      </c>
      <c r="C926" s="87"/>
      <c r="D926" s="87" t="s">
        <v>315</v>
      </c>
      <c r="E926" s="87" t="s">
        <v>353</v>
      </c>
      <c r="F926" s="87"/>
      <c r="G926" s="87">
        <v>10</v>
      </c>
      <c r="H926" s="88">
        <v>0</v>
      </c>
      <c r="I926" s="89">
        <v>10</v>
      </c>
      <c r="J926" s="88">
        <v>4.1500000000000004</v>
      </c>
      <c r="K926" s="88">
        <v>8.5</v>
      </c>
    </row>
    <row r="927" spans="1:11" ht="42" x14ac:dyDescent="0.2">
      <c r="A927" s="87" t="s">
        <v>1059</v>
      </c>
      <c r="B927" s="87" t="s">
        <v>159</v>
      </c>
      <c r="C927" s="87" t="s">
        <v>60</v>
      </c>
      <c r="D927" s="87"/>
      <c r="E927" s="87"/>
      <c r="F927" s="87"/>
      <c r="G927" s="87">
        <v>50</v>
      </c>
      <c r="H927" s="88">
        <v>0</v>
      </c>
      <c r="I927" s="89">
        <v>50</v>
      </c>
      <c r="J927" s="88">
        <v>2.65</v>
      </c>
      <c r="K927" s="88">
        <v>5.45</v>
      </c>
    </row>
    <row r="928" spans="1:11" ht="42" x14ac:dyDescent="0.2">
      <c r="A928" s="87" t="s">
        <v>1060</v>
      </c>
      <c r="B928" s="87" t="s">
        <v>159</v>
      </c>
      <c r="C928" s="87"/>
      <c r="D928" s="87"/>
      <c r="E928" s="87" t="s">
        <v>83</v>
      </c>
      <c r="F928" s="87"/>
      <c r="G928" s="87">
        <v>10</v>
      </c>
      <c r="H928" s="88">
        <v>0</v>
      </c>
      <c r="I928" s="89">
        <v>10</v>
      </c>
      <c r="J928" s="88">
        <v>6.05</v>
      </c>
      <c r="K928" s="88">
        <v>12.4</v>
      </c>
    </row>
    <row r="929" spans="1:11" ht="42" x14ac:dyDescent="0.2">
      <c r="A929" s="87" t="s">
        <v>3283</v>
      </c>
      <c r="B929" s="87" t="s">
        <v>159</v>
      </c>
      <c r="C929" s="87"/>
      <c r="D929" s="87"/>
      <c r="E929" s="87" t="s">
        <v>265</v>
      </c>
      <c r="F929" s="87" t="s">
        <v>3237</v>
      </c>
      <c r="G929" s="87">
        <v>5</v>
      </c>
      <c r="H929" s="88">
        <v>0</v>
      </c>
      <c r="I929" s="89">
        <v>20</v>
      </c>
      <c r="J929" s="88">
        <v>10</v>
      </c>
      <c r="K929" s="88">
        <v>20.5</v>
      </c>
    </row>
    <row r="930" spans="1:11" ht="21" x14ac:dyDescent="0.2">
      <c r="A930" s="87" t="s">
        <v>1061</v>
      </c>
      <c r="B930" s="87" t="s">
        <v>1062</v>
      </c>
      <c r="C930" s="87"/>
      <c r="D930" s="87" t="s">
        <v>477</v>
      </c>
      <c r="E930" s="87" t="s">
        <v>478</v>
      </c>
      <c r="F930" s="87"/>
      <c r="G930" s="87">
        <v>1</v>
      </c>
      <c r="H930" s="88">
        <v>0</v>
      </c>
      <c r="I930" s="89">
        <v>5</v>
      </c>
      <c r="J930" s="88">
        <v>0</v>
      </c>
      <c r="K930" s="88">
        <v>0</v>
      </c>
    </row>
    <row r="931" spans="1:11" ht="21" x14ac:dyDescent="0.2">
      <c r="A931" s="87" t="s">
        <v>1063</v>
      </c>
      <c r="B931" s="87" t="s">
        <v>1062</v>
      </c>
      <c r="C931" s="87"/>
      <c r="D931" s="87" t="s">
        <v>787</v>
      </c>
      <c r="E931" s="87" t="s">
        <v>478</v>
      </c>
      <c r="F931" s="87"/>
      <c r="G931" s="87">
        <v>1</v>
      </c>
      <c r="H931" s="88">
        <v>0</v>
      </c>
      <c r="I931" s="89">
        <v>0</v>
      </c>
      <c r="J931" s="88">
        <v>30</v>
      </c>
      <c r="K931" s="88">
        <v>0</v>
      </c>
    </row>
    <row r="932" spans="1:11" ht="21" x14ac:dyDescent="0.2">
      <c r="A932" s="87" t="s">
        <v>3114</v>
      </c>
      <c r="B932" s="87" t="s">
        <v>3115</v>
      </c>
      <c r="C932" s="87" t="s">
        <v>3040</v>
      </c>
      <c r="D932" s="87"/>
      <c r="E932" s="87"/>
      <c r="F932" s="87"/>
      <c r="G932" s="87">
        <v>20</v>
      </c>
      <c r="H932" s="88">
        <v>0</v>
      </c>
      <c r="I932" s="89">
        <v>20</v>
      </c>
      <c r="J932" s="88">
        <v>6.55</v>
      </c>
      <c r="K932" s="88">
        <v>13.45</v>
      </c>
    </row>
    <row r="933" spans="1:11" ht="42" x14ac:dyDescent="0.2">
      <c r="A933" s="87" t="s">
        <v>1064</v>
      </c>
      <c r="B933" s="87" t="s">
        <v>181</v>
      </c>
      <c r="C933" s="87"/>
      <c r="D933" s="87" t="s">
        <v>61</v>
      </c>
      <c r="E933" s="87"/>
      <c r="F933" s="87"/>
      <c r="G933" s="87">
        <v>25</v>
      </c>
      <c r="H933" s="88">
        <v>0</v>
      </c>
      <c r="I933" s="89">
        <v>50</v>
      </c>
      <c r="J933" s="88">
        <v>2.4500000000000002</v>
      </c>
      <c r="K933" s="88">
        <v>5</v>
      </c>
    </row>
    <row r="934" spans="1:11" ht="42" x14ac:dyDescent="0.2">
      <c r="A934" s="87" t="s">
        <v>1065</v>
      </c>
      <c r="B934" s="87" t="s">
        <v>181</v>
      </c>
      <c r="C934" s="87"/>
      <c r="D934" s="87" t="s">
        <v>81</v>
      </c>
      <c r="E934" s="87"/>
      <c r="F934" s="87"/>
      <c r="G934" s="87">
        <v>25</v>
      </c>
      <c r="H934" s="88">
        <v>0</v>
      </c>
      <c r="I934" s="89">
        <v>50</v>
      </c>
      <c r="J934" s="88">
        <v>2.0499999999999998</v>
      </c>
      <c r="K934" s="88">
        <v>4.2</v>
      </c>
    </row>
    <row r="935" spans="1:11" ht="42" x14ac:dyDescent="0.2">
      <c r="A935" s="87" t="s">
        <v>1066</v>
      </c>
      <c r="B935" s="87" t="s">
        <v>181</v>
      </c>
      <c r="C935" s="87"/>
      <c r="D935" s="87" t="s">
        <v>59</v>
      </c>
      <c r="E935" s="87"/>
      <c r="F935" s="87"/>
      <c r="G935" s="87">
        <v>25</v>
      </c>
      <c r="H935" s="88">
        <v>0</v>
      </c>
      <c r="I935" s="89">
        <v>50</v>
      </c>
      <c r="J935" s="88">
        <v>2.25</v>
      </c>
      <c r="K935" s="88">
        <v>4.5999999999999996</v>
      </c>
    </row>
    <row r="936" spans="1:11" ht="42" x14ac:dyDescent="0.2">
      <c r="A936" s="87" t="s">
        <v>3083</v>
      </c>
      <c r="B936" s="87" t="s">
        <v>181</v>
      </c>
      <c r="C936" s="87"/>
      <c r="D936" s="87" t="s">
        <v>61</v>
      </c>
      <c r="E936" s="87" t="s">
        <v>353</v>
      </c>
      <c r="F936" s="87"/>
      <c r="G936" s="87">
        <v>10</v>
      </c>
      <c r="H936" s="88">
        <v>0</v>
      </c>
      <c r="I936" s="89">
        <v>10</v>
      </c>
      <c r="J936" s="88">
        <v>3.1</v>
      </c>
      <c r="K936" s="88">
        <v>6.35</v>
      </c>
    </row>
    <row r="937" spans="1:11" ht="42" x14ac:dyDescent="0.2">
      <c r="A937" s="87" t="s">
        <v>2664</v>
      </c>
      <c r="B937" s="87" t="s">
        <v>181</v>
      </c>
      <c r="C937" s="87"/>
      <c r="D937" s="87" t="s">
        <v>64</v>
      </c>
      <c r="E937" s="87" t="s">
        <v>353</v>
      </c>
      <c r="F937" s="87"/>
      <c r="G937" s="87">
        <v>10</v>
      </c>
      <c r="H937" s="88">
        <v>0</v>
      </c>
      <c r="I937" s="89">
        <v>10</v>
      </c>
      <c r="J937" s="88">
        <v>4.55</v>
      </c>
      <c r="K937" s="88">
        <v>9.35</v>
      </c>
    </row>
    <row r="938" spans="1:11" ht="42" x14ac:dyDescent="0.2">
      <c r="A938" s="87" t="s">
        <v>2665</v>
      </c>
      <c r="B938" s="87" t="s">
        <v>181</v>
      </c>
      <c r="C938" s="87"/>
      <c r="D938" s="87" t="s">
        <v>62</v>
      </c>
      <c r="E938" s="87" t="s">
        <v>353</v>
      </c>
      <c r="F938" s="87"/>
      <c r="G938" s="87">
        <v>10</v>
      </c>
      <c r="H938" s="88">
        <v>0</v>
      </c>
      <c r="I938" s="89">
        <v>10</v>
      </c>
      <c r="J938" s="88">
        <v>6.6</v>
      </c>
      <c r="K938" s="88">
        <v>13.55</v>
      </c>
    </row>
    <row r="939" spans="1:11" ht="42" x14ac:dyDescent="0.2">
      <c r="A939" s="87" t="s">
        <v>2666</v>
      </c>
      <c r="B939" s="87" t="s">
        <v>181</v>
      </c>
      <c r="C939" s="87"/>
      <c r="D939" s="87" t="s">
        <v>63</v>
      </c>
      <c r="E939" s="87" t="s">
        <v>353</v>
      </c>
      <c r="F939" s="87"/>
      <c r="G939" s="87">
        <v>10</v>
      </c>
      <c r="H939" s="88">
        <v>0</v>
      </c>
      <c r="I939" s="89">
        <v>10</v>
      </c>
      <c r="J939" s="88">
        <v>8.5500000000000007</v>
      </c>
      <c r="K939" s="88">
        <v>17.55</v>
      </c>
    </row>
    <row r="940" spans="1:11" ht="42" x14ac:dyDescent="0.2">
      <c r="A940" s="87" t="s">
        <v>2667</v>
      </c>
      <c r="B940" s="87" t="s">
        <v>181</v>
      </c>
      <c r="C940" s="87"/>
      <c r="D940" s="87" t="s">
        <v>329</v>
      </c>
      <c r="E940" s="87" t="s">
        <v>353</v>
      </c>
      <c r="F940" s="87"/>
      <c r="G940" s="87">
        <v>10</v>
      </c>
      <c r="H940" s="88">
        <v>0</v>
      </c>
      <c r="I940" s="89">
        <v>10</v>
      </c>
      <c r="J940" s="88">
        <v>10.050000000000001</v>
      </c>
      <c r="K940" s="88">
        <v>20.6</v>
      </c>
    </row>
    <row r="941" spans="1:11" ht="42" x14ac:dyDescent="0.2">
      <c r="A941" s="87" t="s">
        <v>2668</v>
      </c>
      <c r="B941" s="87" t="s">
        <v>181</v>
      </c>
      <c r="C941" s="87"/>
      <c r="D941" s="87" t="s">
        <v>330</v>
      </c>
      <c r="E941" s="87" t="s">
        <v>353</v>
      </c>
      <c r="F941" s="87"/>
      <c r="G941" s="87">
        <v>10</v>
      </c>
      <c r="H941" s="88">
        <v>0</v>
      </c>
      <c r="I941" s="89">
        <v>10</v>
      </c>
      <c r="J941" s="88">
        <v>11.6</v>
      </c>
      <c r="K941" s="88">
        <v>23.8</v>
      </c>
    </row>
    <row r="942" spans="1:11" ht="21" x14ac:dyDescent="0.2">
      <c r="A942" s="87" t="s">
        <v>1067</v>
      </c>
      <c r="B942" s="87" t="s">
        <v>1068</v>
      </c>
      <c r="C942" s="87" t="s">
        <v>3117</v>
      </c>
      <c r="D942" s="87"/>
      <c r="E942" s="87"/>
      <c r="F942" s="87"/>
      <c r="G942" s="87">
        <v>25</v>
      </c>
      <c r="H942" s="88">
        <v>0</v>
      </c>
      <c r="I942" s="89">
        <v>50</v>
      </c>
      <c r="J942" s="88">
        <v>7.2</v>
      </c>
      <c r="K942" s="88">
        <v>14.75</v>
      </c>
    </row>
    <row r="943" spans="1:11" ht="21" x14ac:dyDescent="0.2">
      <c r="A943" s="87" t="s">
        <v>1069</v>
      </c>
      <c r="B943" s="87" t="s">
        <v>169</v>
      </c>
      <c r="C943" s="87" t="s">
        <v>60</v>
      </c>
      <c r="D943" s="87"/>
      <c r="E943" s="87"/>
      <c r="F943" s="87"/>
      <c r="G943" s="87">
        <v>50</v>
      </c>
      <c r="H943" s="88">
        <v>0</v>
      </c>
      <c r="I943" s="89">
        <v>50</v>
      </c>
      <c r="J943" s="88">
        <v>1.05</v>
      </c>
      <c r="K943" s="88">
        <v>2.15</v>
      </c>
    </row>
    <row r="944" spans="1:11" ht="21" x14ac:dyDescent="0.2">
      <c r="A944" s="87" t="s">
        <v>1070</v>
      </c>
      <c r="B944" s="87" t="s">
        <v>111</v>
      </c>
      <c r="C944" s="87" t="s">
        <v>3117</v>
      </c>
      <c r="D944" s="87" t="s">
        <v>61</v>
      </c>
      <c r="E944" s="87"/>
      <c r="F944" s="87"/>
      <c r="G944" s="87">
        <v>25</v>
      </c>
      <c r="H944" s="88">
        <v>0</v>
      </c>
      <c r="I944" s="89">
        <v>50</v>
      </c>
      <c r="J944" s="88">
        <v>3.1</v>
      </c>
      <c r="K944" s="88">
        <v>6.35</v>
      </c>
    </row>
    <row r="945" spans="1:11" ht="21" x14ac:dyDescent="0.2">
      <c r="A945" s="87" t="s">
        <v>1071</v>
      </c>
      <c r="B945" s="87" t="s">
        <v>111</v>
      </c>
      <c r="C945" s="87" t="s">
        <v>3117</v>
      </c>
      <c r="D945" s="87" t="s">
        <v>64</v>
      </c>
      <c r="E945" s="87"/>
      <c r="F945" s="87"/>
      <c r="G945" s="87">
        <v>25</v>
      </c>
      <c r="H945" s="88">
        <v>0</v>
      </c>
      <c r="I945" s="89">
        <v>50</v>
      </c>
      <c r="J945" s="88">
        <v>4.0999999999999996</v>
      </c>
      <c r="K945" s="88">
        <v>8.4</v>
      </c>
    </row>
    <row r="946" spans="1:11" ht="21" x14ac:dyDescent="0.2">
      <c r="A946" s="87" t="s">
        <v>1072</v>
      </c>
      <c r="B946" s="87" t="s">
        <v>111</v>
      </c>
      <c r="C946" s="87" t="s">
        <v>3117</v>
      </c>
      <c r="D946" s="87" t="s">
        <v>81</v>
      </c>
      <c r="E946" s="87"/>
      <c r="F946" s="87"/>
      <c r="G946" s="87">
        <v>25</v>
      </c>
      <c r="H946" s="88">
        <v>0</v>
      </c>
      <c r="I946" s="89">
        <v>50</v>
      </c>
      <c r="J946" s="88">
        <v>2.0499999999999998</v>
      </c>
      <c r="K946" s="88">
        <v>4.2</v>
      </c>
    </row>
    <row r="947" spans="1:11" ht="21" x14ac:dyDescent="0.2">
      <c r="A947" s="87" t="s">
        <v>1073</v>
      </c>
      <c r="B947" s="87" t="s">
        <v>111</v>
      </c>
      <c r="C947" s="87" t="s">
        <v>3117</v>
      </c>
      <c r="D947" s="87" t="s">
        <v>59</v>
      </c>
      <c r="E947" s="87"/>
      <c r="F947" s="87"/>
      <c r="G947" s="87">
        <v>25</v>
      </c>
      <c r="H947" s="88">
        <v>0</v>
      </c>
      <c r="I947" s="89">
        <v>50</v>
      </c>
      <c r="J947" s="88">
        <v>2.2000000000000002</v>
      </c>
      <c r="K947" s="88">
        <v>4.5</v>
      </c>
    </row>
    <row r="948" spans="1:11" ht="21" x14ac:dyDescent="0.2">
      <c r="A948" s="87" t="s">
        <v>1074</v>
      </c>
      <c r="B948" s="87" t="s">
        <v>111</v>
      </c>
      <c r="C948" s="87"/>
      <c r="D948" s="87" t="s">
        <v>61</v>
      </c>
      <c r="E948" s="87" t="s">
        <v>353</v>
      </c>
      <c r="F948" s="87"/>
      <c r="G948" s="87">
        <v>10</v>
      </c>
      <c r="H948" s="88">
        <v>0</v>
      </c>
      <c r="I948" s="89">
        <v>10</v>
      </c>
      <c r="J948" s="88">
        <v>2.75</v>
      </c>
      <c r="K948" s="88">
        <v>5.65</v>
      </c>
    </row>
    <row r="949" spans="1:11" ht="21" x14ac:dyDescent="0.2">
      <c r="A949" s="87" t="s">
        <v>1075</v>
      </c>
      <c r="B949" s="87" t="s">
        <v>111</v>
      </c>
      <c r="C949" s="87"/>
      <c r="D949" s="87" t="s">
        <v>64</v>
      </c>
      <c r="E949" s="87" t="s">
        <v>353</v>
      </c>
      <c r="F949" s="87"/>
      <c r="G949" s="87">
        <v>10</v>
      </c>
      <c r="H949" s="88">
        <v>0</v>
      </c>
      <c r="I949" s="89">
        <v>10</v>
      </c>
      <c r="J949" s="88">
        <v>4.4000000000000004</v>
      </c>
      <c r="K949" s="88">
        <v>9</v>
      </c>
    </row>
    <row r="950" spans="1:11" ht="21" x14ac:dyDescent="0.2">
      <c r="A950" s="87" t="s">
        <v>1076</v>
      </c>
      <c r="B950" s="87" t="s">
        <v>111</v>
      </c>
      <c r="C950" s="87"/>
      <c r="D950" s="87" t="s">
        <v>62</v>
      </c>
      <c r="E950" s="87" t="s">
        <v>353</v>
      </c>
      <c r="F950" s="87"/>
      <c r="G950" s="87">
        <v>10</v>
      </c>
      <c r="H950" s="88">
        <v>0</v>
      </c>
      <c r="I950" s="89">
        <v>10</v>
      </c>
      <c r="J950" s="88">
        <v>6.5</v>
      </c>
      <c r="K950" s="88">
        <v>13.3</v>
      </c>
    </row>
    <row r="951" spans="1:11" ht="21" x14ac:dyDescent="0.2">
      <c r="A951" s="87" t="s">
        <v>1077</v>
      </c>
      <c r="B951" s="87" t="s">
        <v>111</v>
      </c>
      <c r="C951" s="87"/>
      <c r="D951" s="87" t="s">
        <v>63</v>
      </c>
      <c r="E951" s="87" t="s">
        <v>353</v>
      </c>
      <c r="F951" s="87"/>
      <c r="G951" s="87">
        <v>10</v>
      </c>
      <c r="H951" s="88">
        <v>0</v>
      </c>
      <c r="I951" s="89">
        <v>10</v>
      </c>
      <c r="J951" s="88">
        <v>8.4</v>
      </c>
      <c r="K951" s="88">
        <v>17.2</v>
      </c>
    </row>
    <row r="952" spans="1:11" ht="21" x14ac:dyDescent="0.2">
      <c r="A952" s="87" t="s">
        <v>1078</v>
      </c>
      <c r="B952" s="87" t="s">
        <v>111</v>
      </c>
      <c r="C952" s="87"/>
      <c r="D952" s="87" t="s">
        <v>329</v>
      </c>
      <c r="E952" s="87" t="s">
        <v>353</v>
      </c>
      <c r="F952" s="87" t="s">
        <v>331</v>
      </c>
      <c r="G952" s="87">
        <v>10</v>
      </c>
      <c r="H952" s="88">
        <v>0</v>
      </c>
      <c r="I952" s="89">
        <v>10</v>
      </c>
      <c r="J952" s="88">
        <v>10.1</v>
      </c>
      <c r="K952" s="88">
        <v>20.7</v>
      </c>
    </row>
    <row r="953" spans="1:11" ht="21" x14ac:dyDescent="0.2">
      <c r="A953" s="87" t="s">
        <v>1079</v>
      </c>
      <c r="B953" s="87" t="s">
        <v>111</v>
      </c>
      <c r="C953" s="87"/>
      <c r="D953" s="87" t="s">
        <v>330</v>
      </c>
      <c r="E953" s="87" t="s">
        <v>353</v>
      </c>
      <c r="F953" s="87" t="s">
        <v>331</v>
      </c>
      <c r="G953" s="87">
        <v>3</v>
      </c>
      <c r="H953" s="88">
        <v>0</v>
      </c>
      <c r="I953" s="89">
        <v>9</v>
      </c>
      <c r="J953" s="88">
        <v>11.65</v>
      </c>
      <c r="K953" s="88">
        <v>23.9</v>
      </c>
    </row>
    <row r="954" spans="1:11" ht="21" x14ac:dyDescent="0.2">
      <c r="A954" s="87" t="s">
        <v>1080</v>
      </c>
      <c r="B954" s="87" t="s">
        <v>1081</v>
      </c>
      <c r="C954" s="87"/>
      <c r="D954" s="87" t="s">
        <v>61</v>
      </c>
      <c r="E954" s="87"/>
      <c r="F954" s="87"/>
      <c r="G954" s="87">
        <v>25</v>
      </c>
      <c r="H954" s="88">
        <v>0</v>
      </c>
      <c r="I954" s="89">
        <v>50</v>
      </c>
      <c r="J954" s="88">
        <v>2.2999999999999998</v>
      </c>
      <c r="K954" s="88">
        <v>4.7</v>
      </c>
    </row>
    <row r="955" spans="1:11" ht="21" x14ac:dyDescent="0.2">
      <c r="A955" s="87" t="s">
        <v>1082</v>
      </c>
      <c r="B955" s="87" t="s">
        <v>1081</v>
      </c>
      <c r="C955" s="87"/>
      <c r="D955" s="87" t="s">
        <v>64</v>
      </c>
      <c r="E955" s="87"/>
      <c r="F955" s="87"/>
      <c r="G955" s="87">
        <v>10</v>
      </c>
      <c r="H955" s="88">
        <v>0</v>
      </c>
      <c r="I955" s="89">
        <v>10</v>
      </c>
      <c r="J955" s="88">
        <v>2.85</v>
      </c>
      <c r="K955" s="88">
        <v>5.85</v>
      </c>
    </row>
    <row r="956" spans="1:11" ht="21" x14ac:dyDescent="0.2">
      <c r="A956" s="87" t="s">
        <v>1083</v>
      </c>
      <c r="B956" s="87" t="s">
        <v>1081</v>
      </c>
      <c r="C956" s="87"/>
      <c r="D956" s="87" t="s">
        <v>62</v>
      </c>
      <c r="E956" s="87"/>
      <c r="F956" s="87"/>
      <c r="G956" s="87">
        <v>10</v>
      </c>
      <c r="H956" s="88">
        <v>0</v>
      </c>
      <c r="I956" s="89">
        <v>10</v>
      </c>
      <c r="J956" s="88">
        <v>3.45</v>
      </c>
      <c r="K956" s="88">
        <v>7.05</v>
      </c>
    </row>
    <row r="957" spans="1:11" ht="21" x14ac:dyDescent="0.2">
      <c r="A957" s="87" t="s">
        <v>1084</v>
      </c>
      <c r="B957" s="87" t="s">
        <v>1081</v>
      </c>
      <c r="C957" s="87"/>
      <c r="D957" s="87" t="s">
        <v>59</v>
      </c>
      <c r="E957" s="87"/>
      <c r="F957" s="87"/>
      <c r="G957" s="87">
        <v>25</v>
      </c>
      <c r="H957" s="88">
        <v>0</v>
      </c>
      <c r="I957" s="89">
        <v>50</v>
      </c>
      <c r="J957" s="88">
        <v>2</v>
      </c>
      <c r="K957" s="88">
        <v>4.0999999999999996</v>
      </c>
    </row>
    <row r="958" spans="1:11" ht="42" x14ac:dyDescent="0.2">
      <c r="A958" s="87" t="s">
        <v>1085</v>
      </c>
      <c r="B958" s="87" t="s">
        <v>158</v>
      </c>
      <c r="C958" s="87" t="s">
        <v>60</v>
      </c>
      <c r="D958" s="87"/>
      <c r="E958" s="87"/>
      <c r="F958" s="87"/>
      <c r="G958" s="87">
        <v>50</v>
      </c>
      <c r="H958" s="88">
        <v>0</v>
      </c>
      <c r="I958" s="89">
        <v>50</v>
      </c>
      <c r="J958" s="88">
        <v>2.65</v>
      </c>
      <c r="K958" s="88">
        <v>5.45</v>
      </c>
    </row>
    <row r="959" spans="1:11" ht="42" x14ac:dyDescent="0.2">
      <c r="A959" s="87" t="s">
        <v>1086</v>
      </c>
      <c r="B959" s="87" t="s">
        <v>158</v>
      </c>
      <c r="C959" s="87"/>
      <c r="D959" s="87"/>
      <c r="E959" s="87" t="s">
        <v>83</v>
      </c>
      <c r="F959" s="87"/>
      <c r="G959" s="87">
        <v>10</v>
      </c>
      <c r="H959" s="88">
        <v>0</v>
      </c>
      <c r="I959" s="89">
        <v>10</v>
      </c>
      <c r="J959" s="88">
        <v>6.05</v>
      </c>
      <c r="K959" s="88">
        <v>12.4</v>
      </c>
    </row>
    <row r="960" spans="1:11" ht="42" x14ac:dyDescent="0.2">
      <c r="A960" s="87" t="s">
        <v>3284</v>
      </c>
      <c r="B960" s="87" t="s">
        <v>158</v>
      </c>
      <c r="C960" s="87"/>
      <c r="D960" s="87"/>
      <c r="E960" s="87" t="s">
        <v>265</v>
      </c>
      <c r="F960" s="87" t="s">
        <v>3237</v>
      </c>
      <c r="G960" s="87">
        <v>5</v>
      </c>
      <c r="H960" s="88">
        <v>0</v>
      </c>
      <c r="I960" s="89">
        <v>20</v>
      </c>
      <c r="J960" s="88">
        <v>10</v>
      </c>
      <c r="K960" s="88">
        <v>20.5</v>
      </c>
    </row>
    <row r="961" spans="1:11" ht="31.5" x14ac:dyDescent="0.2">
      <c r="A961" s="87" t="s">
        <v>3285</v>
      </c>
      <c r="B961" s="87" t="s">
        <v>175</v>
      </c>
      <c r="C961" s="87" t="s">
        <v>79</v>
      </c>
      <c r="D961" s="87" t="s">
        <v>61</v>
      </c>
      <c r="E961" s="87"/>
      <c r="F961" s="87"/>
      <c r="G961" s="87">
        <v>10</v>
      </c>
      <c r="H961" s="88">
        <v>0</v>
      </c>
      <c r="I961" s="89">
        <v>10</v>
      </c>
      <c r="J961" s="88">
        <v>4.1500000000000004</v>
      </c>
      <c r="K961" s="88">
        <v>8.5</v>
      </c>
    </row>
    <row r="962" spans="1:11" ht="31.5" x14ac:dyDescent="0.2">
      <c r="A962" s="87" t="s">
        <v>1087</v>
      </c>
      <c r="B962" s="87" t="s">
        <v>175</v>
      </c>
      <c r="C962" s="87" t="s">
        <v>79</v>
      </c>
      <c r="D962" s="87" t="s">
        <v>64</v>
      </c>
      <c r="E962" s="87"/>
      <c r="F962" s="87"/>
      <c r="G962" s="87">
        <v>10</v>
      </c>
      <c r="H962" s="88">
        <v>0</v>
      </c>
      <c r="I962" s="89">
        <v>10</v>
      </c>
      <c r="J962" s="88">
        <v>4.8</v>
      </c>
      <c r="K962" s="88">
        <v>9.85</v>
      </c>
    </row>
    <row r="963" spans="1:11" ht="31.5" x14ac:dyDescent="0.2">
      <c r="A963" s="87" t="s">
        <v>1088</v>
      </c>
      <c r="B963" s="87" t="s">
        <v>175</v>
      </c>
      <c r="C963" s="87" t="s">
        <v>79</v>
      </c>
      <c r="D963" s="87" t="s">
        <v>62</v>
      </c>
      <c r="E963" s="87"/>
      <c r="F963" s="87"/>
      <c r="G963" s="87">
        <v>10</v>
      </c>
      <c r="H963" s="88">
        <v>0</v>
      </c>
      <c r="I963" s="89">
        <v>10</v>
      </c>
      <c r="J963" s="88">
        <v>5.4</v>
      </c>
      <c r="K963" s="88">
        <v>11.05</v>
      </c>
    </row>
    <row r="964" spans="1:11" ht="31.5" x14ac:dyDescent="0.2">
      <c r="A964" s="87" t="s">
        <v>1089</v>
      </c>
      <c r="B964" s="87" t="s">
        <v>175</v>
      </c>
      <c r="C964" s="87" t="s">
        <v>79</v>
      </c>
      <c r="D964" s="87" t="s">
        <v>63</v>
      </c>
      <c r="E964" s="87"/>
      <c r="F964" s="87" t="s">
        <v>1377</v>
      </c>
      <c r="G964" s="87">
        <v>10</v>
      </c>
      <c r="H964" s="88">
        <v>0</v>
      </c>
      <c r="I964" s="89">
        <v>10</v>
      </c>
      <c r="J964" s="88">
        <v>6.35</v>
      </c>
      <c r="K964" s="88">
        <v>13</v>
      </c>
    </row>
    <row r="965" spans="1:11" ht="31.5" x14ac:dyDescent="0.2">
      <c r="A965" s="87" t="s">
        <v>3588</v>
      </c>
      <c r="B965" s="87" t="s">
        <v>175</v>
      </c>
      <c r="C965" s="87" t="s">
        <v>79</v>
      </c>
      <c r="D965" s="87" t="s">
        <v>81</v>
      </c>
      <c r="E965" s="87"/>
      <c r="F965" s="87" t="s">
        <v>2594</v>
      </c>
      <c r="G965" s="87">
        <v>10</v>
      </c>
      <c r="H965" s="88">
        <v>0</v>
      </c>
      <c r="I965" s="89">
        <v>10</v>
      </c>
      <c r="J965" s="88">
        <v>0</v>
      </c>
      <c r="K965" s="88">
        <v>0</v>
      </c>
    </row>
    <row r="966" spans="1:11" ht="31.5" x14ac:dyDescent="0.2">
      <c r="A966" s="87" t="s">
        <v>3286</v>
      </c>
      <c r="B966" s="87" t="s">
        <v>175</v>
      </c>
      <c r="C966" s="87" t="s">
        <v>79</v>
      </c>
      <c r="D966" s="87" t="s">
        <v>59</v>
      </c>
      <c r="E966" s="87"/>
      <c r="F966" s="87"/>
      <c r="G966" s="87">
        <v>10</v>
      </c>
      <c r="H966" s="88">
        <v>0</v>
      </c>
      <c r="I966" s="89">
        <v>10</v>
      </c>
      <c r="J966" s="88">
        <v>3.15</v>
      </c>
      <c r="K966" s="88">
        <v>6.45</v>
      </c>
    </row>
    <row r="967" spans="1:11" ht="31.5" x14ac:dyDescent="0.2">
      <c r="A967" s="87" t="s">
        <v>3589</v>
      </c>
      <c r="B967" s="87" t="s">
        <v>175</v>
      </c>
      <c r="C967" s="87"/>
      <c r="D967" s="87" t="s">
        <v>61</v>
      </c>
      <c r="E967" s="87" t="s">
        <v>353</v>
      </c>
      <c r="F967" s="87"/>
      <c r="G967" s="87">
        <v>5</v>
      </c>
      <c r="H967" s="88">
        <v>0</v>
      </c>
      <c r="I967" s="89">
        <v>10</v>
      </c>
      <c r="J967" s="88">
        <v>4.4000000000000004</v>
      </c>
      <c r="K967" s="88">
        <v>9.02</v>
      </c>
    </row>
    <row r="968" spans="1:11" ht="31.5" x14ac:dyDescent="0.2">
      <c r="A968" s="87" t="s">
        <v>1090</v>
      </c>
      <c r="B968" s="87" t="s">
        <v>175</v>
      </c>
      <c r="C968" s="87"/>
      <c r="D968" s="87" t="s">
        <v>64</v>
      </c>
      <c r="E968" s="87" t="s">
        <v>353</v>
      </c>
      <c r="F968" s="87"/>
      <c r="G968" s="87">
        <v>10</v>
      </c>
      <c r="H968" s="88">
        <v>0</v>
      </c>
      <c r="I968" s="89">
        <v>10</v>
      </c>
      <c r="J968" s="88">
        <v>5.05</v>
      </c>
      <c r="K968" s="88">
        <v>10.35</v>
      </c>
    </row>
    <row r="969" spans="1:11" ht="31.5" x14ac:dyDescent="0.2">
      <c r="A969" s="87" t="s">
        <v>1091</v>
      </c>
      <c r="B969" s="87" t="s">
        <v>175</v>
      </c>
      <c r="C969" s="87"/>
      <c r="D969" s="87" t="s">
        <v>62</v>
      </c>
      <c r="E969" s="87" t="s">
        <v>353</v>
      </c>
      <c r="F969" s="87"/>
      <c r="G969" s="87">
        <v>10</v>
      </c>
      <c r="H969" s="88">
        <v>0</v>
      </c>
      <c r="I969" s="89">
        <v>10</v>
      </c>
      <c r="J969" s="88">
        <v>5.95</v>
      </c>
      <c r="K969" s="88">
        <v>12.2</v>
      </c>
    </row>
    <row r="970" spans="1:11" ht="31.5" x14ac:dyDescent="0.2">
      <c r="A970" s="87" t="s">
        <v>1092</v>
      </c>
      <c r="B970" s="87" t="s">
        <v>175</v>
      </c>
      <c r="C970" s="87"/>
      <c r="D970" s="87" t="s">
        <v>63</v>
      </c>
      <c r="E970" s="87" t="s">
        <v>353</v>
      </c>
      <c r="F970" s="87"/>
      <c r="G970" s="87">
        <v>10</v>
      </c>
      <c r="H970" s="88">
        <v>0</v>
      </c>
      <c r="I970" s="89">
        <v>10</v>
      </c>
      <c r="J970" s="88">
        <v>6.85</v>
      </c>
      <c r="K970" s="88">
        <v>14.05</v>
      </c>
    </row>
    <row r="971" spans="1:11" ht="31.5" x14ac:dyDescent="0.2">
      <c r="A971" s="87" t="s">
        <v>1093</v>
      </c>
      <c r="B971" s="87" t="s">
        <v>175</v>
      </c>
      <c r="C971" s="87"/>
      <c r="D971" s="87" t="s">
        <v>329</v>
      </c>
      <c r="E971" s="87" t="s">
        <v>353</v>
      </c>
      <c r="F971" s="87" t="s">
        <v>331</v>
      </c>
      <c r="G971" s="87">
        <v>10</v>
      </c>
      <c r="H971" s="88">
        <v>0</v>
      </c>
      <c r="I971" s="89">
        <v>10</v>
      </c>
      <c r="J971" s="88">
        <v>7.7</v>
      </c>
      <c r="K971" s="88">
        <v>15.8</v>
      </c>
    </row>
    <row r="972" spans="1:11" ht="21" x14ac:dyDescent="0.2">
      <c r="A972" s="87" t="s">
        <v>1094</v>
      </c>
      <c r="B972" s="87" t="s">
        <v>36</v>
      </c>
      <c r="C972" s="87"/>
      <c r="D972" s="87" t="s">
        <v>61</v>
      </c>
      <c r="E972" s="87"/>
      <c r="F972" s="87"/>
      <c r="G972" s="87">
        <v>50</v>
      </c>
      <c r="H972" s="88">
        <v>0</v>
      </c>
      <c r="I972" s="89">
        <v>50</v>
      </c>
      <c r="J972" s="88">
        <v>2.0499999999999998</v>
      </c>
      <c r="K972" s="88">
        <v>4.2</v>
      </c>
    </row>
    <row r="973" spans="1:11" ht="21" x14ac:dyDescent="0.2">
      <c r="A973" s="87" t="s">
        <v>1095</v>
      </c>
      <c r="B973" s="87" t="s">
        <v>36</v>
      </c>
      <c r="C973" s="87"/>
      <c r="D973" s="87" t="s">
        <v>64</v>
      </c>
      <c r="E973" s="87"/>
      <c r="F973" s="87"/>
      <c r="G973" s="87">
        <v>50</v>
      </c>
      <c r="H973" s="88">
        <v>0</v>
      </c>
      <c r="I973" s="89">
        <v>50</v>
      </c>
      <c r="J973" s="88">
        <v>2.5499999999999998</v>
      </c>
      <c r="K973" s="88">
        <v>5.25</v>
      </c>
    </row>
    <row r="974" spans="1:11" ht="21" x14ac:dyDescent="0.2">
      <c r="A974" s="87" t="s">
        <v>1096</v>
      </c>
      <c r="B974" s="87" t="s">
        <v>36</v>
      </c>
      <c r="C974" s="87"/>
      <c r="D974" s="87" t="s">
        <v>62</v>
      </c>
      <c r="E974" s="87"/>
      <c r="F974" s="87"/>
      <c r="G974" s="87">
        <v>20</v>
      </c>
      <c r="H974" s="88">
        <v>0</v>
      </c>
      <c r="I974" s="89">
        <v>20</v>
      </c>
      <c r="J974" s="88">
        <v>3.15</v>
      </c>
      <c r="K974" s="88">
        <v>6.45</v>
      </c>
    </row>
    <row r="975" spans="1:11" ht="21" x14ac:dyDescent="0.2">
      <c r="A975" s="87" t="s">
        <v>1097</v>
      </c>
      <c r="B975" s="87" t="s">
        <v>36</v>
      </c>
      <c r="C975" s="87"/>
      <c r="D975" s="87" t="s">
        <v>81</v>
      </c>
      <c r="E975" s="87"/>
      <c r="F975" s="87"/>
      <c r="G975" s="87">
        <v>50</v>
      </c>
      <c r="H975" s="88">
        <v>0</v>
      </c>
      <c r="I975" s="89">
        <v>50</v>
      </c>
      <c r="J975" s="88">
        <v>0.8</v>
      </c>
      <c r="K975" s="88">
        <v>1.65</v>
      </c>
    </row>
    <row r="976" spans="1:11" ht="21" x14ac:dyDescent="0.2">
      <c r="A976" s="87" t="s">
        <v>1098</v>
      </c>
      <c r="B976" s="87" t="s">
        <v>36</v>
      </c>
      <c r="C976" s="87"/>
      <c r="D976" s="87" t="s">
        <v>59</v>
      </c>
      <c r="E976" s="87"/>
      <c r="F976" s="87"/>
      <c r="G976" s="87">
        <v>50</v>
      </c>
      <c r="H976" s="88">
        <v>0</v>
      </c>
      <c r="I976" s="89">
        <v>50</v>
      </c>
      <c r="J976" s="88">
        <v>1.4</v>
      </c>
      <c r="K976" s="88">
        <v>2.85</v>
      </c>
    </row>
    <row r="977" spans="1:11" ht="21" x14ac:dyDescent="0.2">
      <c r="A977" s="87" t="s">
        <v>1099</v>
      </c>
      <c r="B977" s="87" t="s">
        <v>36</v>
      </c>
      <c r="C977" s="87"/>
      <c r="D977" s="87" t="s">
        <v>61</v>
      </c>
      <c r="E977" s="87" t="s">
        <v>353</v>
      </c>
      <c r="F977" s="87" t="s">
        <v>1100</v>
      </c>
      <c r="G977" s="87">
        <v>10</v>
      </c>
      <c r="H977" s="88">
        <v>0</v>
      </c>
      <c r="I977" s="89">
        <v>10</v>
      </c>
      <c r="J977" s="88">
        <v>2.85</v>
      </c>
      <c r="K977" s="88">
        <v>5.85</v>
      </c>
    </row>
    <row r="978" spans="1:11" ht="21" x14ac:dyDescent="0.2">
      <c r="A978" s="87" t="s">
        <v>1101</v>
      </c>
      <c r="B978" s="87" t="s">
        <v>36</v>
      </c>
      <c r="C978" s="87"/>
      <c r="D978" s="87" t="s">
        <v>64</v>
      </c>
      <c r="E978" s="87" t="s">
        <v>353</v>
      </c>
      <c r="F978" s="87" t="s">
        <v>1100</v>
      </c>
      <c r="G978" s="87">
        <v>10</v>
      </c>
      <c r="H978" s="88">
        <v>0</v>
      </c>
      <c r="I978" s="89">
        <v>10</v>
      </c>
      <c r="J978" s="88">
        <v>3.15</v>
      </c>
      <c r="K978" s="88">
        <v>6.45</v>
      </c>
    </row>
    <row r="979" spans="1:11" ht="21" x14ac:dyDescent="0.2">
      <c r="A979" s="87" t="s">
        <v>1102</v>
      </c>
      <c r="B979" s="87" t="s">
        <v>36</v>
      </c>
      <c r="C979" s="87"/>
      <c r="D979" s="87" t="s">
        <v>62</v>
      </c>
      <c r="E979" s="87" t="s">
        <v>353</v>
      </c>
      <c r="F979" s="87" t="s">
        <v>1100</v>
      </c>
      <c r="G979" s="87">
        <v>10</v>
      </c>
      <c r="H979" s="88">
        <v>0</v>
      </c>
      <c r="I979" s="89">
        <v>10</v>
      </c>
      <c r="J979" s="88">
        <v>4.4000000000000004</v>
      </c>
      <c r="K979" s="88">
        <v>9</v>
      </c>
    </row>
    <row r="980" spans="1:11" ht="21" x14ac:dyDescent="0.2">
      <c r="A980" s="87" t="s">
        <v>1103</v>
      </c>
      <c r="B980" s="87" t="s">
        <v>36</v>
      </c>
      <c r="C980" s="87"/>
      <c r="D980" s="87" t="s">
        <v>63</v>
      </c>
      <c r="E980" s="87" t="s">
        <v>353</v>
      </c>
      <c r="F980" s="87" t="s">
        <v>1100</v>
      </c>
      <c r="G980" s="87">
        <v>10</v>
      </c>
      <c r="H980" s="88">
        <v>0</v>
      </c>
      <c r="I980" s="89">
        <v>10</v>
      </c>
      <c r="J980" s="88">
        <v>6.2</v>
      </c>
      <c r="K980" s="88">
        <v>12.7</v>
      </c>
    </row>
    <row r="981" spans="1:11" ht="31.5" x14ac:dyDescent="0.2">
      <c r="A981" s="87" t="s">
        <v>1104</v>
      </c>
      <c r="B981" s="87" t="s">
        <v>36</v>
      </c>
      <c r="C981" s="87"/>
      <c r="D981" s="87" t="s">
        <v>329</v>
      </c>
      <c r="E981" s="87" t="s">
        <v>353</v>
      </c>
      <c r="F981" s="87" t="s">
        <v>1105</v>
      </c>
      <c r="G981" s="87">
        <v>10</v>
      </c>
      <c r="H981" s="88">
        <v>0</v>
      </c>
      <c r="I981" s="89">
        <v>10</v>
      </c>
      <c r="J981" s="88">
        <v>7.75</v>
      </c>
      <c r="K981" s="88">
        <v>15.9</v>
      </c>
    </row>
    <row r="982" spans="1:11" ht="21" x14ac:dyDescent="0.2">
      <c r="A982" s="87" t="s">
        <v>1106</v>
      </c>
      <c r="B982" s="87" t="s">
        <v>36</v>
      </c>
      <c r="C982" s="87"/>
      <c r="D982" s="87" t="s">
        <v>59</v>
      </c>
      <c r="E982" s="87" t="s">
        <v>353</v>
      </c>
      <c r="F982" s="87" t="s">
        <v>1100</v>
      </c>
      <c r="G982" s="87">
        <v>20</v>
      </c>
      <c r="H982" s="88">
        <v>0</v>
      </c>
      <c r="I982" s="89">
        <v>20</v>
      </c>
      <c r="J982" s="88">
        <v>2.25</v>
      </c>
      <c r="K982" s="88">
        <v>4.5999999999999996</v>
      </c>
    </row>
    <row r="983" spans="1:11" ht="21" x14ac:dyDescent="0.2">
      <c r="A983" s="87" t="s">
        <v>1107</v>
      </c>
      <c r="B983" s="87" t="s">
        <v>261</v>
      </c>
      <c r="C983" s="87" t="s">
        <v>60</v>
      </c>
      <c r="D983" s="87"/>
      <c r="E983" s="87"/>
      <c r="F983" s="87"/>
      <c r="G983" s="87">
        <v>50</v>
      </c>
      <c r="H983" s="88">
        <v>0</v>
      </c>
      <c r="I983" s="89">
        <v>50</v>
      </c>
      <c r="J983" s="88">
        <v>2.5</v>
      </c>
      <c r="K983" s="88">
        <v>5.15</v>
      </c>
    </row>
    <row r="984" spans="1:11" ht="21" x14ac:dyDescent="0.2">
      <c r="A984" s="87" t="s">
        <v>1108</v>
      </c>
      <c r="B984" s="87" t="s">
        <v>1109</v>
      </c>
      <c r="C984" s="87" t="s">
        <v>3117</v>
      </c>
      <c r="D984" s="87" t="s">
        <v>61</v>
      </c>
      <c r="E984" s="87"/>
      <c r="F984" s="87"/>
      <c r="G984" s="87">
        <v>25</v>
      </c>
      <c r="H984" s="88">
        <v>0</v>
      </c>
      <c r="I984" s="89">
        <v>50</v>
      </c>
      <c r="J984" s="88">
        <v>3.1</v>
      </c>
      <c r="K984" s="88">
        <v>6.35</v>
      </c>
    </row>
    <row r="985" spans="1:11" ht="21" x14ac:dyDescent="0.2">
      <c r="A985" s="87" t="s">
        <v>1110</v>
      </c>
      <c r="B985" s="87" t="s">
        <v>1109</v>
      </c>
      <c r="C985" s="87" t="s">
        <v>3117</v>
      </c>
      <c r="D985" s="87" t="s">
        <v>64</v>
      </c>
      <c r="E985" s="87"/>
      <c r="F985" s="87"/>
      <c r="G985" s="87">
        <v>25</v>
      </c>
      <c r="H985" s="88">
        <v>0</v>
      </c>
      <c r="I985" s="89">
        <v>50</v>
      </c>
      <c r="J985" s="88">
        <v>4.0999999999999996</v>
      </c>
      <c r="K985" s="88">
        <v>8.4</v>
      </c>
    </row>
    <row r="986" spans="1:11" ht="21" x14ac:dyDescent="0.2">
      <c r="A986" s="87" t="s">
        <v>1111</v>
      </c>
      <c r="B986" s="87" t="s">
        <v>1109</v>
      </c>
      <c r="C986" s="87" t="s">
        <v>3117</v>
      </c>
      <c r="D986" s="87" t="s">
        <v>645</v>
      </c>
      <c r="E986" s="87"/>
      <c r="F986" s="87" t="s">
        <v>2594</v>
      </c>
      <c r="G986" s="87">
        <v>25</v>
      </c>
      <c r="H986" s="88">
        <v>0</v>
      </c>
      <c r="I986" s="89">
        <v>50</v>
      </c>
      <c r="J986" s="88">
        <v>0</v>
      </c>
      <c r="K986" s="88">
        <v>0</v>
      </c>
    </row>
    <row r="987" spans="1:11" ht="21" x14ac:dyDescent="0.2">
      <c r="A987" s="87" t="s">
        <v>1112</v>
      </c>
      <c r="B987" s="87" t="s">
        <v>1109</v>
      </c>
      <c r="C987" s="87" t="s">
        <v>3117</v>
      </c>
      <c r="D987" s="87" t="s">
        <v>81</v>
      </c>
      <c r="E987" s="87"/>
      <c r="F987" s="87"/>
      <c r="G987" s="87">
        <v>25</v>
      </c>
      <c r="H987" s="88">
        <v>0</v>
      </c>
      <c r="I987" s="89">
        <v>50</v>
      </c>
      <c r="J987" s="88">
        <v>2.0499999999999998</v>
      </c>
      <c r="K987" s="88">
        <v>4.2</v>
      </c>
    </row>
    <row r="988" spans="1:11" ht="21" x14ac:dyDescent="0.2">
      <c r="A988" s="87" t="s">
        <v>1113</v>
      </c>
      <c r="B988" s="87" t="s">
        <v>1109</v>
      </c>
      <c r="C988" s="87" t="s">
        <v>3117</v>
      </c>
      <c r="D988" s="87" t="s">
        <v>59</v>
      </c>
      <c r="E988" s="87"/>
      <c r="F988" s="87"/>
      <c r="G988" s="87">
        <v>25</v>
      </c>
      <c r="H988" s="88">
        <v>0</v>
      </c>
      <c r="I988" s="89">
        <v>50</v>
      </c>
      <c r="J988" s="88">
        <v>2.2000000000000002</v>
      </c>
      <c r="K988" s="88">
        <v>4.5</v>
      </c>
    </row>
    <row r="989" spans="1:11" ht="21" x14ac:dyDescent="0.2">
      <c r="A989" s="87" t="s">
        <v>1114</v>
      </c>
      <c r="B989" s="87" t="s">
        <v>1109</v>
      </c>
      <c r="C989" s="87"/>
      <c r="D989" s="87" t="s">
        <v>61</v>
      </c>
      <c r="E989" s="87" t="s">
        <v>353</v>
      </c>
      <c r="F989" s="87"/>
      <c r="G989" s="87">
        <v>10</v>
      </c>
      <c r="H989" s="88">
        <v>0</v>
      </c>
      <c r="I989" s="89">
        <v>10</v>
      </c>
      <c r="J989" s="88">
        <v>2.75</v>
      </c>
      <c r="K989" s="88">
        <v>5.65</v>
      </c>
    </row>
    <row r="990" spans="1:11" ht="21" x14ac:dyDescent="0.2">
      <c r="A990" s="87" t="s">
        <v>1115</v>
      </c>
      <c r="B990" s="87" t="s">
        <v>1109</v>
      </c>
      <c r="C990" s="87"/>
      <c r="D990" s="87" t="s">
        <v>64</v>
      </c>
      <c r="E990" s="87" t="s">
        <v>353</v>
      </c>
      <c r="F990" s="87"/>
      <c r="G990" s="87">
        <v>10</v>
      </c>
      <c r="H990" s="88">
        <v>0</v>
      </c>
      <c r="I990" s="89">
        <v>10</v>
      </c>
      <c r="J990" s="88">
        <v>4.4000000000000004</v>
      </c>
      <c r="K990" s="88">
        <v>9</v>
      </c>
    </row>
    <row r="991" spans="1:11" ht="21" x14ac:dyDescent="0.2">
      <c r="A991" s="87" t="s">
        <v>1116</v>
      </c>
      <c r="B991" s="87" t="s">
        <v>1109</v>
      </c>
      <c r="C991" s="87"/>
      <c r="D991" s="87" t="s">
        <v>62</v>
      </c>
      <c r="E991" s="87" t="s">
        <v>353</v>
      </c>
      <c r="F991" s="87"/>
      <c r="G991" s="87">
        <v>10</v>
      </c>
      <c r="H991" s="88">
        <v>0</v>
      </c>
      <c r="I991" s="89">
        <v>10</v>
      </c>
      <c r="J991" s="88">
        <v>6.5</v>
      </c>
      <c r="K991" s="88">
        <v>13.3</v>
      </c>
    </row>
    <row r="992" spans="1:11" ht="21" x14ac:dyDescent="0.2">
      <c r="A992" s="87" t="s">
        <v>1117</v>
      </c>
      <c r="B992" s="87" t="s">
        <v>1109</v>
      </c>
      <c r="C992" s="87"/>
      <c r="D992" s="87" t="s">
        <v>63</v>
      </c>
      <c r="E992" s="87" t="s">
        <v>353</v>
      </c>
      <c r="F992" s="87"/>
      <c r="G992" s="87">
        <v>10</v>
      </c>
      <c r="H992" s="88">
        <v>0</v>
      </c>
      <c r="I992" s="89">
        <v>10</v>
      </c>
      <c r="J992" s="88">
        <v>8.4</v>
      </c>
      <c r="K992" s="88">
        <v>17.2</v>
      </c>
    </row>
    <row r="993" spans="1:11" ht="21" x14ac:dyDescent="0.2">
      <c r="A993" s="87" t="s">
        <v>1118</v>
      </c>
      <c r="B993" s="87" t="s">
        <v>1109</v>
      </c>
      <c r="C993" s="87"/>
      <c r="D993" s="87" t="s">
        <v>329</v>
      </c>
      <c r="E993" s="87" t="s">
        <v>353</v>
      </c>
      <c r="F993" s="87" t="s">
        <v>331</v>
      </c>
      <c r="G993" s="87">
        <v>10</v>
      </c>
      <c r="H993" s="88">
        <v>0</v>
      </c>
      <c r="I993" s="89">
        <v>10</v>
      </c>
      <c r="J993" s="88">
        <v>10.1</v>
      </c>
      <c r="K993" s="88">
        <v>20.7</v>
      </c>
    </row>
    <row r="994" spans="1:11" ht="21" x14ac:dyDescent="0.2">
      <c r="A994" s="87" t="s">
        <v>1119</v>
      </c>
      <c r="B994" s="87" t="s">
        <v>1109</v>
      </c>
      <c r="C994" s="87"/>
      <c r="D994" s="87" t="s">
        <v>330</v>
      </c>
      <c r="E994" s="87" t="s">
        <v>353</v>
      </c>
      <c r="F994" s="87" t="s">
        <v>331</v>
      </c>
      <c r="G994" s="87">
        <v>10</v>
      </c>
      <c r="H994" s="88">
        <v>0</v>
      </c>
      <c r="I994" s="89">
        <v>10</v>
      </c>
      <c r="J994" s="88">
        <v>11.65</v>
      </c>
      <c r="K994" s="88">
        <v>23.9</v>
      </c>
    </row>
    <row r="995" spans="1:11" ht="21" x14ac:dyDescent="0.2">
      <c r="A995" s="87" t="s">
        <v>1120</v>
      </c>
      <c r="B995" s="87" t="s">
        <v>1109</v>
      </c>
      <c r="C995" s="87"/>
      <c r="D995" s="87" t="s">
        <v>59</v>
      </c>
      <c r="E995" s="87" t="s">
        <v>353</v>
      </c>
      <c r="F995" s="87"/>
      <c r="G995" s="87">
        <v>25</v>
      </c>
      <c r="H995" s="88">
        <v>0</v>
      </c>
      <c r="I995" s="89">
        <v>50</v>
      </c>
      <c r="J995" s="88">
        <v>2.25</v>
      </c>
      <c r="K995" s="88">
        <v>4.5999999999999996</v>
      </c>
    </row>
    <row r="996" spans="1:11" ht="21" x14ac:dyDescent="0.2">
      <c r="A996" s="87" t="s">
        <v>1121</v>
      </c>
      <c r="B996" s="87" t="s">
        <v>182</v>
      </c>
      <c r="C996" s="87" t="s">
        <v>3117</v>
      </c>
      <c r="D996" s="87" t="s">
        <v>61</v>
      </c>
      <c r="E996" s="87"/>
      <c r="F996" s="87"/>
      <c r="G996" s="87">
        <v>25</v>
      </c>
      <c r="H996" s="88">
        <v>0</v>
      </c>
      <c r="I996" s="89">
        <v>50</v>
      </c>
      <c r="J996" s="88">
        <v>4.3</v>
      </c>
      <c r="K996" s="88">
        <v>8.8000000000000007</v>
      </c>
    </row>
    <row r="997" spans="1:11" ht="21" x14ac:dyDescent="0.2">
      <c r="A997" s="87" t="s">
        <v>1122</v>
      </c>
      <c r="B997" s="87" t="s">
        <v>182</v>
      </c>
      <c r="C997" s="87" t="s">
        <v>3117</v>
      </c>
      <c r="D997" s="87" t="s">
        <v>64</v>
      </c>
      <c r="E997" s="87"/>
      <c r="F997" s="87"/>
      <c r="G997" s="87">
        <v>25</v>
      </c>
      <c r="H997" s="88">
        <v>0</v>
      </c>
      <c r="I997" s="89">
        <v>50</v>
      </c>
      <c r="J997" s="88">
        <v>5.15</v>
      </c>
      <c r="K997" s="88">
        <v>10.55</v>
      </c>
    </row>
    <row r="998" spans="1:11" ht="21" x14ac:dyDescent="0.2">
      <c r="A998" s="87" t="s">
        <v>1123</v>
      </c>
      <c r="B998" s="87" t="s">
        <v>182</v>
      </c>
      <c r="C998" s="87" t="s">
        <v>3117</v>
      </c>
      <c r="D998" s="87" t="s">
        <v>62</v>
      </c>
      <c r="E998" s="87"/>
      <c r="F998" s="87"/>
      <c r="G998" s="87">
        <v>25</v>
      </c>
      <c r="H998" s="88">
        <v>0</v>
      </c>
      <c r="I998" s="89">
        <v>50</v>
      </c>
      <c r="J998" s="88">
        <v>7.15</v>
      </c>
      <c r="K998" s="88">
        <v>14.65</v>
      </c>
    </row>
    <row r="999" spans="1:11" ht="21" x14ac:dyDescent="0.2">
      <c r="A999" s="87" t="s">
        <v>1124</v>
      </c>
      <c r="B999" s="87" t="s">
        <v>182</v>
      </c>
      <c r="C999" s="87" t="s">
        <v>3117</v>
      </c>
      <c r="D999" s="87" t="s">
        <v>81</v>
      </c>
      <c r="E999" s="87"/>
      <c r="F999" s="87"/>
      <c r="G999" s="87">
        <v>25</v>
      </c>
      <c r="H999" s="88">
        <v>0</v>
      </c>
      <c r="I999" s="89">
        <v>50</v>
      </c>
      <c r="J999" s="88">
        <v>3.1</v>
      </c>
      <c r="K999" s="88">
        <v>6.35</v>
      </c>
    </row>
    <row r="1000" spans="1:11" ht="21" x14ac:dyDescent="0.2">
      <c r="A1000" s="87" t="s">
        <v>1125</v>
      </c>
      <c r="B1000" s="87" t="s">
        <v>182</v>
      </c>
      <c r="C1000" s="87" t="s">
        <v>3117</v>
      </c>
      <c r="D1000" s="87" t="s">
        <v>59</v>
      </c>
      <c r="E1000" s="87"/>
      <c r="F1000" s="87"/>
      <c r="G1000" s="87">
        <v>25</v>
      </c>
      <c r="H1000" s="88">
        <v>0</v>
      </c>
      <c r="I1000" s="89">
        <v>50</v>
      </c>
      <c r="J1000" s="88">
        <v>3.35</v>
      </c>
      <c r="K1000" s="88">
        <v>6.85</v>
      </c>
    </row>
    <row r="1001" spans="1:11" ht="42" x14ac:dyDescent="0.2">
      <c r="A1001" s="87" t="s">
        <v>1126</v>
      </c>
      <c r="B1001" s="87" t="s">
        <v>130</v>
      </c>
      <c r="C1001" s="87"/>
      <c r="D1001" s="87" t="s">
        <v>61</v>
      </c>
      <c r="E1001" s="87"/>
      <c r="F1001" s="87"/>
      <c r="G1001" s="87">
        <v>10</v>
      </c>
      <c r="H1001" s="88">
        <v>0</v>
      </c>
      <c r="I1001" s="89">
        <v>10</v>
      </c>
      <c r="J1001" s="88">
        <v>13.65</v>
      </c>
      <c r="K1001" s="88">
        <v>28</v>
      </c>
    </row>
    <row r="1002" spans="1:11" ht="42" x14ac:dyDescent="0.2">
      <c r="A1002" s="87" t="s">
        <v>1127</v>
      </c>
      <c r="B1002" s="87" t="s">
        <v>130</v>
      </c>
      <c r="C1002" s="87"/>
      <c r="D1002" s="87" t="s">
        <v>64</v>
      </c>
      <c r="E1002" s="87"/>
      <c r="F1002" s="87"/>
      <c r="G1002" s="87">
        <v>10</v>
      </c>
      <c r="H1002" s="88">
        <v>0</v>
      </c>
      <c r="I1002" s="89">
        <v>10</v>
      </c>
      <c r="J1002" s="88">
        <v>16.45</v>
      </c>
      <c r="K1002" s="88">
        <v>33.700000000000003</v>
      </c>
    </row>
    <row r="1003" spans="1:11" ht="42" x14ac:dyDescent="0.2">
      <c r="A1003" s="87" t="s">
        <v>1128</v>
      </c>
      <c r="B1003" s="87" t="s">
        <v>130</v>
      </c>
      <c r="C1003" s="87"/>
      <c r="D1003" s="87" t="s">
        <v>62</v>
      </c>
      <c r="E1003" s="87"/>
      <c r="F1003" s="87"/>
      <c r="G1003" s="87">
        <v>10</v>
      </c>
      <c r="H1003" s="88">
        <v>0</v>
      </c>
      <c r="I1003" s="89">
        <v>10</v>
      </c>
      <c r="J1003" s="88">
        <v>20.100000000000001</v>
      </c>
      <c r="K1003" s="88">
        <v>41.2</v>
      </c>
    </row>
    <row r="1004" spans="1:11" ht="42" x14ac:dyDescent="0.2">
      <c r="A1004" s="87" t="s">
        <v>1129</v>
      </c>
      <c r="B1004" s="87" t="s">
        <v>130</v>
      </c>
      <c r="C1004" s="87"/>
      <c r="D1004" s="87" t="s">
        <v>59</v>
      </c>
      <c r="E1004" s="87"/>
      <c r="F1004" s="87"/>
      <c r="G1004" s="87">
        <v>10</v>
      </c>
      <c r="H1004" s="88">
        <v>0</v>
      </c>
      <c r="I1004" s="89">
        <v>10</v>
      </c>
      <c r="J1004" s="88">
        <v>12.25</v>
      </c>
      <c r="K1004" s="88">
        <v>25.1</v>
      </c>
    </row>
    <row r="1005" spans="1:11" ht="31.5" x14ac:dyDescent="0.2">
      <c r="A1005" s="87" t="s">
        <v>3032</v>
      </c>
      <c r="B1005" s="87" t="s">
        <v>189</v>
      </c>
      <c r="C1005" s="87" t="s">
        <v>69</v>
      </c>
      <c r="D1005" s="87" t="s">
        <v>61</v>
      </c>
      <c r="E1005" s="87"/>
      <c r="F1005" s="87"/>
      <c r="G1005" s="87">
        <v>10</v>
      </c>
      <c r="H1005" s="88">
        <v>0</v>
      </c>
      <c r="I1005" s="89">
        <v>10</v>
      </c>
      <c r="J1005" s="88">
        <v>11.45</v>
      </c>
      <c r="K1005" s="88">
        <v>23.45</v>
      </c>
    </row>
    <row r="1006" spans="1:11" ht="31.5" x14ac:dyDescent="0.2">
      <c r="A1006" s="87" t="s">
        <v>3287</v>
      </c>
      <c r="B1006" s="87" t="s">
        <v>189</v>
      </c>
      <c r="C1006" s="87" t="s">
        <v>69</v>
      </c>
      <c r="D1006" s="87" t="s">
        <v>64</v>
      </c>
      <c r="E1006" s="87"/>
      <c r="F1006" s="87"/>
      <c r="G1006" s="87">
        <v>10</v>
      </c>
      <c r="H1006" s="88">
        <v>0</v>
      </c>
      <c r="I1006" s="89">
        <v>10</v>
      </c>
      <c r="J1006" s="88">
        <v>15.15</v>
      </c>
      <c r="K1006" s="88">
        <v>31.05</v>
      </c>
    </row>
    <row r="1007" spans="1:11" ht="31.5" x14ac:dyDescent="0.2">
      <c r="A1007" s="87" t="s">
        <v>3031</v>
      </c>
      <c r="B1007" s="87" t="s">
        <v>189</v>
      </c>
      <c r="C1007" s="87" t="s">
        <v>69</v>
      </c>
      <c r="D1007" s="87" t="s">
        <v>59</v>
      </c>
      <c r="E1007" s="87"/>
      <c r="F1007" s="87"/>
      <c r="G1007" s="87">
        <v>10</v>
      </c>
      <c r="H1007" s="88">
        <v>0</v>
      </c>
      <c r="I1007" s="89">
        <v>10</v>
      </c>
      <c r="J1007" s="88">
        <v>10.15</v>
      </c>
      <c r="K1007" s="88">
        <v>20.8</v>
      </c>
    </row>
    <row r="1008" spans="1:11" ht="31.5" x14ac:dyDescent="0.2">
      <c r="A1008" s="87" t="s">
        <v>1130</v>
      </c>
      <c r="B1008" s="87" t="s">
        <v>189</v>
      </c>
      <c r="C1008" s="87"/>
      <c r="D1008" s="87" t="s">
        <v>61</v>
      </c>
      <c r="E1008" s="87"/>
      <c r="F1008" s="87"/>
      <c r="G1008" s="87">
        <v>10</v>
      </c>
      <c r="H1008" s="88">
        <v>0</v>
      </c>
      <c r="I1008" s="89">
        <v>10</v>
      </c>
      <c r="J1008" s="88">
        <v>13.65</v>
      </c>
      <c r="K1008" s="88">
        <v>28</v>
      </c>
    </row>
    <row r="1009" spans="1:11" ht="31.5" x14ac:dyDescent="0.2">
      <c r="A1009" s="87" t="s">
        <v>1131</v>
      </c>
      <c r="B1009" s="87" t="s">
        <v>189</v>
      </c>
      <c r="C1009" s="87"/>
      <c r="D1009" s="87" t="s">
        <v>64</v>
      </c>
      <c r="E1009" s="87"/>
      <c r="F1009" s="87"/>
      <c r="G1009" s="87">
        <v>10</v>
      </c>
      <c r="H1009" s="88">
        <v>0</v>
      </c>
      <c r="I1009" s="89">
        <v>10</v>
      </c>
      <c r="J1009" s="88">
        <v>16.45</v>
      </c>
      <c r="K1009" s="88">
        <v>33.700000000000003</v>
      </c>
    </row>
    <row r="1010" spans="1:11" ht="31.5" x14ac:dyDescent="0.2">
      <c r="A1010" s="87" t="s">
        <v>1132</v>
      </c>
      <c r="B1010" s="87" t="s">
        <v>189</v>
      </c>
      <c r="C1010" s="87"/>
      <c r="D1010" s="87" t="s">
        <v>62</v>
      </c>
      <c r="E1010" s="87"/>
      <c r="F1010" s="87"/>
      <c r="G1010" s="87">
        <v>10</v>
      </c>
      <c r="H1010" s="88">
        <v>0</v>
      </c>
      <c r="I1010" s="89">
        <v>10</v>
      </c>
      <c r="J1010" s="88">
        <v>20.100000000000001</v>
      </c>
      <c r="K1010" s="88">
        <v>41.2</v>
      </c>
    </row>
    <row r="1011" spans="1:11" ht="31.5" x14ac:dyDescent="0.2">
      <c r="A1011" s="87" t="s">
        <v>1133</v>
      </c>
      <c r="B1011" s="87" t="s">
        <v>189</v>
      </c>
      <c r="C1011" s="87"/>
      <c r="D1011" s="87" t="s">
        <v>63</v>
      </c>
      <c r="E1011" s="87"/>
      <c r="F1011" s="87" t="s">
        <v>331</v>
      </c>
      <c r="G1011" s="87">
        <v>10</v>
      </c>
      <c r="H1011" s="88">
        <v>0</v>
      </c>
      <c r="I1011" s="89">
        <v>10</v>
      </c>
      <c r="J1011" s="88">
        <v>23.95</v>
      </c>
      <c r="K1011" s="88">
        <v>49.1</v>
      </c>
    </row>
    <row r="1012" spans="1:11" ht="31.5" x14ac:dyDescent="0.2">
      <c r="A1012" s="87" t="s">
        <v>1134</v>
      </c>
      <c r="B1012" s="87" t="s">
        <v>189</v>
      </c>
      <c r="C1012" s="87"/>
      <c r="D1012" s="87" t="s">
        <v>329</v>
      </c>
      <c r="E1012" s="87"/>
      <c r="F1012" s="87" t="s">
        <v>331</v>
      </c>
      <c r="G1012" s="87">
        <v>10</v>
      </c>
      <c r="H1012" s="88">
        <v>0</v>
      </c>
      <c r="I1012" s="89">
        <v>10</v>
      </c>
      <c r="J1012" s="88">
        <v>26.65</v>
      </c>
      <c r="K1012" s="88">
        <v>54.65</v>
      </c>
    </row>
    <row r="1013" spans="1:11" ht="31.5" x14ac:dyDescent="0.2">
      <c r="A1013" s="87" t="s">
        <v>1135</v>
      </c>
      <c r="B1013" s="87" t="s">
        <v>189</v>
      </c>
      <c r="C1013" s="87"/>
      <c r="D1013" s="87" t="s">
        <v>59</v>
      </c>
      <c r="E1013" s="87"/>
      <c r="F1013" s="87"/>
      <c r="G1013" s="87">
        <v>10</v>
      </c>
      <c r="H1013" s="88">
        <v>0</v>
      </c>
      <c r="I1013" s="89">
        <v>10</v>
      </c>
      <c r="J1013" s="88">
        <v>12.25</v>
      </c>
      <c r="K1013" s="88">
        <v>25.1</v>
      </c>
    </row>
    <row r="1014" spans="1:11" ht="31.5" x14ac:dyDescent="0.2">
      <c r="A1014" s="87" t="s">
        <v>1136</v>
      </c>
      <c r="B1014" s="87" t="s">
        <v>262</v>
      </c>
      <c r="C1014" s="87" t="s">
        <v>69</v>
      </c>
      <c r="D1014" s="87" t="s">
        <v>61</v>
      </c>
      <c r="E1014" s="87"/>
      <c r="F1014" s="87" t="s">
        <v>1137</v>
      </c>
      <c r="G1014" s="87">
        <v>10</v>
      </c>
      <c r="H1014" s="88">
        <v>0</v>
      </c>
      <c r="I1014" s="89">
        <v>10</v>
      </c>
      <c r="J1014" s="88">
        <v>10.3</v>
      </c>
      <c r="K1014" s="88">
        <v>21.1</v>
      </c>
    </row>
    <row r="1015" spans="1:11" ht="31.5" x14ac:dyDescent="0.2">
      <c r="A1015" s="87" t="s">
        <v>1138</v>
      </c>
      <c r="B1015" s="87" t="s">
        <v>262</v>
      </c>
      <c r="C1015" s="87" t="s">
        <v>69</v>
      </c>
      <c r="D1015" s="87" t="s">
        <v>61</v>
      </c>
      <c r="E1015" s="87" t="s">
        <v>328</v>
      </c>
      <c r="F1015" s="87"/>
      <c r="G1015" s="87">
        <v>10</v>
      </c>
      <c r="H1015" s="88">
        <v>0</v>
      </c>
      <c r="I1015" s="89">
        <v>10</v>
      </c>
      <c r="J1015" s="88">
        <v>12.35</v>
      </c>
      <c r="K1015" s="88">
        <v>25.3</v>
      </c>
    </row>
    <row r="1016" spans="1:11" ht="31.5" x14ac:dyDescent="0.2">
      <c r="A1016" s="87" t="s">
        <v>1139</v>
      </c>
      <c r="B1016" s="87" t="s">
        <v>262</v>
      </c>
      <c r="C1016" s="87" t="s">
        <v>69</v>
      </c>
      <c r="D1016" s="87" t="s">
        <v>64</v>
      </c>
      <c r="E1016" s="87"/>
      <c r="F1016" s="87" t="s">
        <v>1137</v>
      </c>
      <c r="G1016" s="87">
        <v>10</v>
      </c>
      <c r="H1016" s="88">
        <v>0</v>
      </c>
      <c r="I1016" s="89">
        <v>10</v>
      </c>
      <c r="J1016" s="88">
        <v>12.25</v>
      </c>
      <c r="K1016" s="88">
        <v>25.1</v>
      </c>
    </row>
    <row r="1017" spans="1:11" ht="31.5" x14ac:dyDescent="0.2">
      <c r="A1017" s="87" t="s">
        <v>1140</v>
      </c>
      <c r="B1017" s="87" t="s">
        <v>262</v>
      </c>
      <c r="C1017" s="87" t="s">
        <v>69</v>
      </c>
      <c r="D1017" s="87" t="s">
        <v>64</v>
      </c>
      <c r="E1017" s="87" t="s">
        <v>328</v>
      </c>
      <c r="F1017" s="87"/>
      <c r="G1017" s="87">
        <v>10</v>
      </c>
      <c r="H1017" s="88">
        <v>0</v>
      </c>
      <c r="I1017" s="89">
        <v>10</v>
      </c>
      <c r="J1017" s="88">
        <v>14.7</v>
      </c>
      <c r="K1017" s="88">
        <v>30.15</v>
      </c>
    </row>
    <row r="1018" spans="1:11" ht="31.5" x14ac:dyDescent="0.2">
      <c r="A1018" s="87" t="s">
        <v>1141</v>
      </c>
      <c r="B1018" s="87" t="s">
        <v>262</v>
      </c>
      <c r="C1018" s="87" t="s">
        <v>69</v>
      </c>
      <c r="D1018" s="87" t="s">
        <v>62</v>
      </c>
      <c r="E1018" s="87"/>
      <c r="F1018" s="87" t="s">
        <v>1137</v>
      </c>
      <c r="G1018" s="87">
        <v>10</v>
      </c>
      <c r="H1018" s="88">
        <v>0</v>
      </c>
      <c r="I1018" s="89">
        <v>10</v>
      </c>
      <c r="J1018" s="88">
        <v>13.95</v>
      </c>
      <c r="K1018" s="88">
        <v>28.6</v>
      </c>
    </row>
    <row r="1019" spans="1:11" ht="31.5" x14ac:dyDescent="0.2">
      <c r="A1019" s="87" t="s">
        <v>1142</v>
      </c>
      <c r="B1019" s="87" t="s">
        <v>262</v>
      </c>
      <c r="C1019" s="87" t="s">
        <v>69</v>
      </c>
      <c r="D1019" s="87" t="s">
        <v>62</v>
      </c>
      <c r="E1019" s="87" t="s">
        <v>328</v>
      </c>
      <c r="F1019" s="87"/>
      <c r="G1019" s="87">
        <v>10</v>
      </c>
      <c r="H1019" s="88">
        <v>0</v>
      </c>
      <c r="I1019" s="89">
        <v>10</v>
      </c>
      <c r="J1019" s="88">
        <v>16.75</v>
      </c>
      <c r="K1019" s="88">
        <v>34.35</v>
      </c>
    </row>
    <row r="1020" spans="1:11" ht="31.5" x14ac:dyDescent="0.2">
      <c r="A1020" s="87" t="s">
        <v>1143</v>
      </c>
      <c r="B1020" s="87" t="s">
        <v>262</v>
      </c>
      <c r="C1020" s="87" t="s">
        <v>69</v>
      </c>
      <c r="D1020" s="87" t="s">
        <v>63</v>
      </c>
      <c r="E1020" s="87"/>
      <c r="F1020" s="87" t="s">
        <v>1137</v>
      </c>
      <c r="G1020" s="87">
        <v>10</v>
      </c>
      <c r="H1020" s="88">
        <v>0</v>
      </c>
      <c r="I1020" s="89">
        <v>10</v>
      </c>
      <c r="J1020" s="88">
        <v>15.2</v>
      </c>
      <c r="K1020" s="88">
        <v>31.15</v>
      </c>
    </row>
    <row r="1021" spans="1:11" ht="31.5" x14ac:dyDescent="0.2">
      <c r="A1021" s="87" t="s">
        <v>1144</v>
      </c>
      <c r="B1021" s="87" t="s">
        <v>262</v>
      </c>
      <c r="C1021" s="87" t="s">
        <v>69</v>
      </c>
      <c r="D1021" s="87" t="s">
        <v>63</v>
      </c>
      <c r="E1021" s="87" t="s">
        <v>328</v>
      </c>
      <c r="F1021" s="87"/>
      <c r="G1021" s="87">
        <v>10</v>
      </c>
      <c r="H1021" s="88">
        <v>0</v>
      </c>
      <c r="I1021" s="89">
        <v>10</v>
      </c>
      <c r="J1021" s="88">
        <v>18.25</v>
      </c>
      <c r="K1021" s="88">
        <v>37.4</v>
      </c>
    </row>
    <row r="1022" spans="1:11" ht="31.5" x14ac:dyDescent="0.2">
      <c r="A1022" s="87" t="s">
        <v>3590</v>
      </c>
      <c r="B1022" s="87" t="s">
        <v>262</v>
      </c>
      <c r="C1022" s="87" t="s">
        <v>69</v>
      </c>
      <c r="D1022" s="87" t="s">
        <v>59</v>
      </c>
      <c r="E1022" s="87"/>
      <c r="F1022" s="87" t="s">
        <v>2594</v>
      </c>
      <c r="G1022" s="87">
        <v>5</v>
      </c>
      <c r="H1022" s="88">
        <v>0</v>
      </c>
      <c r="I1022" s="89">
        <v>0</v>
      </c>
      <c r="J1022" s="88">
        <v>0</v>
      </c>
      <c r="K1022" s="88">
        <v>0</v>
      </c>
    </row>
    <row r="1023" spans="1:11" ht="31.5" x14ac:dyDescent="0.2">
      <c r="A1023" s="87" t="s">
        <v>2669</v>
      </c>
      <c r="B1023" s="87" t="s">
        <v>262</v>
      </c>
      <c r="C1023" s="87" t="s">
        <v>1146</v>
      </c>
      <c r="D1023" s="87" t="s">
        <v>61</v>
      </c>
      <c r="E1023" s="87" t="s">
        <v>328</v>
      </c>
      <c r="F1023" s="87" t="s">
        <v>331</v>
      </c>
      <c r="G1023" s="87">
        <v>5</v>
      </c>
      <c r="H1023" s="88">
        <v>0</v>
      </c>
      <c r="I1023" s="89">
        <v>10</v>
      </c>
      <c r="J1023" s="88">
        <v>14.8</v>
      </c>
      <c r="K1023" s="88">
        <v>30.35</v>
      </c>
    </row>
    <row r="1024" spans="1:11" ht="31.5" x14ac:dyDescent="0.2">
      <c r="A1024" s="87" t="s">
        <v>1145</v>
      </c>
      <c r="B1024" s="87" t="s">
        <v>262</v>
      </c>
      <c r="C1024" s="87" t="s">
        <v>1146</v>
      </c>
      <c r="D1024" s="87" t="s">
        <v>64</v>
      </c>
      <c r="E1024" s="87" t="s">
        <v>328</v>
      </c>
      <c r="F1024" s="87" t="s">
        <v>331</v>
      </c>
      <c r="G1024" s="87">
        <v>5</v>
      </c>
      <c r="H1024" s="88">
        <v>0</v>
      </c>
      <c r="I1024" s="89">
        <v>10</v>
      </c>
      <c r="J1024" s="88">
        <v>17</v>
      </c>
      <c r="K1024" s="88">
        <v>34.85</v>
      </c>
    </row>
    <row r="1025" spans="1:11" ht="31.5" x14ac:dyDescent="0.2">
      <c r="A1025" s="87" t="s">
        <v>1147</v>
      </c>
      <c r="B1025" s="87" t="s">
        <v>262</v>
      </c>
      <c r="C1025" s="87" t="s">
        <v>1146</v>
      </c>
      <c r="D1025" s="87" t="s">
        <v>62</v>
      </c>
      <c r="E1025" s="87" t="s">
        <v>328</v>
      </c>
      <c r="F1025" s="87" t="s">
        <v>331</v>
      </c>
      <c r="G1025" s="87">
        <v>5</v>
      </c>
      <c r="H1025" s="88">
        <v>0</v>
      </c>
      <c r="I1025" s="89">
        <v>10</v>
      </c>
      <c r="J1025" s="88">
        <v>20.45</v>
      </c>
      <c r="K1025" s="88">
        <v>41.9</v>
      </c>
    </row>
    <row r="1026" spans="1:11" ht="31.5" x14ac:dyDescent="0.2">
      <c r="A1026" s="87" t="s">
        <v>1148</v>
      </c>
      <c r="B1026" s="87" t="s">
        <v>262</v>
      </c>
      <c r="C1026" s="87" t="s">
        <v>1146</v>
      </c>
      <c r="D1026" s="87" t="s">
        <v>63</v>
      </c>
      <c r="E1026" s="87" t="s">
        <v>328</v>
      </c>
      <c r="F1026" s="87" t="s">
        <v>331</v>
      </c>
      <c r="G1026" s="87">
        <v>5</v>
      </c>
      <c r="H1026" s="88">
        <v>0</v>
      </c>
      <c r="I1026" s="89">
        <v>10</v>
      </c>
      <c r="J1026" s="88">
        <v>24</v>
      </c>
      <c r="K1026" s="88">
        <v>49.2</v>
      </c>
    </row>
    <row r="1027" spans="1:11" ht="31.5" x14ac:dyDescent="0.2">
      <c r="A1027" s="87" t="s">
        <v>2670</v>
      </c>
      <c r="B1027" s="87" t="s">
        <v>262</v>
      </c>
      <c r="C1027" s="87" t="s">
        <v>1146</v>
      </c>
      <c r="D1027" s="87" t="s">
        <v>329</v>
      </c>
      <c r="E1027" s="87" t="s">
        <v>328</v>
      </c>
      <c r="F1027" s="87" t="s">
        <v>331</v>
      </c>
      <c r="G1027" s="87">
        <v>5</v>
      </c>
      <c r="H1027" s="88">
        <v>0</v>
      </c>
      <c r="I1027" s="89">
        <v>10</v>
      </c>
      <c r="J1027" s="88">
        <v>27.2</v>
      </c>
      <c r="K1027" s="88">
        <v>55.75</v>
      </c>
    </row>
    <row r="1028" spans="1:11" ht="31.5" x14ac:dyDescent="0.2">
      <c r="A1028" s="87" t="s">
        <v>1149</v>
      </c>
      <c r="B1028" s="87" t="s">
        <v>262</v>
      </c>
      <c r="C1028" s="87"/>
      <c r="D1028" s="87" t="s">
        <v>61</v>
      </c>
      <c r="E1028" s="87"/>
      <c r="F1028" s="87" t="s">
        <v>1137</v>
      </c>
      <c r="G1028" s="87">
        <v>10</v>
      </c>
      <c r="H1028" s="88">
        <v>0</v>
      </c>
      <c r="I1028" s="89">
        <v>10</v>
      </c>
      <c r="J1028" s="88">
        <v>10.3</v>
      </c>
      <c r="K1028" s="88">
        <v>21.1</v>
      </c>
    </row>
    <row r="1029" spans="1:11" ht="31.5" x14ac:dyDescent="0.2">
      <c r="A1029" s="87" t="s">
        <v>2671</v>
      </c>
      <c r="B1029" s="87" t="s">
        <v>262</v>
      </c>
      <c r="C1029" s="87"/>
      <c r="D1029" s="87" t="s">
        <v>61</v>
      </c>
      <c r="E1029" s="87" t="s">
        <v>328</v>
      </c>
      <c r="F1029" s="87"/>
      <c r="G1029" s="87">
        <v>10</v>
      </c>
      <c r="H1029" s="88">
        <v>0</v>
      </c>
      <c r="I1029" s="89">
        <v>10</v>
      </c>
      <c r="J1029" s="88">
        <v>12.35</v>
      </c>
      <c r="K1029" s="88">
        <v>25.3</v>
      </c>
    </row>
    <row r="1030" spans="1:11" ht="31.5" x14ac:dyDescent="0.2">
      <c r="A1030" s="87" t="s">
        <v>1150</v>
      </c>
      <c r="B1030" s="87" t="s">
        <v>262</v>
      </c>
      <c r="C1030" s="87"/>
      <c r="D1030" s="87" t="s">
        <v>64</v>
      </c>
      <c r="E1030" s="87"/>
      <c r="F1030" s="87" t="s">
        <v>1137</v>
      </c>
      <c r="G1030" s="87">
        <v>10</v>
      </c>
      <c r="H1030" s="88">
        <v>0</v>
      </c>
      <c r="I1030" s="89">
        <v>10</v>
      </c>
      <c r="J1030" s="88">
        <v>12.25</v>
      </c>
      <c r="K1030" s="88">
        <v>25.1</v>
      </c>
    </row>
    <row r="1031" spans="1:11" ht="31.5" x14ac:dyDescent="0.2">
      <c r="A1031" s="87" t="s">
        <v>1151</v>
      </c>
      <c r="B1031" s="87" t="s">
        <v>262</v>
      </c>
      <c r="C1031" s="87"/>
      <c r="D1031" s="87" t="s">
        <v>64</v>
      </c>
      <c r="E1031" s="87" t="s">
        <v>816</v>
      </c>
      <c r="F1031" s="87" t="s">
        <v>331</v>
      </c>
      <c r="G1031" s="87">
        <v>5</v>
      </c>
      <c r="H1031" s="88">
        <v>0</v>
      </c>
      <c r="I1031" s="89">
        <v>10</v>
      </c>
      <c r="J1031" s="88">
        <v>17.649999999999999</v>
      </c>
      <c r="K1031" s="88">
        <v>36.200000000000003</v>
      </c>
    </row>
    <row r="1032" spans="1:11" ht="31.5" x14ac:dyDescent="0.2">
      <c r="A1032" s="87" t="s">
        <v>1152</v>
      </c>
      <c r="B1032" s="87" t="s">
        <v>262</v>
      </c>
      <c r="C1032" s="87"/>
      <c r="D1032" s="87" t="s">
        <v>64</v>
      </c>
      <c r="E1032" s="87" t="s">
        <v>328</v>
      </c>
      <c r="F1032" s="87"/>
      <c r="G1032" s="87">
        <v>10</v>
      </c>
      <c r="H1032" s="88">
        <v>0</v>
      </c>
      <c r="I1032" s="89">
        <v>10</v>
      </c>
      <c r="J1032" s="88">
        <v>14.7</v>
      </c>
      <c r="K1032" s="88">
        <v>30.15</v>
      </c>
    </row>
    <row r="1033" spans="1:11" ht="31.5" x14ac:dyDescent="0.2">
      <c r="A1033" s="87" t="s">
        <v>1153</v>
      </c>
      <c r="B1033" s="87" t="s">
        <v>262</v>
      </c>
      <c r="C1033" s="87"/>
      <c r="D1033" s="87" t="s">
        <v>62</v>
      </c>
      <c r="E1033" s="87"/>
      <c r="F1033" s="87" t="s">
        <v>1137</v>
      </c>
      <c r="G1033" s="87">
        <v>10</v>
      </c>
      <c r="H1033" s="88">
        <v>0</v>
      </c>
      <c r="I1033" s="89">
        <v>10</v>
      </c>
      <c r="J1033" s="88">
        <v>13.95</v>
      </c>
      <c r="K1033" s="88">
        <v>28.6</v>
      </c>
    </row>
    <row r="1034" spans="1:11" ht="31.5" x14ac:dyDescent="0.2">
      <c r="A1034" s="87" t="s">
        <v>1154</v>
      </c>
      <c r="B1034" s="87" t="s">
        <v>262</v>
      </c>
      <c r="C1034" s="87"/>
      <c r="D1034" s="87" t="s">
        <v>62</v>
      </c>
      <c r="E1034" s="87" t="s">
        <v>816</v>
      </c>
      <c r="F1034" s="87" t="s">
        <v>331</v>
      </c>
      <c r="G1034" s="87">
        <v>5</v>
      </c>
      <c r="H1034" s="88">
        <v>0</v>
      </c>
      <c r="I1034" s="89">
        <v>10</v>
      </c>
      <c r="J1034" s="88">
        <v>20.100000000000001</v>
      </c>
      <c r="K1034" s="88">
        <v>41.2</v>
      </c>
    </row>
    <row r="1035" spans="1:11" ht="31.5" x14ac:dyDescent="0.2">
      <c r="A1035" s="87" t="s">
        <v>1155</v>
      </c>
      <c r="B1035" s="87" t="s">
        <v>262</v>
      </c>
      <c r="C1035" s="87"/>
      <c r="D1035" s="87" t="s">
        <v>62</v>
      </c>
      <c r="E1035" s="87" t="s">
        <v>328</v>
      </c>
      <c r="F1035" s="87"/>
      <c r="G1035" s="87">
        <v>10</v>
      </c>
      <c r="H1035" s="88">
        <v>0</v>
      </c>
      <c r="I1035" s="89">
        <v>10</v>
      </c>
      <c r="J1035" s="88">
        <v>16.75</v>
      </c>
      <c r="K1035" s="88">
        <v>34.35</v>
      </c>
    </row>
    <row r="1036" spans="1:11" ht="31.5" x14ac:dyDescent="0.2">
      <c r="A1036" s="87" t="s">
        <v>1156</v>
      </c>
      <c r="B1036" s="87" t="s">
        <v>262</v>
      </c>
      <c r="C1036" s="87"/>
      <c r="D1036" s="87" t="s">
        <v>63</v>
      </c>
      <c r="E1036" s="87"/>
      <c r="F1036" s="87" t="s">
        <v>1137</v>
      </c>
      <c r="G1036" s="87">
        <v>10</v>
      </c>
      <c r="H1036" s="88">
        <v>0</v>
      </c>
      <c r="I1036" s="89">
        <v>10</v>
      </c>
      <c r="J1036" s="88">
        <v>15.25</v>
      </c>
      <c r="K1036" s="88">
        <v>31.25</v>
      </c>
    </row>
    <row r="1037" spans="1:11" ht="31.5" x14ac:dyDescent="0.2">
      <c r="A1037" s="87" t="s">
        <v>1157</v>
      </c>
      <c r="B1037" s="87" t="s">
        <v>262</v>
      </c>
      <c r="C1037" s="87"/>
      <c r="D1037" s="87" t="s">
        <v>63</v>
      </c>
      <c r="E1037" s="87" t="s">
        <v>816</v>
      </c>
      <c r="F1037" s="87" t="s">
        <v>331</v>
      </c>
      <c r="G1037" s="87">
        <v>5</v>
      </c>
      <c r="H1037" s="88">
        <v>0</v>
      </c>
      <c r="I1037" s="89">
        <v>10</v>
      </c>
      <c r="J1037" s="88">
        <v>22.5</v>
      </c>
      <c r="K1037" s="88">
        <v>46.1</v>
      </c>
    </row>
    <row r="1038" spans="1:11" ht="31.5" x14ac:dyDescent="0.2">
      <c r="A1038" s="87" t="s">
        <v>1158</v>
      </c>
      <c r="B1038" s="87" t="s">
        <v>262</v>
      </c>
      <c r="C1038" s="87"/>
      <c r="D1038" s="87" t="s">
        <v>63</v>
      </c>
      <c r="E1038" s="87" t="s">
        <v>328</v>
      </c>
      <c r="F1038" s="87"/>
      <c r="G1038" s="87">
        <v>10</v>
      </c>
      <c r="H1038" s="88">
        <v>0</v>
      </c>
      <c r="I1038" s="89">
        <v>10</v>
      </c>
      <c r="J1038" s="88">
        <v>18.25</v>
      </c>
      <c r="K1038" s="88">
        <v>37.4</v>
      </c>
    </row>
    <row r="1039" spans="1:11" ht="31.5" x14ac:dyDescent="0.2">
      <c r="A1039" s="87" t="s">
        <v>2672</v>
      </c>
      <c r="B1039" s="87" t="s">
        <v>262</v>
      </c>
      <c r="C1039" s="87"/>
      <c r="D1039" s="87" t="s">
        <v>329</v>
      </c>
      <c r="E1039" s="87"/>
      <c r="F1039" s="87" t="s">
        <v>2673</v>
      </c>
      <c r="G1039" s="87">
        <v>10</v>
      </c>
      <c r="H1039" s="88">
        <v>0</v>
      </c>
      <c r="I1039" s="89">
        <v>10</v>
      </c>
      <c r="J1039" s="88">
        <v>16.55</v>
      </c>
      <c r="K1039" s="88">
        <v>33.950000000000003</v>
      </c>
    </row>
    <row r="1040" spans="1:11" ht="31.5" x14ac:dyDescent="0.2">
      <c r="A1040" s="87" t="s">
        <v>1159</v>
      </c>
      <c r="B1040" s="87" t="s">
        <v>262</v>
      </c>
      <c r="C1040" s="87"/>
      <c r="D1040" s="87" t="s">
        <v>329</v>
      </c>
      <c r="E1040" s="87" t="s">
        <v>816</v>
      </c>
      <c r="F1040" s="87" t="s">
        <v>331</v>
      </c>
      <c r="G1040" s="87">
        <v>3</v>
      </c>
      <c r="H1040" s="88">
        <v>0</v>
      </c>
      <c r="I1040" s="89">
        <v>9</v>
      </c>
      <c r="J1040" s="88">
        <v>24.9</v>
      </c>
      <c r="K1040" s="88">
        <v>51.05</v>
      </c>
    </row>
    <row r="1041" spans="1:11" ht="31.5" x14ac:dyDescent="0.2">
      <c r="A1041" s="87" t="s">
        <v>1160</v>
      </c>
      <c r="B1041" s="87" t="s">
        <v>262</v>
      </c>
      <c r="C1041" s="87"/>
      <c r="D1041" s="87" t="s">
        <v>329</v>
      </c>
      <c r="E1041" s="87" t="s">
        <v>328</v>
      </c>
      <c r="F1041" s="87" t="s">
        <v>331</v>
      </c>
      <c r="G1041" s="87">
        <v>10</v>
      </c>
      <c r="H1041" s="88">
        <v>0</v>
      </c>
      <c r="I1041" s="89">
        <v>10</v>
      </c>
      <c r="J1041" s="88">
        <v>19.75</v>
      </c>
      <c r="K1041" s="88">
        <v>40.5</v>
      </c>
    </row>
    <row r="1042" spans="1:11" ht="31.5" x14ac:dyDescent="0.2">
      <c r="A1042" s="87" t="s">
        <v>3288</v>
      </c>
      <c r="B1042" s="87" t="s">
        <v>262</v>
      </c>
      <c r="C1042" s="87"/>
      <c r="D1042" s="87" t="s">
        <v>330</v>
      </c>
      <c r="E1042" s="87" t="s">
        <v>328</v>
      </c>
      <c r="F1042" s="87"/>
      <c r="G1042" s="87">
        <v>10</v>
      </c>
      <c r="H1042" s="88">
        <v>0</v>
      </c>
      <c r="I1042" s="89">
        <v>10</v>
      </c>
      <c r="J1042" s="88">
        <v>22.3</v>
      </c>
      <c r="K1042" s="88">
        <v>45.7</v>
      </c>
    </row>
    <row r="1043" spans="1:11" ht="31.5" x14ac:dyDescent="0.2">
      <c r="A1043" s="87" t="s">
        <v>1161</v>
      </c>
      <c r="B1043" s="87" t="s">
        <v>262</v>
      </c>
      <c r="C1043" s="87"/>
      <c r="D1043" s="87" t="s">
        <v>59</v>
      </c>
      <c r="E1043" s="87"/>
      <c r="F1043" s="87"/>
      <c r="G1043" s="87">
        <v>10</v>
      </c>
      <c r="H1043" s="88">
        <v>0</v>
      </c>
      <c r="I1043" s="89">
        <v>10</v>
      </c>
      <c r="J1043" s="88">
        <v>8.1999999999999993</v>
      </c>
      <c r="K1043" s="88">
        <v>16.8</v>
      </c>
    </row>
    <row r="1044" spans="1:11" ht="31.5" x14ac:dyDescent="0.2">
      <c r="A1044" s="87" t="s">
        <v>1162</v>
      </c>
      <c r="B1044" s="87" t="s">
        <v>196</v>
      </c>
      <c r="C1044" s="87"/>
      <c r="D1044" s="87" t="s">
        <v>61</v>
      </c>
      <c r="E1044" s="87"/>
      <c r="F1044" s="87"/>
      <c r="G1044" s="87">
        <v>10</v>
      </c>
      <c r="H1044" s="88">
        <v>0</v>
      </c>
      <c r="I1044" s="89">
        <v>10</v>
      </c>
      <c r="J1044" s="88">
        <v>13.25</v>
      </c>
      <c r="K1044" s="88">
        <v>27.15</v>
      </c>
    </row>
    <row r="1045" spans="1:11" ht="31.5" x14ac:dyDescent="0.2">
      <c r="A1045" s="87" t="s">
        <v>1163</v>
      </c>
      <c r="B1045" s="87" t="s">
        <v>196</v>
      </c>
      <c r="C1045" s="87"/>
      <c r="D1045" s="87" t="s">
        <v>64</v>
      </c>
      <c r="E1045" s="87"/>
      <c r="F1045" s="87"/>
      <c r="G1045" s="87">
        <v>10</v>
      </c>
      <c r="H1045" s="88">
        <v>0</v>
      </c>
      <c r="I1045" s="89">
        <v>10</v>
      </c>
      <c r="J1045" s="88">
        <v>15.55</v>
      </c>
      <c r="K1045" s="88">
        <v>31.9</v>
      </c>
    </row>
    <row r="1046" spans="1:11" ht="31.5" x14ac:dyDescent="0.2">
      <c r="A1046" s="87" t="s">
        <v>1164</v>
      </c>
      <c r="B1046" s="87" t="s">
        <v>196</v>
      </c>
      <c r="C1046" s="87"/>
      <c r="D1046" s="87" t="s">
        <v>64</v>
      </c>
      <c r="E1046" s="87" t="s">
        <v>357</v>
      </c>
      <c r="F1046" s="87"/>
      <c r="G1046" s="87">
        <v>10</v>
      </c>
      <c r="H1046" s="88">
        <v>0</v>
      </c>
      <c r="I1046" s="89">
        <v>10</v>
      </c>
      <c r="J1046" s="88">
        <v>12.6</v>
      </c>
      <c r="K1046" s="88">
        <v>25.85</v>
      </c>
    </row>
    <row r="1047" spans="1:11" ht="31.5" x14ac:dyDescent="0.2">
      <c r="A1047" s="87" t="s">
        <v>1165</v>
      </c>
      <c r="B1047" s="87" t="s">
        <v>196</v>
      </c>
      <c r="C1047" s="87"/>
      <c r="D1047" s="87" t="s">
        <v>62</v>
      </c>
      <c r="E1047" s="87"/>
      <c r="F1047" s="87"/>
      <c r="G1047" s="87">
        <v>10</v>
      </c>
      <c r="H1047" s="88">
        <v>0</v>
      </c>
      <c r="I1047" s="89">
        <v>10</v>
      </c>
      <c r="J1047" s="88">
        <v>17.899999999999999</v>
      </c>
      <c r="K1047" s="88">
        <v>36.700000000000003</v>
      </c>
    </row>
    <row r="1048" spans="1:11" ht="31.5" x14ac:dyDescent="0.2">
      <c r="A1048" s="87" t="s">
        <v>1166</v>
      </c>
      <c r="B1048" s="87" t="s">
        <v>196</v>
      </c>
      <c r="C1048" s="87"/>
      <c r="D1048" s="87" t="s">
        <v>62</v>
      </c>
      <c r="E1048" s="87" t="s">
        <v>357</v>
      </c>
      <c r="F1048" s="87"/>
      <c r="G1048" s="87">
        <v>10</v>
      </c>
      <c r="H1048" s="88">
        <v>0</v>
      </c>
      <c r="I1048" s="89">
        <v>10</v>
      </c>
      <c r="J1048" s="88">
        <v>14.4</v>
      </c>
      <c r="K1048" s="88">
        <v>29.5</v>
      </c>
    </row>
    <row r="1049" spans="1:11" ht="31.5" x14ac:dyDescent="0.2">
      <c r="A1049" s="87" t="s">
        <v>1167</v>
      </c>
      <c r="B1049" s="87" t="s">
        <v>196</v>
      </c>
      <c r="C1049" s="87"/>
      <c r="D1049" s="87" t="s">
        <v>63</v>
      </c>
      <c r="E1049" s="87"/>
      <c r="F1049" s="87"/>
      <c r="G1049" s="87">
        <v>10</v>
      </c>
      <c r="H1049" s="88">
        <v>0</v>
      </c>
      <c r="I1049" s="89">
        <v>10</v>
      </c>
      <c r="J1049" s="88">
        <v>20.149999999999999</v>
      </c>
      <c r="K1049" s="88">
        <v>41.3</v>
      </c>
    </row>
    <row r="1050" spans="1:11" ht="31.5" x14ac:dyDescent="0.2">
      <c r="A1050" s="87" t="s">
        <v>1168</v>
      </c>
      <c r="B1050" s="87" t="s">
        <v>196</v>
      </c>
      <c r="C1050" s="87"/>
      <c r="D1050" s="87" t="s">
        <v>329</v>
      </c>
      <c r="E1050" s="87"/>
      <c r="F1050" s="87" t="s">
        <v>331</v>
      </c>
      <c r="G1050" s="87">
        <v>10</v>
      </c>
      <c r="H1050" s="88">
        <v>0</v>
      </c>
      <c r="I1050" s="89">
        <v>10</v>
      </c>
      <c r="J1050" s="88">
        <v>22.45</v>
      </c>
      <c r="K1050" s="88">
        <v>46</v>
      </c>
    </row>
    <row r="1051" spans="1:11" ht="21" x14ac:dyDescent="0.2">
      <c r="A1051" s="87" t="s">
        <v>3289</v>
      </c>
      <c r="B1051" s="87" t="s">
        <v>1170</v>
      </c>
      <c r="C1051" s="87" t="s">
        <v>1146</v>
      </c>
      <c r="D1051" s="87" t="s">
        <v>61</v>
      </c>
      <c r="E1051" s="87"/>
      <c r="F1051" s="87"/>
      <c r="G1051" s="87">
        <v>5</v>
      </c>
      <c r="H1051" s="88">
        <v>1.5</v>
      </c>
      <c r="I1051" s="89">
        <v>10</v>
      </c>
      <c r="J1051" s="88">
        <v>17.3</v>
      </c>
      <c r="K1051" s="88">
        <v>35.4</v>
      </c>
    </row>
    <row r="1052" spans="1:11" ht="21" x14ac:dyDescent="0.2">
      <c r="A1052" s="87" t="s">
        <v>3290</v>
      </c>
      <c r="B1052" s="87" t="s">
        <v>1170</v>
      </c>
      <c r="C1052" s="87" t="s">
        <v>1146</v>
      </c>
      <c r="D1052" s="87" t="s">
        <v>64</v>
      </c>
      <c r="E1052" s="87"/>
      <c r="F1052" s="87"/>
      <c r="G1052" s="87">
        <v>5</v>
      </c>
      <c r="H1052" s="88">
        <v>1.5</v>
      </c>
      <c r="I1052" s="89">
        <v>10</v>
      </c>
      <c r="J1052" s="88">
        <v>20.7</v>
      </c>
      <c r="K1052" s="88">
        <v>42.4</v>
      </c>
    </row>
    <row r="1053" spans="1:11" ht="21" x14ac:dyDescent="0.2">
      <c r="A1053" s="87" t="s">
        <v>3291</v>
      </c>
      <c r="B1053" s="87" t="s">
        <v>1170</v>
      </c>
      <c r="C1053" s="87" t="s">
        <v>1146</v>
      </c>
      <c r="D1053" s="87" t="s">
        <v>62</v>
      </c>
      <c r="E1053" s="87"/>
      <c r="F1053" s="87"/>
      <c r="G1053" s="87">
        <v>5</v>
      </c>
      <c r="H1053" s="88">
        <v>1.5</v>
      </c>
      <c r="I1053" s="89">
        <v>10</v>
      </c>
      <c r="J1053" s="88">
        <v>23.85</v>
      </c>
      <c r="K1053" s="88">
        <v>48.85</v>
      </c>
    </row>
    <row r="1054" spans="1:11" ht="21" x14ac:dyDescent="0.2">
      <c r="A1054" s="87" t="s">
        <v>3292</v>
      </c>
      <c r="B1054" s="87" t="s">
        <v>1170</v>
      </c>
      <c r="C1054" s="87" t="s">
        <v>1146</v>
      </c>
      <c r="D1054" s="87" t="s">
        <v>63</v>
      </c>
      <c r="E1054" s="87"/>
      <c r="F1054" s="87"/>
      <c r="G1054" s="87">
        <v>5</v>
      </c>
      <c r="H1054" s="88">
        <v>1.5</v>
      </c>
      <c r="I1054" s="89">
        <v>10</v>
      </c>
      <c r="J1054" s="88">
        <v>25.25</v>
      </c>
      <c r="K1054" s="88">
        <v>51.7</v>
      </c>
    </row>
    <row r="1055" spans="1:11" ht="21" x14ac:dyDescent="0.2">
      <c r="A1055" s="87" t="s">
        <v>1169</v>
      </c>
      <c r="B1055" s="87" t="s">
        <v>1170</v>
      </c>
      <c r="C1055" s="87"/>
      <c r="D1055" s="87"/>
      <c r="E1055" s="87" t="s">
        <v>870</v>
      </c>
      <c r="F1055" s="87"/>
      <c r="G1055" s="87">
        <v>10</v>
      </c>
      <c r="H1055" s="88">
        <v>1.5</v>
      </c>
      <c r="I1055" s="89">
        <v>10</v>
      </c>
      <c r="J1055" s="88">
        <v>10</v>
      </c>
      <c r="K1055" s="88">
        <v>20.45</v>
      </c>
    </row>
    <row r="1056" spans="1:11" ht="21" x14ac:dyDescent="0.2">
      <c r="A1056" s="87" t="s">
        <v>1171</v>
      </c>
      <c r="B1056" s="87" t="s">
        <v>1170</v>
      </c>
      <c r="C1056" s="87"/>
      <c r="D1056" s="87" t="s">
        <v>61</v>
      </c>
      <c r="E1056" s="87"/>
      <c r="F1056" s="87"/>
      <c r="G1056" s="87">
        <v>10</v>
      </c>
      <c r="H1056" s="88">
        <v>1.5</v>
      </c>
      <c r="I1056" s="89">
        <v>10</v>
      </c>
      <c r="J1056" s="88">
        <v>12.35</v>
      </c>
      <c r="K1056" s="88">
        <v>25.25</v>
      </c>
    </row>
    <row r="1057" spans="1:11" ht="21" x14ac:dyDescent="0.2">
      <c r="A1057" s="87" t="s">
        <v>1172</v>
      </c>
      <c r="B1057" s="87" t="s">
        <v>1170</v>
      </c>
      <c r="C1057" s="87"/>
      <c r="D1057" s="87" t="s">
        <v>64</v>
      </c>
      <c r="E1057" s="87"/>
      <c r="F1057" s="87"/>
      <c r="G1057" s="87">
        <v>10</v>
      </c>
      <c r="H1057" s="88">
        <v>1.5</v>
      </c>
      <c r="I1057" s="89">
        <v>10</v>
      </c>
      <c r="J1057" s="88">
        <v>15</v>
      </c>
      <c r="K1057" s="88">
        <v>30.7</v>
      </c>
    </row>
    <row r="1058" spans="1:11" ht="21" x14ac:dyDescent="0.2">
      <c r="A1058" s="87" t="s">
        <v>1173</v>
      </c>
      <c r="B1058" s="87" t="s">
        <v>1170</v>
      </c>
      <c r="C1058" s="87"/>
      <c r="D1058" s="87" t="s">
        <v>62</v>
      </c>
      <c r="E1058" s="87"/>
      <c r="F1058" s="87"/>
      <c r="G1058" s="87">
        <v>10</v>
      </c>
      <c r="H1058" s="88">
        <v>1.5</v>
      </c>
      <c r="I1058" s="89">
        <v>10</v>
      </c>
      <c r="J1058" s="88">
        <v>17.25</v>
      </c>
      <c r="K1058" s="88">
        <v>35.299999999999997</v>
      </c>
    </row>
    <row r="1059" spans="1:11" ht="21" x14ac:dyDescent="0.2">
      <c r="A1059" s="87" t="s">
        <v>1174</v>
      </c>
      <c r="B1059" s="87" t="s">
        <v>1170</v>
      </c>
      <c r="C1059" s="87"/>
      <c r="D1059" s="87" t="s">
        <v>62</v>
      </c>
      <c r="E1059" s="87" t="s">
        <v>816</v>
      </c>
      <c r="F1059" s="87" t="s">
        <v>331</v>
      </c>
      <c r="G1059" s="87">
        <v>5</v>
      </c>
      <c r="H1059" s="88">
        <v>1.5</v>
      </c>
      <c r="I1059" s="89">
        <v>10</v>
      </c>
      <c r="J1059" s="88">
        <v>22.45</v>
      </c>
      <c r="K1059" s="88">
        <v>45.95</v>
      </c>
    </row>
    <row r="1060" spans="1:11" ht="21" x14ac:dyDescent="0.2">
      <c r="A1060" s="87" t="s">
        <v>1175</v>
      </c>
      <c r="B1060" s="87" t="s">
        <v>1170</v>
      </c>
      <c r="C1060" s="87"/>
      <c r="D1060" s="87" t="s">
        <v>63</v>
      </c>
      <c r="E1060" s="87"/>
      <c r="F1060" s="87"/>
      <c r="G1060" s="87">
        <v>10</v>
      </c>
      <c r="H1060" s="88">
        <v>1.5</v>
      </c>
      <c r="I1060" s="89">
        <v>10</v>
      </c>
      <c r="J1060" s="88">
        <v>19.3</v>
      </c>
      <c r="K1060" s="88">
        <v>39.5</v>
      </c>
    </row>
    <row r="1061" spans="1:11" ht="21" x14ac:dyDescent="0.2">
      <c r="A1061" s="87" t="s">
        <v>1176</v>
      </c>
      <c r="B1061" s="87" t="s">
        <v>1170</v>
      </c>
      <c r="C1061" s="87"/>
      <c r="D1061" s="87" t="s">
        <v>63</v>
      </c>
      <c r="E1061" s="87" t="s">
        <v>816</v>
      </c>
      <c r="F1061" s="87" t="s">
        <v>331</v>
      </c>
      <c r="G1061" s="87">
        <v>5</v>
      </c>
      <c r="H1061" s="88">
        <v>1.5</v>
      </c>
      <c r="I1061" s="89">
        <v>10</v>
      </c>
      <c r="J1061" s="88">
        <v>25.2</v>
      </c>
      <c r="K1061" s="88">
        <v>51.6</v>
      </c>
    </row>
    <row r="1062" spans="1:11" ht="21" x14ac:dyDescent="0.2">
      <c r="A1062" s="87" t="s">
        <v>1177</v>
      </c>
      <c r="B1062" s="87" t="s">
        <v>1170</v>
      </c>
      <c r="C1062" s="87"/>
      <c r="D1062" s="87" t="s">
        <v>329</v>
      </c>
      <c r="E1062" s="87"/>
      <c r="F1062" s="87" t="s">
        <v>331</v>
      </c>
      <c r="G1062" s="87">
        <v>3</v>
      </c>
      <c r="H1062" s="88">
        <v>1.5</v>
      </c>
      <c r="I1062" s="89">
        <v>9</v>
      </c>
      <c r="J1062" s="88">
        <v>22.35</v>
      </c>
      <c r="K1062" s="88">
        <v>45.75</v>
      </c>
    </row>
    <row r="1063" spans="1:11" ht="21" x14ac:dyDescent="0.2">
      <c r="A1063" s="87" t="s">
        <v>1178</v>
      </c>
      <c r="B1063" s="87" t="s">
        <v>1170</v>
      </c>
      <c r="C1063" s="87"/>
      <c r="D1063" s="87" t="s">
        <v>329</v>
      </c>
      <c r="E1063" s="87" t="s">
        <v>816</v>
      </c>
      <c r="F1063" s="87" t="s">
        <v>331</v>
      </c>
      <c r="G1063" s="87">
        <v>3</v>
      </c>
      <c r="H1063" s="88">
        <v>1.5</v>
      </c>
      <c r="I1063" s="89">
        <v>9</v>
      </c>
      <c r="J1063" s="88">
        <v>27.9</v>
      </c>
      <c r="K1063" s="88">
        <v>57.15</v>
      </c>
    </row>
    <row r="1064" spans="1:11" ht="21" x14ac:dyDescent="0.2">
      <c r="A1064" s="87" t="s">
        <v>1179</v>
      </c>
      <c r="B1064" s="87" t="s">
        <v>1170</v>
      </c>
      <c r="C1064" s="87"/>
      <c r="D1064" s="87" t="s">
        <v>330</v>
      </c>
      <c r="E1064" s="87"/>
      <c r="F1064" s="87" t="s">
        <v>331</v>
      </c>
      <c r="G1064" s="87">
        <v>3</v>
      </c>
      <c r="H1064" s="88">
        <v>1.5</v>
      </c>
      <c r="I1064" s="89">
        <v>9</v>
      </c>
      <c r="J1064" s="88">
        <v>26.25</v>
      </c>
      <c r="K1064" s="88">
        <v>53.75</v>
      </c>
    </row>
    <row r="1065" spans="1:11" ht="21" x14ac:dyDescent="0.2">
      <c r="A1065" s="87" t="s">
        <v>1180</v>
      </c>
      <c r="B1065" s="87" t="s">
        <v>1170</v>
      </c>
      <c r="C1065" s="87"/>
      <c r="D1065" s="87" t="s">
        <v>330</v>
      </c>
      <c r="E1065" s="87" t="s">
        <v>816</v>
      </c>
      <c r="F1065" s="87" t="s">
        <v>331</v>
      </c>
      <c r="G1065" s="87">
        <v>3</v>
      </c>
      <c r="H1065" s="88">
        <v>1.5</v>
      </c>
      <c r="I1065" s="89">
        <v>9</v>
      </c>
      <c r="J1065" s="88">
        <v>31.85</v>
      </c>
      <c r="K1065" s="88">
        <v>65.25</v>
      </c>
    </row>
    <row r="1066" spans="1:11" ht="21" x14ac:dyDescent="0.2">
      <c r="A1066" s="87" t="s">
        <v>1181</v>
      </c>
      <c r="B1066" s="87" t="s">
        <v>263</v>
      </c>
      <c r="C1066" s="87" t="s">
        <v>3117</v>
      </c>
      <c r="D1066" s="87" t="s">
        <v>76</v>
      </c>
      <c r="E1066" s="87"/>
      <c r="F1066" s="87"/>
      <c r="G1066" s="87">
        <v>25</v>
      </c>
      <c r="H1066" s="88">
        <v>0</v>
      </c>
      <c r="I1066" s="89">
        <v>50</v>
      </c>
      <c r="J1066" s="88">
        <v>1.45</v>
      </c>
      <c r="K1066" s="88">
        <v>2.95</v>
      </c>
    </row>
    <row r="1067" spans="1:11" ht="21" x14ac:dyDescent="0.2">
      <c r="A1067" s="87" t="s">
        <v>1182</v>
      </c>
      <c r="B1067" s="87" t="s">
        <v>263</v>
      </c>
      <c r="C1067" s="87" t="s">
        <v>3117</v>
      </c>
      <c r="D1067" s="87" t="s">
        <v>77</v>
      </c>
      <c r="E1067" s="87"/>
      <c r="F1067" s="87"/>
      <c r="G1067" s="87">
        <v>25</v>
      </c>
      <c r="H1067" s="88">
        <v>0</v>
      </c>
      <c r="I1067" s="89">
        <v>50</v>
      </c>
      <c r="J1067" s="88">
        <v>1.7</v>
      </c>
      <c r="K1067" s="88">
        <v>3.5</v>
      </c>
    </row>
    <row r="1068" spans="1:11" ht="21" x14ac:dyDescent="0.2">
      <c r="A1068" s="87" t="s">
        <v>1183</v>
      </c>
      <c r="B1068" s="87" t="s">
        <v>263</v>
      </c>
      <c r="C1068" s="87" t="s">
        <v>3117</v>
      </c>
      <c r="D1068" s="87" t="s">
        <v>78</v>
      </c>
      <c r="E1068" s="87"/>
      <c r="F1068" s="87"/>
      <c r="G1068" s="87">
        <v>25</v>
      </c>
      <c r="H1068" s="88">
        <v>0</v>
      </c>
      <c r="I1068" s="89">
        <v>50</v>
      </c>
      <c r="J1068" s="88">
        <v>2.0499999999999998</v>
      </c>
      <c r="K1068" s="88">
        <v>4.2</v>
      </c>
    </row>
    <row r="1069" spans="1:11" ht="21" x14ac:dyDescent="0.2">
      <c r="A1069" s="87" t="s">
        <v>1184</v>
      </c>
      <c r="B1069" s="87" t="s">
        <v>1185</v>
      </c>
      <c r="C1069" s="87"/>
      <c r="D1069" s="87" t="s">
        <v>61</v>
      </c>
      <c r="E1069" s="87"/>
      <c r="F1069" s="87"/>
      <c r="G1069" s="87">
        <v>50</v>
      </c>
      <c r="H1069" s="88">
        <v>0</v>
      </c>
      <c r="I1069" s="89">
        <v>50</v>
      </c>
      <c r="J1069" s="88">
        <v>1.9</v>
      </c>
      <c r="K1069" s="88">
        <v>3.9</v>
      </c>
    </row>
    <row r="1070" spans="1:11" ht="21" x14ac:dyDescent="0.2">
      <c r="A1070" s="87" t="s">
        <v>1186</v>
      </c>
      <c r="B1070" s="87" t="s">
        <v>1185</v>
      </c>
      <c r="C1070" s="87"/>
      <c r="D1070" s="87" t="s">
        <v>64</v>
      </c>
      <c r="E1070" s="87"/>
      <c r="F1070" s="87"/>
      <c r="G1070" s="87">
        <v>50</v>
      </c>
      <c r="H1070" s="88">
        <v>0</v>
      </c>
      <c r="I1070" s="89">
        <v>50</v>
      </c>
      <c r="J1070" s="88">
        <v>2.2999999999999998</v>
      </c>
      <c r="K1070" s="88">
        <v>4.7</v>
      </c>
    </row>
    <row r="1071" spans="1:11" ht="21" x14ac:dyDescent="0.2">
      <c r="A1071" s="87" t="s">
        <v>1187</v>
      </c>
      <c r="B1071" s="87" t="s">
        <v>1185</v>
      </c>
      <c r="C1071" s="87"/>
      <c r="D1071" s="87" t="s">
        <v>59</v>
      </c>
      <c r="E1071" s="87"/>
      <c r="F1071" s="87"/>
      <c r="G1071" s="87">
        <v>50</v>
      </c>
      <c r="H1071" s="88">
        <v>0</v>
      </c>
      <c r="I1071" s="89">
        <v>50</v>
      </c>
      <c r="J1071" s="88">
        <v>1.55</v>
      </c>
      <c r="K1071" s="88">
        <v>3.2</v>
      </c>
    </row>
    <row r="1072" spans="1:11" ht="21" x14ac:dyDescent="0.2">
      <c r="A1072" s="87" t="s">
        <v>3293</v>
      </c>
      <c r="B1072" s="87" t="s">
        <v>264</v>
      </c>
      <c r="C1072" s="87"/>
      <c r="D1072" s="87" t="s">
        <v>62</v>
      </c>
      <c r="E1072" s="87" t="s">
        <v>1377</v>
      </c>
      <c r="F1072" s="87"/>
      <c r="G1072" s="87">
        <v>10</v>
      </c>
      <c r="H1072" s="88">
        <v>0.75</v>
      </c>
      <c r="I1072" s="89">
        <v>50</v>
      </c>
      <c r="J1072" s="88">
        <v>4.9000000000000004</v>
      </c>
      <c r="K1072" s="88">
        <v>10</v>
      </c>
    </row>
    <row r="1073" spans="1:11" ht="21" x14ac:dyDescent="0.2">
      <c r="A1073" s="87" t="s">
        <v>1188</v>
      </c>
      <c r="B1073" s="87" t="s">
        <v>264</v>
      </c>
      <c r="C1073" s="87" t="s">
        <v>70</v>
      </c>
      <c r="D1073" s="87"/>
      <c r="E1073" s="87"/>
      <c r="F1073" s="87"/>
      <c r="G1073" s="87">
        <v>50</v>
      </c>
      <c r="H1073" s="88">
        <v>0.3</v>
      </c>
      <c r="I1073" s="89">
        <v>50</v>
      </c>
      <c r="J1073" s="88">
        <v>1.35</v>
      </c>
      <c r="K1073" s="88">
        <v>2.7</v>
      </c>
    </row>
    <row r="1074" spans="1:11" ht="21" x14ac:dyDescent="0.2">
      <c r="A1074" s="87" t="s">
        <v>1189</v>
      </c>
      <c r="B1074" s="87" t="s">
        <v>264</v>
      </c>
      <c r="C1074" s="87" t="s">
        <v>3117</v>
      </c>
      <c r="D1074" s="87"/>
      <c r="E1074" s="87"/>
      <c r="F1074" s="87"/>
      <c r="G1074" s="87">
        <v>25</v>
      </c>
      <c r="H1074" s="88">
        <v>0.3</v>
      </c>
      <c r="I1074" s="89">
        <v>50</v>
      </c>
      <c r="J1074" s="88">
        <v>2.1</v>
      </c>
      <c r="K1074" s="88">
        <v>4.25</v>
      </c>
    </row>
    <row r="1075" spans="1:11" ht="21" x14ac:dyDescent="0.2">
      <c r="A1075" s="87" t="s">
        <v>3046</v>
      </c>
      <c r="B1075" s="87" t="s">
        <v>264</v>
      </c>
      <c r="C1075" s="87"/>
      <c r="D1075" s="87" t="s">
        <v>61</v>
      </c>
      <c r="E1075" s="87" t="s">
        <v>1377</v>
      </c>
      <c r="F1075" s="87"/>
      <c r="G1075" s="87">
        <v>10</v>
      </c>
      <c r="H1075" s="88">
        <v>0.9</v>
      </c>
      <c r="I1075" s="89">
        <v>20</v>
      </c>
      <c r="J1075" s="88">
        <v>3</v>
      </c>
      <c r="K1075" s="88">
        <v>6.1</v>
      </c>
    </row>
    <row r="1076" spans="1:11" ht="21" x14ac:dyDescent="0.2">
      <c r="A1076" s="87" t="s">
        <v>3047</v>
      </c>
      <c r="B1076" s="87" t="s">
        <v>264</v>
      </c>
      <c r="C1076" s="87"/>
      <c r="D1076" s="87" t="s">
        <v>64</v>
      </c>
      <c r="E1076" s="87" t="s">
        <v>1377</v>
      </c>
      <c r="F1076" s="87"/>
      <c r="G1076" s="87">
        <v>10</v>
      </c>
      <c r="H1076" s="88">
        <v>0.9</v>
      </c>
      <c r="I1076" s="89">
        <v>10</v>
      </c>
      <c r="J1076" s="88">
        <v>3.95</v>
      </c>
      <c r="K1076" s="88">
        <v>8.0500000000000007</v>
      </c>
    </row>
    <row r="1077" spans="1:11" ht="21" x14ac:dyDescent="0.2">
      <c r="A1077" s="87" t="s">
        <v>3048</v>
      </c>
      <c r="B1077" s="87" t="s">
        <v>264</v>
      </c>
      <c r="C1077" s="87"/>
      <c r="D1077" s="87" t="s">
        <v>62</v>
      </c>
      <c r="E1077" s="87" t="s">
        <v>1377</v>
      </c>
      <c r="F1077" s="87"/>
      <c r="G1077" s="87">
        <v>10</v>
      </c>
      <c r="H1077" s="88">
        <v>0.9</v>
      </c>
      <c r="I1077" s="89">
        <v>10</v>
      </c>
      <c r="J1077" s="88">
        <v>4.9000000000000004</v>
      </c>
      <c r="K1077" s="88">
        <v>10</v>
      </c>
    </row>
    <row r="1078" spans="1:11" ht="21" x14ac:dyDescent="0.2">
      <c r="A1078" s="87" t="s">
        <v>3049</v>
      </c>
      <c r="B1078" s="87" t="s">
        <v>264</v>
      </c>
      <c r="C1078" s="87"/>
      <c r="D1078" s="87" t="s">
        <v>63</v>
      </c>
      <c r="E1078" s="87" t="s">
        <v>1377</v>
      </c>
      <c r="F1078" s="87"/>
      <c r="G1078" s="87">
        <v>10</v>
      </c>
      <c r="H1078" s="88">
        <v>0.9</v>
      </c>
      <c r="I1078" s="89">
        <v>10</v>
      </c>
      <c r="J1078" s="88">
        <v>5.85</v>
      </c>
      <c r="K1078" s="88">
        <v>11.95</v>
      </c>
    </row>
    <row r="1079" spans="1:11" ht="21" x14ac:dyDescent="0.2">
      <c r="A1079" s="87" t="s">
        <v>3591</v>
      </c>
      <c r="B1079" s="87" t="s">
        <v>264</v>
      </c>
      <c r="C1079" s="87"/>
      <c r="D1079" s="87" t="s">
        <v>329</v>
      </c>
      <c r="E1079" s="87" t="s">
        <v>1377</v>
      </c>
      <c r="F1079" s="87"/>
      <c r="G1079" s="87">
        <v>10</v>
      </c>
      <c r="H1079" s="88">
        <v>0.9</v>
      </c>
      <c r="I1079" s="89">
        <v>10</v>
      </c>
      <c r="J1079" s="88">
        <v>6.8</v>
      </c>
      <c r="K1079" s="88">
        <v>13.9</v>
      </c>
    </row>
    <row r="1080" spans="1:11" x14ac:dyDescent="0.2">
      <c r="A1080" s="87" t="s">
        <v>1190</v>
      </c>
      <c r="B1080" s="87"/>
      <c r="C1080" s="87" t="s">
        <v>60</v>
      </c>
      <c r="D1080" s="87"/>
      <c r="E1080" s="87"/>
      <c r="F1080" s="87"/>
      <c r="G1080" s="87">
        <v>50</v>
      </c>
      <c r="H1080" s="88">
        <v>0</v>
      </c>
      <c r="I1080" s="89">
        <v>50</v>
      </c>
      <c r="J1080" s="88">
        <v>1.35</v>
      </c>
      <c r="K1080" s="88">
        <v>2.75</v>
      </c>
    </row>
    <row r="1081" spans="1:11" ht="42" x14ac:dyDescent="0.2">
      <c r="A1081" s="87" t="s">
        <v>1191</v>
      </c>
      <c r="B1081" s="87" t="s">
        <v>1192</v>
      </c>
      <c r="C1081" s="87" t="s">
        <v>60</v>
      </c>
      <c r="D1081" s="87"/>
      <c r="E1081" s="87"/>
      <c r="F1081" s="87"/>
      <c r="G1081" s="87">
        <v>50</v>
      </c>
      <c r="H1081" s="88">
        <v>0</v>
      </c>
      <c r="I1081" s="89">
        <v>50</v>
      </c>
      <c r="J1081" s="88">
        <v>2.2000000000000002</v>
      </c>
      <c r="K1081" s="88">
        <v>4.5</v>
      </c>
    </row>
    <row r="1082" spans="1:11" ht="42" x14ac:dyDescent="0.2">
      <c r="A1082" s="87" t="s">
        <v>1193</v>
      </c>
      <c r="B1082" s="87" t="s">
        <v>1192</v>
      </c>
      <c r="C1082" s="87"/>
      <c r="D1082" s="87"/>
      <c r="E1082" s="87" t="s">
        <v>83</v>
      </c>
      <c r="F1082" s="87"/>
      <c r="G1082" s="87">
        <v>20</v>
      </c>
      <c r="H1082" s="88">
        <v>0</v>
      </c>
      <c r="I1082" s="89">
        <v>20</v>
      </c>
      <c r="J1082" s="88">
        <v>4.5999999999999996</v>
      </c>
      <c r="K1082" s="88">
        <v>9.4499999999999993</v>
      </c>
    </row>
    <row r="1083" spans="1:11" ht="42" x14ac:dyDescent="0.2">
      <c r="A1083" s="87" t="s">
        <v>1194</v>
      </c>
      <c r="B1083" s="87" t="s">
        <v>208</v>
      </c>
      <c r="C1083" s="87"/>
      <c r="D1083" s="87" t="s">
        <v>1195</v>
      </c>
      <c r="E1083" s="87" t="s">
        <v>1196</v>
      </c>
      <c r="F1083" s="87" t="s">
        <v>1197</v>
      </c>
      <c r="G1083" s="87">
        <v>10</v>
      </c>
      <c r="H1083" s="88">
        <v>0</v>
      </c>
      <c r="I1083" s="89">
        <v>10</v>
      </c>
      <c r="J1083" s="88">
        <v>2.2050000000000001</v>
      </c>
      <c r="K1083" s="88">
        <v>4.5</v>
      </c>
    </row>
    <row r="1084" spans="1:11" ht="42" x14ac:dyDescent="0.2">
      <c r="A1084" s="87" t="s">
        <v>1198</v>
      </c>
      <c r="B1084" s="87" t="s">
        <v>208</v>
      </c>
      <c r="C1084" s="87"/>
      <c r="D1084" s="87" t="s">
        <v>64</v>
      </c>
      <c r="E1084" s="87" t="s">
        <v>1196</v>
      </c>
      <c r="F1084" s="87"/>
      <c r="G1084" s="87">
        <v>20</v>
      </c>
      <c r="H1084" s="88">
        <v>0</v>
      </c>
      <c r="I1084" s="89">
        <v>20</v>
      </c>
      <c r="J1084" s="88">
        <v>1.4</v>
      </c>
      <c r="K1084" s="88">
        <v>2.8</v>
      </c>
    </row>
    <row r="1085" spans="1:11" ht="42" x14ac:dyDescent="0.2">
      <c r="A1085" s="87" t="s">
        <v>1199</v>
      </c>
      <c r="B1085" s="87" t="s">
        <v>208</v>
      </c>
      <c r="C1085" s="87"/>
      <c r="D1085" s="87" t="s">
        <v>59</v>
      </c>
      <c r="E1085" s="87" t="s">
        <v>1196</v>
      </c>
      <c r="F1085" s="87"/>
      <c r="G1085" s="87">
        <v>20</v>
      </c>
      <c r="H1085" s="88">
        <v>0</v>
      </c>
      <c r="I1085" s="89">
        <v>20</v>
      </c>
      <c r="J1085" s="88">
        <v>0.85</v>
      </c>
      <c r="K1085" s="88">
        <v>1.7</v>
      </c>
    </row>
    <row r="1086" spans="1:11" ht="42" x14ac:dyDescent="0.2">
      <c r="A1086" s="87" t="s">
        <v>1200</v>
      </c>
      <c r="B1086" s="87" t="s">
        <v>208</v>
      </c>
      <c r="C1086" s="87"/>
      <c r="D1086" s="87" t="s">
        <v>1201</v>
      </c>
      <c r="E1086" s="87" t="s">
        <v>1196</v>
      </c>
      <c r="F1086" s="87"/>
      <c r="G1086" s="87">
        <v>50</v>
      </c>
      <c r="H1086" s="88">
        <v>0</v>
      </c>
      <c r="I1086" s="89">
        <v>50</v>
      </c>
      <c r="J1086" s="88">
        <v>0.9</v>
      </c>
      <c r="K1086" s="88">
        <v>1.85</v>
      </c>
    </row>
    <row r="1087" spans="1:11" ht="42" x14ac:dyDescent="0.2">
      <c r="A1087" s="87" t="s">
        <v>1202</v>
      </c>
      <c r="B1087" s="87" t="s">
        <v>208</v>
      </c>
      <c r="C1087" s="87"/>
      <c r="D1087" s="87" t="s">
        <v>1203</v>
      </c>
      <c r="E1087" s="87" t="s">
        <v>1196</v>
      </c>
      <c r="F1087" s="87"/>
      <c r="G1087" s="87">
        <v>20</v>
      </c>
      <c r="H1087" s="88">
        <v>0</v>
      </c>
      <c r="I1087" s="89">
        <v>20</v>
      </c>
      <c r="J1087" s="88">
        <v>1.05</v>
      </c>
      <c r="K1087" s="88">
        <v>2.15</v>
      </c>
    </row>
    <row r="1088" spans="1:11" ht="42" x14ac:dyDescent="0.2">
      <c r="A1088" s="87" t="s">
        <v>1204</v>
      </c>
      <c r="B1088" s="87" t="s">
        <v>208</v>
      </c>
      <c r="C1088" s="87" t="s">
        <v>60</v>
      </c>
      <c r="D1088" s="87"/>
      <c r="E1088" s="87"/>
      <c r="F1088" s="87"/>
      <c r="G1088" s="87">
        <v>50</v>
      </c>
      <c r="H1088" s="88">
        <v>0</v>
      </c>
      <c r="I1088" s="89">
        <v>50</v>
      </c>
      <c r="J1088" s="88">
        <v>2.2000000000000002</v>
      </c>
      <c r="K1088" s="88">
        <v>4.5</v>
      </c>
    </row>
    <row r="1089" spans="1:11" ht="42" x14ac:dyDescent="0.2">
      <c r="A1089" s="87" t="s">
        <v>1205</v>
      </c>
      <c r="B1089" s="87" t="s">
        <v>208</v>
      </c>
      <c r="C1089" s="87"/>
      <c r="D1089" s="87"/>
      <c r="E1089" s="87" t="s">
        <v>83</v>
      </c>
      <c r="F1089" s="87"/>
      <c r="G1089" s="87">
        <v>20</v>
      </c>
      <c r="H1089" s="88">
        <v>0</v>
      </c>
      <c r="I1089" s="89">
        <v>20</v>
      </c>
      <c r="J1089" s="88">
        <v>4.5999999999999996</v>
      </c>
      <c r="K1089" s="88">
        <v>9.4499999999999993</v>
      </c>
    </row>
    <row r="1090" spans="1:11" ht="42" x14ac:dyDescent="0.2">
      <c r="A1090" s="87" t="s">
        <v>3294</v>
      </c>
      <c r="B1090" s="87" t="s">
        <v>198</v>
      </c>
      <c r="C1090" s="87" t="s">
        <v>1146</v>
      </c>
      <c r="D1090" s="87" t="s">
        <v>61</v>
      </c>
      <c r="E1090" s="87"/>
      <c r="F1090" s="87"/>
      <c r="G1090" s="87">
        <v>5</v>
      </c>
      <c r="H1090" s="88">
        <v>0</v>
      </c>
      <c r="I1090" s="89">
        <v>10</v>
      </c>
      <c r="J1090" s="88">
        <v>20.95</v>
      </c>
      <c r="K1090" s="88">
        <v>42.95</v>
      </c>
    </row>
    <row r="1091" spans="1:11" ht="42" x14ac:dyDescent="0.2">
      <c r="A1091" s="87" t="s">
        <v>3295</v>
      </c>
      <c r="B1091" s="87" t="s">
        <v>198</v>
      </c>
      <c r="C1091" s="87" t="s">
        <v>1146</v>
      </c>
      <c r="D1091" s="87" t="s">
        <v>64</v>
      </c>
      <c r="E1091" s="87"/>
      <c r="F1091" s="87"/>
      <c r="G1091" s="87">
        <v>5</v>
      </c>
      <c r="H1091" s="88">
        <v>0</v>
      </c>
      <c r="I1091" s="89">
        <v>10</v>
      </c>
      <c r="J1091" s="88">
        <v>24.65</v>
      </c>
      <c r="K1091" s="88">
        <v>50.55</v>
      </c>
    </row>
    <row r="1092" spans="1:11" ht="42" x14ac:dyDescent="0.2">
      <c r="A1092" s="87" t="s">
        <v>1206</v>
      </c>
      <c r="B1092" s="87" t="s">
        <v>198</v>
      </c>
      <c r="C1092" s="87"/>
      <c r="D1092" s="87" t="s">
        <v>61</v>
      </c>
      <c r="E1092" s="87"/>
      <c r="F1092" s="87"/>
      <c r="G1092" s="87">
        <v>10</v>
      </c>
      <c r="H1092" s="88">
        <v>0</v>
      </c>
      <c r="I1092" s="89">
        <v>10</v>
      </c>
      <c r="J1092" s="88">
        <v>17.95</v>
      </c>
      <c r="K1092" s="88">
        <v>36.799999999999997</v>
      </c>
    </row>
    <row r="1093" spans="1:11" ht="42" x14ac:dyDescent="0.2">
      <c r="A1093" s="87" t="s">
        <v>1207</v>
      </c>
      <c r="B1093" s="87" t="s">
        <v>198</v>
      </c>
      <c r="C1093" s="87"/>
      <c r="D1093" s="87" t="s">
        <v>64</v>
      </c>
      <c r="E1093" s="87"/>
      <c r="F1093" s="87"/>
      <c r="G1093" s="87">
        <v>10</v>
      </c>
      <c r="H1093" s="88">
        <v>0</v>
      </c>
      <c r="I1093" s="89">
        <v>10</v>
      </c>
      <c r="J1093" s="88">
        <v>21.65</v>
      </c>
      <c r="K1093" s="88">
        <v>44.4</v>
      </c>
    </row>
    <row r="1094" spans="1:11" ht="42" x14ac:dyDescent="0.2">
      <c r="A1094" s="87" t="s">
        <v>1208</v>
      </c>
      <c r="B1094" s="87" t="s">
        <v>198</v>
      </c>
      <c r="C1094" s="87"/>
      <c r="D1094" s="87" t="s">
        <v>62</v>
      </c>
      <c r="E1094" s="87"/>
      <c r="F1094" s="87"/>
      <c r="G1094" s="87">
        <v>10</v>
      </c>
      <c r="H1094" s="88">
        <v>0</v>
      </c>
      <c r="I1094" s="89">
        <v>10</v>
      </c>
      <c r="J1094" s="88">
        <v>25.45</v>
      </c>
      <c r="K1094" s="88">
        <v>52.15</v>
      </c>
    </row>
    <row r="1095" spans="1:11" ht="42" x14ac:dyDescent="0.2">
      <c r="A1095" s="87" t="s">
        <v>1209</v>
      </c>
      <c r="B1095" s="87" t="s">
        <v>198</v>
      </c>
      <c r="C1095" s="87"/>
      <c r="D1095" s="87" t="s">
        <v>63</v>
      </c>
      <c r="E1095" s="87"/>
      <c r="F1095" s="87"/>
      <c r="G1095" s="87">
        <v>10</v>
      </c>
      <c r="H1095" s="88">
        <v>0</v>
      </c>
      <c r="I1095" s="89">
        <v>10</v>
      </c>
      <c r="J1095" s="88">
        <v>29.35</v>
      </c>
      <c r="K1095" s="88">
        <v>60.15</v>
      </c>
    </row>
    <row r="1096" spans="1:11" ht="42" x14ac:dyDescent="0.2">
      <c r="A1096" s="87" t="s">
        <v>1210</v>
      </c>
      <c r="B1096" s="87" t="s">
        <v>198</v>
      </c>
      <c r="C1096" s="87"/>
      <c r="D1096" s="87" t="s">
        <v>329</v>
      </c>
      <c r="E1096" s="87"/>
      <c r="F1096" s="87" t="s">
        <v>331</v>
      </c>
      <c r="G1096" s="87">
        <v>3</v>
      </c>
      <c r="H1096" s="88">
        <v>0</v>
      </c>
      <c r="I1096" s="89">
        <v>9</v>
      </c>
      <c r="J1096" s="88">
        <v>31.85</v>
      </c>
      <c r="K1096" s="88">
        <v>65.3</v>
      </c>
    </row>
    <row r="1097" spans="1:11" ht="42" x14ac:dyDescent="0.2">
      <c r="A1097" s="87" t="s">
        <v>1211</v>
      </c>
      <c r="B1097" s="87" t="s">
        <v>198</v>
      </c>
      <c r="C1097" s="87"/>
      <c r="D1097" s="87" t="s">
        <v>330</v>
      </c>
      <c r="E1097" s="87"/>
      <c r="F1097" s="87" t="s">
        <v>331</v>
      </c>
      <c r="G1097" s="87">
        <v>10</v>
      </c>
      <c r="H1097" s="88">
        <v>0</v>
      </c>
      <c r="I1097" s="89">
        <v>10</v>
      </c>
      <c r="J1097" s="88">
        <v>25.1</v>
      </c>
      <c r="K1097" s="88">
        <v>51.45</v>
      </c>
    </row>
    <row r="1098" spans="1:11" ht="31.5" x14ac:dyDescent="0.2">
      <c r="A1098" s="87" t="s">
        <v>1214</v>
      </c>
      <c r="B1098" s="87" t="s">
        <v>1212</v>
      </c>
      <c r="C1098" s="87" t="s">
        <v>60</v>
      </c>
      <c r="D1098" s="87"/>
      <c r="E1098" s="87"/>
      <c r="F1098" s="87"/>
      <c r="G1098" s="87">
        <v>50</v>
      </c>
      <c r="H1098" s="88">
        <v>0</v>
      </c>
      <c r="I1098" s="89">
        <v>50</v>
      </c>
      <c r="J1098" s="88">
        <v>6</v>
      </c>
      <c r="K1098" s="88">
        <v>12.3</v>
      </c>
    </row>
    <row r="1099" spans="1:11" ht="31.5" x14ac:dyDescent="0.2">
      <c r="A1099" s="87" t="s">
        <v>1215</v>
      </c>
      <c r="B1099" s="87" t="s">
        <v>1212</v>
      </c>
      <c r="C1099" s="87"/>
      <c r="D1099" s="87"/>
      <c r="E1099" s="87" t="s">
        <v>83</v>
      </c>
      <c r="F1099" s="87"/>
      <c r="G1099" s="87">
        <v>10</v>
      </c>
      <c r="H1099" s="88">
        <v>0</v>
      </c>
      <c r="I1099" s="89">
        <v>10</v>
      </c>
      <c r="J1099" s="88">
        <v>11.7</v>
      </c>
      <c r="K1099" s="88">
        <v>24</v>
      </c>
    </row>
    <row r="1100" spans="1:11" ht="31.5" x14ac:dyDescent="0.2">
      <c r="A1100" s="87" t="s">
        <v>1216</v>
      </c>
      <c r="B1100" s="87" t="s">
        <v>199</v>
      </c>
      <c r="C1100" s="87"/>
      <c r="D1100" s="87"/>
      <c r="E1100" s="87" t="s">
        <v>870</v>
      </c>
      <c r="F1100" s="87"/>
      <c r="G1100" s="87">
        <v>10</v>
      </c>
      <c r="H1100" s="88">
        <v>0.5</v>
      </c>
      <c r="I1100" s="89">
        <v>10</v>
      </c>
      <c r="J1100" s="88">
        <v>10</v>
      </c>
      <c r="K1100" s="88">
        <v>20.45</v>
      </c>
    </row>
    <row r="1101" spans="1:11" ht="31.5" x14ac:dyDescent="0.2">
      <c r="A1101" s="87" t="s">
        <v>1217</v>
      </c>
      <c r="B1101" s="87" t="s">
        <v>199</v>
      </c>
      <c r="C1101" s="87"/>
      <c r="D1101" s="87" t="s">
        <v>61</v>
      </c>
      <c r="E1101" s="87"/>
      <c r="F1101" s="87"/>
      <c r="G1101" s="87">
        <v>10</v>
      </c>
      <c r="H1101" s="88">
        <v>0.5</v>
      </c>
      <c r="I1101" s="89">
        <v>10</v>
      </c>
      <c r="J1101" s="88">
        <v>12.4</v>
      </c>
      <c r="K1101" s="88">
        <v>25.35</v>
      </c>
    </row>
    <row r="1102" spans="1:11" ht="31.5" x14ac:dyDescent="0.2">
      <c r="A1102" s="87" t="s">
        <v>1218</v>
      </c>
      <c r="B1102" s="87" t="s">
        <v>199</v>
      </c>
      <c r="C1102" s="87"/>
      <c r="D1102" s="87" t="s">
        <v>64</v>
      </c>
      <c r="E1102" s="87"/>
      <c r="F1102" s="87"/>
      <c r="G1102" s="87">
        <v>10</v>
      </c>
      <c r="H1102" s="88">
        <v>0.5</v>
      </c>
      <c r="I1102" s="89">
        <v>10</v>
      </c>
      <c r="J1102" s="88">
        <v>15.15</v>
      </c>
      <c r="K1102" s="88">
        <v>31</v>
      </c>
    </row>
    <row r="1103" spans="1:11" ht="31.5" x14ac:dyDescent="0.2">
      <c r="A1103" s="87" t="s">
        <v>1219</v>
      </c>
      <c r="B1103" s="87" t="s">
        <v>199</v>
      </c>
      <c r="C1103" s="87"/>
      <c r="D1103" s="87" t="s">
        <v>64</v>
      </c>
      <c r="E1103" s="87" t="s">
        <v>816</v>
      </c>
      <c r="F1103" s="87"/>
      <c r="G1103" s="87">
        <v>5</v>
      </c>
      <c r="H1103" s="88">
        <v>0.5</v>
      </c>
      <c r="I1103" s="89">
        <v>10</v>
      </c>
      <c r="J1103" s="88">
        <v>18.75</v>
      </c>
      <c r="K1103" s="88">
        <v>38.4</v>
      </c>
    </row>
    <row r="1104" spans="1:11" ht="31.5" x14ac:dyDescent="0.2">
      <c r="A1104" s="87" t="s">
        <v>1220</v>
      </c>
      <c r="B1104" s="87" t="s">
        <v>199</v>
      </c>
      <c r="C1104" s="87"/>
      <c r="D1104" s="87" t="s">
        <v>62</v>
      </c>
      <c r="E1104" s="87"/>
      <c r="F1104" s="87"/>
      <c r="G1104" s="87">
        <v>10</v>
      </c>
      <c r="H1104" s="88">
        <v>0.5</v>
      </c>
      <c r="I1104" s="89">
        <v>10</v>
      </c>
      <c r="J1104" s="88">
        <v>17.850000000000001</v>
      </c>
      <c r="K1104" s="88">
        <v>36.549999999999997</v>
      </c>
    </row>
    <row r="1105" spans="1:11" ht="31.5" x14ac:dyDescent="0.2">
      <c r="A1105" s="87" t="s">
        <v>1221</v>
      </c>
      <c r="B1105" s="87" t="s">
        <v>199</v>
      </c>
      <c r="C1105" s="87"/>
      <c r="D1105" s="87" t="s">
        <v>62</v>
      </c>
      <c r="E1105" s="87" t="s">
        <v>816</v>
      </c>
      <c r="F1105" s="87" t="s">
        <v>331</v>
      </c>
      <c r="G1105" s="87">
        <v>5</v>
      </c>
      <c r="H1105" s="88">
        <v>0.5</v>
      </c>
      <c r="I1105" s="89">
        <v>10</v>
      </c>
      <c r="J1105" s="88">
        <v>22.45</v>
      </c>
      <c r="K1105" s="88">
        <v>45.95</v>
      </c>
    </row>
    <row r="1106" spans="1:11" ht="31.5" x14ac:dyDescent="0.2">
      <c r="A1106" s="87" t="s">
        <v>1222</v>
      </c>
      <c r="B1106" s="87" t="s">
        <v>199</v>
      </c>
      <c r="C1106" s="87"/>
      <c r="D1106" s="87" t="s">
        <v>63</v>
      </c>
      <c r="E1106" s="87"/>
      <c r="F1106" s="87"/>
      <c r="G1106" s="87">
        <v>10</v>
      </c>
      <c r="H1106" s="88">
        <v>0.5</v>
      </c>
      <c r="I1106" s="89">
        <v>10</v>
      </c>
      <c r="J1106" s="88">
        <v>20.05</v>
      </c>
      <c r="K1106" s="88">
        <v>41.05</v>
      </c>
    </row>
    <row r="1107" spans="1:11" ht="31.5" x14ac:dyDescent="0.2">
      <c r="A1107" s="87" t="s">
        <v>1223</v>
      </c>
      <c r="B1107" s="87" t="s">
        <v>199</v>
      </c>
      <c r="C1107" s="87"/>
      <c r="D1107" s="87" t="s">
        <v>63</v>
      </c>
      <c r="E1107" s="87" t="s">
        <v>816</v>
      </c>
      <c r="F1107" s="87" t="s">
        <v>331</v>
      </c>
      <c r="G1107" s="87">
        <v>5</v>
      </c>
      <c r="H1107" s="88">
        <v>0.5</v>
      </c>
      <c r="I1107" s="89">
        <v>10</v>
      </c>
      <c r="J1107" s="88">
        <v>25.2</v>
      </c>
      <c r="K1107" s="88">
        <v>51.6</v>
      </c>
    </row>
    <row r="1108" spans="1:11" ht="31.5" x14ac:dyDescent="0.2">
      <c r="A1108" s="87" t="s">
        <v>1224</v>
      </c>
      <c r="B1108" s="87" t="s">
        <v>199</v>
      </c>
      <c r="C1108" s="87"/>
      <c r="D1108" s="87" t="s">
        <v>329</v>
      </c>
      <c r="E1108" s="87"/>
      <c r="F1108" s="87" t="s">
        <v>331</v>
      </c>
      <c r="G1108" s="87">
        <v>3</v>
      </c>
      <c r="H1108" s="88">
        <v>0.5</v>
      </c>
      <c r="I1108" s="89">
        <v>9</v>
      </c>
      <c r="J1108" s="88">
        <v>22.35</v>
      </c>
      <c r="K1108" s="88">
        <v>45.75</v>
      </c>
    </row>
    <row r="1109" spans="1:11" ht="31.5" x14ac:dyDescent="0.2">
      <c r="A1109" s="87" t="s">
        <v>1225</v>
      </c>
      <c r="B1109" s="87" t="s">
        <v>199</v>
      </c>
      <c r="C1109" s="87"/>
      <c r="D1109" s="87" t="s">
        <v>329</v>
      </c>
      <c r="E1109" s="87" t="s">
        <v>816</v>
      </c>
      <c r="F1109" s="87" t="s">
        <v>331</v>
      </c>
      <c r="G1109" s="87">
        <v>3</v>
      </c>
      <c r="H1109" s="88">
        <v>0.5</v>
      </c>
      <c r="I1109" s="89">
        <v>9</v>
      </c>
      <c r="J1109" s="88">
        <v>27.9</v>
      </c>
      <c r="K1109" s="88">
        <v>57.15</v>
      </c>
    </row>
    <row r="1110" spans="1:11" ht="31.5" x14ac:dyDescent="0.2">
      <c r="A1110" s="87" t="s">
        <v>1226</v>
      </c>
      <c r="B1110" s="87" t="s">
        <v>199</v>
      </c>
      <c r="C1110" s="87"/>
      <c r="D1110" s="87" t="s">
        <v>330</v>
      </c>
      <c r="E1110" s="87"/>
      <c r="F1110" s="87" t="s">
        <v>331</v>
      </c>
      <c r="G1110" s="87">
        <v>3</v>
      </c>
      <c r="H1110" s="88">
        <v>0.5</v>
      </c>
      <c r="I1110" s="89">
        <v>9</v>
      </c>
      <c r="J1110" s="88">
        <v>26.25</v>
      </c>
      <c r="K1110" s="88">
        <v>53.75</v>
      </c>
    </row>
    <row r="1111" spans="1:11" ht="31.5" x14ac:dyDescent="0.2">
      <c r="A1111" s="87" t="s">
        <v>1227</v>
      </c>
      <c r="B1111" s="87" t="s">
        <v>199</v>
      </c>
      <c r="C1111" s="87"/>
      <c r="D1111" s="87" t="s">
        <v>59</v>
      </c>
      <c r="E1111" s="87"/>
      <c r="F1111" s="87"/>
      <c r="G1111" s="87">
        <v>10</v>
      </c>
      <c r="H1111" s="88">
        <v>0.5</v>
      </c>
      <c r="I1111" s="89">
        <v>10</v>
      </c>
      <c r="J1111" s="88">
        <v>10.55</v>
      </c>
      <c r="K1111" s="88">
        <v>21.55</v>
      </c>
    </row>
    <row r="1112" spans="1:11" ht="31.5" x14ac:dyDescent="0.2">
      <c r="A1112" s="87" t="s">
        <v>1228</v>
      </c>
      <c r="B1112" s="87" t="s">
        <v>87</v>
      </c>
      <c r="C1112" s="87" t="s">
        <v>60</v>
      </c>
      <c r="D1112" s="87"/>
      <c r="E1112" s="87"/>
      <c r="F1112" s="87"/>
      <c r="G1112" s="87">
        <v>50</v>
      </c>
      <c r="H1112" s="88">
        <v>0</v>
      </c>
      <c r="I1112" s="89">
        <v>50</v>
      </c>
      <c r="J1112" s="88">
        <v>2.85</v>
      </c>
      <c r="K1112" s="88">
        <v>5.85</v>
      </c>
    </row>
    <row r="1113" spans="1:11" ht="31.5" x14ac:dyDescent="0.2">
      <c r="A1113" s="87" t="s">
        <v>1230</v>
      </c>
      <c r="B1113" s="87" t="s">
        <v>87</v>
      </c>
      <c r="C1113" s="87"/>
      <c r="D1113" s="87" t="s">
        <v>61</v>
      </c>
      <c r="E1113" s="87" t="s">
        <v>83</v>
      </c>
      <c r="F1113" s="87" t="s">
        <v>1229</v>
      </c>
      <c r="G1113" s="87">
        <v>10</v>
      </c>
      <c r="H1113" s="88">
        <v>0</v>
      </c>
      <c r="I1113" s="89">
        <v>10</v>
      </c>
      <c r="J1113" s="88">
        <v>6.2</v>
      </c>
      <c r="K1113" s="88">
        <v>12.7</v>
      </c>
    </row>
    <row r="1114" spans="1:11" ht="31.5" x14ac:dyDescent="0.2">
      <c r="A1114" s="87" t="s">
        <v>1231</v>
      </c>
      <c r="B1114" s="87" t="s">
        <v>87</v>
      </c>
      <c r="C1114" s="87"/>
      <c r="D1114" s="87" t="s">
        <v>64</v>
      </c>
      <c r="E1114" s="87" t="s">
        <v>83</v>
      </c>
      <c r="F1114" s="87" t="s">
        <v>1229</v>
      </c>
      <c r="G1114" s="87">
        <v>10</v>
      </c>
      <c r="H1114" s="88">
        <v>0</v>
      </c>
      <c r="I1114" s="89">
        <v>10</v>
      </c>
      <c r="J1114" s="88">
        <v>6.85</v>
      </c>
      <c r="K1114" s="88">
        <v>14.05</v>
      </c>
    </row>
    <row r="1115" spans="1:11" ht="31.5" x14ac:dyDescent="0.2">
      <c r="A1115" s="87" t="s">
        <v>1232</v>
      </c>
      <c r="B1115" s="87" t="s">
        <v>87</v>
      </c>
      <c r="C1115" s="87"/>
      <c r="D1115" s="87" t="s">
        <v>62</v>
      </c>
      <c r="E1115" s="87" t="s">
        <v>83</v>
      </c>
      <c r="F1115" s="87" t="s">
        <v>1229</v>
      </c>
      <c r="G1115" s="87">
        <v>10</v>
      </c>
      <c r="H1115" s="88">
        <v>0</v>
      </c>
      <c r="I1115" s="89">
        <v>10</v>
      </c>
      <c r="J1115" s="88">
        <v>7.45</v>
      </c>
      <c r="K1115" s="88">
        <v>15.25</v>
      </c>
    </row>
    <row r="1116" spans="1:11" ht="31.5" x14ac:dyDescent="0.2">
      <c r="A1116" s="87" t="s">
        <v>1233</v>
      </c>
      <c r="B1116" s="87" t="s">
        <v>87</v>
      </c>
      <c r="C1116" s="87"/>
      <c r="D1116" s="87" t="s">
        <v>63</v>
      </c>
      <c r="E1116" s="87" t="s">
        <v>83</v>
      </c>
      <c r="F1116" s="87" t="s">
        <v>1229</v>
      </c>
      <c r="G1116" s="87">
        <v>10</v>
      </c>
      <c r="H1116" s="88">
        <v>0</v>
      </c>
      <c r="I1116" s="89">
        <v>10</v>
      </c>
      <c r="J1116" s="88">
        <v>8.1</v>
      </c>
      <c r="K1116" s="88">
        <v>16.600000000000001</v>
      </c>
    </row>
    <row r="1117" spans="1:11" ht="42" x14ac:dyDescent="0.2">
      <c r="A1117" s="87" t="s">
        <v>3137</v>
      </c>
      <c r="B1117" s="87" t="s">
        <v>266</v>
      </c>
      <c r="C1117" s="87" t="s">
        <v>3040</v>
      </c>
      <c r="D1117" s="87"/>
      <c r="E1117" s="87"/>
      <c r="F1117" s="87"/>
      <c r="G1117" s="87">
        <v>20</v>
      </c>
      <c r="H1117" s="88">
        <v>0</v>
      </c>
      <c r="I1117" s="89">
        <v>20</v>
      </c>
      <c r="J1117" s="88">
        <v>3.6</v>
      </c>
      <c r="K1117" s="88">
        <v>7.4</v>
      </c>
    </row>
    <row r="1118" spans="1:11" ht="42" x14ac:dyDescent="0.2">
      <c r="A1118" s="87" t="s">
        <v>1234</v>
      </c>
      <c r="B1118" s="87" t="s">
        <v>266</v>
      </c>
      <c r="C1118" s="87" t="s">
        <v>60</v>
      </c>
      <c r="D1118" s="87"/>
      <c r="E1118" s="87"/>
      <c r="F1118" s="87"/>
      <c r="G1118" s="87">
        <v>50</v>
      </c>
      <c r="H1118" s="88">
        <v>0</v>
      </c>
      <c r="I1118" s="89">
        <v>50</v>
      </c>
      <c r="J1118" s="88">
        <v>2.2000000000000002</v>
      </c>
      <c r="K1118" s="88">
        <v>4.5</v>
      </c>
    </row>
    <row r="1119" spans="1:11" ht="42" x14ac:dyDescent="0.2">
      <c r="A1119" s="87" t="s">
        <v>1235</v>
      </c>
      <c r="B1119" s="87" t="s">
        <v>266</v>
      </c>
      <c r="C1119" s="87"/>
      <c r="D1119" s="87"/>
      <c r="E1119" s="87" t="s">
        <v>83</v>
      </c>
      <c r="F1119" s="87"/>
      <c r="G1119" s="87">
        <v>20</v>
      </c>
      <c r="H1119" s="88">
        <v>0</v>
      </c>
      <c r="I1119" s="89">
        <v>20</v>
      </c>
      <c r="J1119" s="88">
        <v>4.5999999999999996</v>
      </c>
      <c r="K1119" s="88">
        <v>9.4499999999999993</v>
      </c>
    </row>
    <row r="1120" spans="1:11" ht="21" x14ac:dyDescent="0.2">
      <c r="A1120" s="87" t="s">
        <v>1236</v>
      </c>
      <c r="B1120" s="87" t="s">
        <v>218</v>
      </c>
      <c r="C1120" s="87" t="s">
        <v>3117</v>
      </c>
      <c r="D1120" s="87" t="s">
        <v>61</v>
      </c>
      <c r="E1120" s="87"/>
      <c r="F1120" s="87"/>
      <c r="G1120" s="87">
        <v>25</v>
      </c>
      <c r="H1120" s="88">
        <v>0</v>
      </c>
      <c r="I1120" s="89">
        <v>50</v>
      </c>
      <c r="J1120" s="88">
        <v>3.5</v>
      </c>
      <c r="K1120" s="88">
        <v>7.15</v>
      </c>
    </row>
    <row r="1121" spans="1:11" ht="21" x14ac:dyDescent="0.2">
      <c r="A1121" s="87" t="s">
        <v>1237</v>
      </c>
      <c r="B1121" s="87" t="s">
        <v>218</v>
      </c>
      <c r="C1121" s="87" t="s">
        <v>3117</v>
      </c>
      <c r="D1121" s="87" t="s">
        <v>64</v>
      </c>
      <c r="E1121" s="87"/>
      <c r="F1121" s="87"/>
      <c r="G1121" s="87">
        <v>25</v>
      </c>
      <c r="H1121" s="88">
        <v>0</v>
      </c>
      <c r="I1121" s="89">
        <v>50</v>
      </c>
      <c r="J1121" s="88">
        <v>4.8</v>
      </c>
      <c r="K1121" s="88">
        <v>9.85</v>
      </c>
    </row>
    <row r="1122" spans="1:11" ht="21" x14ac:dyDescent="0.2">
      <c r="A1122" s="87" t="s">
        <v>1238</v>
      </c>
      <c r="B1122" s="87" t="s">
        <v>218</v>
      </c>
      <c r="C1122" s="87" t="s">
        <v>3117</v>
      </c>
      <c r="D1122" s="87" t="s">
        <v>62</v>
      </c>
      <c r="E1122" s="87"/>
      <c r="F1122" s="87"/>
      <c r="G1122" s="87">
        <v>25</v>
      </c>
      <c r="H1122" s="88">
        <v>0</v>
      </c>
      <c r="I1122" s="89">
        <v>50</v>
      </c>
      <c r="J1122" s="88">
        <v>6</v>
      </c>
      <c r="K1122" s="88">
        <v>12.3</v>
      </c>
    </row>
    <row r="1123" spans="1:11" ht="21" x14ac:dyDescent="0.2">
      <c r="A1123" s="87" t="s">
        <v>1239</v>
      </c>
      <c r="B1123" s="87" t="s">
        <v>218</v>
      </c>
      <c r="C1123" s="87" t="s">
        <v>3117</v>
      </c>
      <c r="D1123" s="87" t="s">
        <v>81</v>
      </c>
      <c r="E1123" s="87"/>
      <c r="F1123" s="87"/>
      <c r="G1123" s="87">
        <v>25</v>
      </c>
      <c r="H1123" s="88">
        <v>0</v>
      </c>
      <c r="I1123" s="89">
        <v>50</v>
      </c>
      <c r="J1123" s="88">
        <v>2.0499999999999998</v>
      </c>
      <c r="K1123" s="88">
        <v>4.2</v>
      </c>
    </row>
    <row r="1124" spans="1:11" ht="21" x14ac:dyDescent="0.2">
      <c r="A1124" s="87" t="s">
        <v>1240</v>
      </c>
      <c r="B1124" s="87" t="s">
        <v>218</v>
      </c>
      <c r="C1124" s="87" t="s">
        <v>3117</v>
      </c>
      <c r="D1124" s="87" t="s">
        <v>59</v>
      </c>
      <c r="E1124" s="87"/>
      <c r="F1124" s="87"/>
      <c r="G1124" s="87">
        <v>25</v>
      </c>
      <c r="H1124" s="88">
        <v>0</v>
      </c>
      <c r="I1124" s="89">
        <v>50</v>
      </c>
      <c r="J1124" s="88">
        <v>2.5</v>
      </c>
      <c r="K1124" s="88">
        <v>5.15</v>
      </c>
    </row>
    <row r="1125" spans="1:11" ht="21" x14ac:dyDescent="0.2">
      <c r="A1125" s="87" t="s">
        <v>3296</v>
      </c>
      <c r="B1125" s="87" t="s">
        <v>218</v>
      </c>
      <c r="C1125" s="87" t="s">
        <v>3117</v>
      </c>
      <c r="D1125" s="87" t="s">
        <v>59</v>
      </c>
      <c r="E1125" s="87" t="s">
        <v>380</v>
      </c>
      <c r="F1125" s="87" t="s">
        <v>3297</v>
      </c>
      <c r="G1125" s="87">
        <v>25</v>
      </c>
      <c r="H1125" s="88">
        <v>0</v>
      </c>
      <c r="I1125" s="89">
        <v>50</v>
      </c>
      <c r="J1125" s="88">
        <v>0</v>
      </c>
      <c r="K1125" s="88">
        <v>0</v>
      </c>
    </row>
    <row r="1126" spans="1:11" ht="21" x14ac:dyDescent="0.2">
      <c r="A1126" s="87" t="s">
        <v>1241</v>
      </c>
      <c r="B1126" s="87" t="s">
        <v>218</v>
      </c>
      <c r="C1126" s="87"/>
      <c r="D1126" s="87" t="s">
        <v>61</v>
      </c>
      <c r="E1126" s="87" t="s">
        <v>353</v>
      </c>
      <c r="F1126" s="87"/>
      <c r="G1126" s="87">
        <v>10</v>
      </c>
      <c r="H1126" s="88">
        <v>0</v>
      </c>
      <c r="I1126" s="89">
        <v>10</v>
      </c>
      <c r="J1126" s="88">
        <v>4.25</v>
      </c>
      <c r="K1126" s="88">
        <v>8.6999999999999993</v>
      </c>
    </row>
    <row r="1127" spans="1:11" ht="21" x14ac:dyDescent="0.2">
      <c r="A1127" s="87" t="s">
        <v>1242</v>
      </c>
      <c r="B1127" s="87" t="s">
        <v>218</v>
      </c>
      <c r="C1127" s="87"/>
      <c r="D1127" s="87" t="s">
        <v>64</v>
      </c>
      <c r="E1127" s="87" t="s">
        <v>353</v>
      </c>
      <c r="F1127" s="87"/>
      <c r="G1127" s="87">
        <v>10</v>
      </c>
      <c r="H1127" s="88">
        <v>0</v>
      </c>
      <c r="I1127" s="89">
        <v>10</v>
      </c>
      <c r="J1127" s="88">
        <v>6.15</v>
      </c>
      <c r="K1127" s="88">
        <v>12.6</v>
      </c>
    </row>
    <row r="1128" spans="1:11" ht="21" x14ac:dyDescent="0.2">
      <c r="A1128" s="87" t="s">
        <v>1243</v>
      </c>
      <c r="B1128" s="87" t="s">
        <v>218</v>
      </c>
      <c r="C1128" s="87"/>
      <c r="D1128" s="87" t="s">
        <v>62</v>
      </c>
      <c r="E1128" s="87" t="s">
        <v>353</v>
      </c>
      <c r="F1128" s="87"/>
      <c r="G1128" s="87">
        <v>10</v>
      </c>
      <c r="H1128" s="88">
        <v>0</v>
      </c>
      <c r="I1128" s="89">
        <v>10</v>
      </c>
      <c r="J1128" s="88">
        <v>8.0500000000000007</v>
      </c>
      <c r="K1128" s="88">
        <v>16.5</v>
      </c>
    </row>
    <row r="1129" spans="1:11" ht="21" x14ac:dyDescent="0.2">
      <c r="A1129" s="87" t="s">
        <v>1244</v>
      </c>
      <c r="B1129" s="87" t="s">
        <v>218</v>
      </c>
      <c r="C1129" s="87"/>
      <c r="D1129" s="87" t="s">
        <v>63</v>
      </c>
      <c r="E1129" s="87" t="s">
        <v>353</v>
      </c>
      <c r="F1129" s="87"/>
      <c r="G1129" s="87">
        <v>10</v>
      </c>
      <c r="H1129" s="88">
        <v>0</v>
      </c>
      <c r="I1129" s="89">
        <v>10</v>
      </c>
      <c r="J1129" s="88">
        <v>9.4</v>
      </c>
      <c r="K1129" s="88">
        <v>19.25</v>
      </c>
    </row>
    <row r="1130" spans="1:11" ht="21" x14ac:dyDescent="0.2">
      <c r="A1130" s="87" t="s">
        <v>1245</v>
      </c>
      <c r="B1130" s="87" t="s">
        <v>218</v>
      </c>
      <c r="C1130" s="87"/>
      <c r="D1130" s="87" t="s">
        <v>329</v>
      </c>
      <c r="E1130" s="87" t="s">
        <v>353</v>
      </c>
      <c r="F1130" s="87" t="s">
        <v>331</v>
      </c>
      <c r="G1130" s="87">
        <v>10</v>
      </c>
      <c r="H1130" s="88">
        <v>0</v>
      </c>
      <c r="I1130" s="89">
        <v>10</v>
      </c>
      <c r="J1130" s="88">
        <v>10.75</v>
      </c>
      <c r="K1130" s="88">
        <v>22.05</v>
      </c>
    </row>
    <row r="1131" spans="1:11" ht="21" x14ac:dyDescent="0.2">
      <c r="A1131" s="87" t="s">
        <v>3592</v>
      </c>
      <c r="B1131" s="87" t="s">
        <v>218</v>
      </c>
      <c r="C1131" s="87"/>
      <c r="D1131" s="87" t="s">
        <v>330</v>
      </c>
      <c r="E1131" s="87" t="s">
        <v>353</v>
      </c>
      <c r="F1131" s="87"/>
      <c r="G1131" s="87">
        <v>10</v>
      </c>
      <c r="H1131" s="88">
        <v>0</v>
      </c>
      <c r="I1131" s="89">
        <v>10</v>
      </c>
      <c r="J1131" s="88">
        <v>12.1</v>
      </c>
      <c r="K1131" s="88">
        <v>24.8</v>
      </c>
    </row>
    <row r="1132" spans="1:11" ht="21" x14ac:dyDescent="0.2">
      <c r="A1132" s="87" t="s">
        <v>1246</v>
      </c>
      <c r="B1132" s="87" t="s">
        <v>218</v>
      </c>
      <c r="C1132" s="87"/>
      <c r="D1132" s="87" t="s">
        <v>59</v>
      </c>
      <c r="E1132" s="87" t="s">
        <v>353</v>
      </c>
      <c r="F1132" s="87"/>
      <c r="G1132" s="87">
        <v>25</v>
      </c>
      <c r="H1132" s="88">
        <v>0</v>
      </c>
      <c r="I1132" s="89">
        <v>50</v>
      </c>
      <c r="J1132" s="88">
        <v>3.8</v>
      </c>
      <c r="K1132" s="88">
        <v>7.8</v>
      </c>
    </row>
    <row r="1133" spans="1:11" ht="21" x14ac:dyDescent="0.2">
      <c r="A1133" s="87" t="s">
        <v>1247</v>
      </c>
      <c r="B1133" s="87" t="s">
        <v>37</v>
      </c>
      <c r="C1133" s="87"/>
      <c r="D1133" s="87" t="s">
        <v>61</v>
      </c>
      <c r="E1133" s="87"/>
      <c r="F1133" s="87"/>
      <c r="G1133" s="87">
        <v>50</v>
      </c>
      <c r="H1133" s="88">
        <v>0</v>
      </c>
      <c r="I1133" s="89">
        <v>50</v>
      </c>
      <c r="J1133" s="88">
        <v>3.1</v>
      </c>
      <c r="K1133" s="88">
        <v>6.35</v>
      </c>
    </row>
    <row r="1134" spans="1:11" ht="21" x14ac:dyDescent="0.2">
      <c r="A1134" s="87" t="s">
        <v>1248</v>
      </c>
      <c r="B1134" s="87" t="s">
        <v>37</v>
      </c>
      <c r="C1134" s="87"/>
      <c r="D1134" s="87" t="s">
        <v>64</v>
      </c>
      <c r="E1134" s="87"/>
      <c r="F1134" s="87"/>
      <c r="G1134" s="87">
        <v>25</v>
      </c>
      <c r="H1134" s="88">
        <v>0</v>
      </c>
      <c r="I1134" s="89">
        <v>50</v>
      </c>
      <c r="J1134" s="88">
        <v>4.9000000000000004</v>
      </c>
      <c r="K1134" s="88">
        <v>10.050000000000001</v>
      </c>
    </row>
    <row r="1135" spans="1:11" ht="21" x14ac:dyDescent="0.2">
      <c r="A1135" s="87" t="s">
        <v>1249</v>
      </c>
      <c r="B1135" s="87" t="s">
        <v>37</v>
      </c>
      <c r="C1135" s="87"/>
      <c r="D1135" s="87" t="s">
        <v>62</v>
      </c>
      <c r="E1135" s="87"/>
      <c r="F1135" s="87"/>
      <c r="G1135" s="87">
        <v>10</v>
      </c>
      <c r="H1135" s="88">
        <v>0</v>
      </c>
      <c r="I1135" s="89">
        <v>10</v>
      </c>
      <c r="J1135" s="88">
        <v>6.55</v>
      </c>
      <c r="K1135" s="88">
        <v>13.45</v>
      </c>
    </row>
    <row r="1136" spans="1:11" ht="21" x14ac:dyDescent="0.2">
      <c r="A1136" s="87" t="s">
        <v>1250</v>
      </c>
      <c r="B1136" s="87" t="s">
        <v>37</v>
      </c>
      <c r="C1136" s="87"/>
      <c r="D1136" s="87" t="s">
        <v>63</v>
      </c>
      <c r="E1136" s="87"/>
      <c r="F1136" s="87"/>
      <c r="G1136" s="87">
        <v>10</v>
      </c>
      <c r="H1136" s="88">
        <v>0</v>
      </c>
      <c r="I1136" s="89">
        <v>10</v>
      </c>
      <c r="J1136" s="88">
        <v>9.35</v>
      </c>
      <c r="K1136" s="88">
        <v>19.149999999999999</v>
      </c>
    </row>
    <row r="1137" spans="1:11" ht="21" x14ac:dyDescent="0.2">
      <c r="A1137" s="87" t="s">
        <v>1251</v>
      </c>
      <c r="B1137" s="87" t="s">
        <v>37</v>
      </c>
      <c r="C1137" s="87"/>
      <c r="D1137" s="87" t="s">
        <v>329</v>
      </c>
      <c r="E1137" s="87"/>
      <c r="F1137" s="87" t="s">
        <v>331</v>
      </c>
      <c r="G1137" s="87">
        <v>10</v>
      </c>
      <c r="H1137" s="88">
        <v>0</v>
      </c>
      <c r="I1137" s="89">
        <v>10</v>
      </c>
      <c r="J1137" s="88">
        <v>11.55</v>
      </c>
      <c r="K1137" s="88">
        <v>23.7</v>
      </c>
    </row>
    <row r="1138" spans="1:11" ht="21" x14ac:dyDescent="0.2">
      <c r="A1138" s="87" t="s">
        <v>1252</v>
      </c>
      <c r="B1138" s="87" t="s">
        <v>37</v>
      </c>
      <c r="C1138" s="87"/>
      <c r="D1138" s="87" t="s">
        <v>81</v>
      </c>
      <c r="E1138" s="87"/>
      <c r="F1138" s="87"/>
      <c r="G1138" s="87">
        <v>50</v>
      </c>
      <c r="H1138" s="88">
        <v>0</v>
      </c>
      <c r="I1138" s="89">
        <v>50</v>
      </c>
      <c r="J1138" s="88">
        <v>2.25</v>
      </c>
      <c r="K1138" s="88">
        <v>4.5999999999999996</v>
      </c>
    </row>
    <row r="1139" spans="1:11" ht="21" x14ac:dyDescent="0.2">
      <c r="A1139" s="87" t="s">
        <v>1253</v>
      </c>
      <c r="B1139" s="87" t="s">
        <v>37</v>
      </c>
      <c r="C1139" s="87"/>
      <c r="D1139" s="87" t="s">
        <v>59</v>
      </c>
      <c r="E1139" s="87"/>
      <c r="F1139" s="87"/>
      <c r="G1139" s="87">
        <v>50</v>
      </c>
      <c r="H1139" s="88">
        <v>0</v>
      </c>
      <c r="I1139" s="89">
        <v>50</v>
      </c>
      <c r="J1139" s="88">
        <v>2.75</v>
      </c>
      <c r="K1139" s="88">
        <v>5.65</v>
      </c>
    </row>
    <row r="1140" spans="1:11" ht="21" x14ac:dyDescent="0.2">
      <c r="A1140" s="87" t="s">
        <v>1254</v>
      </c>
      <c r="B1140" s="87" t="s">
        <v>37</v>
      </c>
      <c r="C1140" s="87"/>
      <c r="D1140" s="87" t="s">
        <v>59</v>
      </c>
      <c r="E1140" s="87" t="s">
        <v>380</v>
      </c>
      <c r="F1140" s="87"/>
      <c r="G1140" s="87">
        <v>50</v>
      </c>
      <c r="H1140" s="88">
        <v>0</v>
      </c>
      <c r="I1140" s="89">
        <v>50</v>
      </c>
      <c r="J1140" s="88">
        <v>2.2000000000000002</v>
      </c>
      <c r="K1140" s="88">
        <v>4.5</v>
      </c>
    </row>
    <row r="1141" spans="1:11" ht="21" x14ac:dyDescent="0.2">
      <c r="A1141" s="87" t="s">
        <v>3298</v>
      </c>
      <c r="B1141" s="87" t="s">
        <v>37</v>
      </c>
      <c r="C1141" s="87" t="s">
        <v>3040</v>
      </c>
      <c r="D1141" s="87" t="s">
        <v>61</v>
      </c>
      <c r="E1141" s="87"/>
      <c r="F1141" s="87"/>
      <c r="G1141" s="87">
        <v>25</v>
      </c>
      <c r="H1141" s="88">
        <v>0</v>
      </c>
      <c r="I1141" s="89">
        <v>50</v>
      </c>
      <c r="J1141" s="88">
        <v>4.0999999999999996</v>
      </c>
      <c r="K1141" s="88">
        <v>8.4</v>
      </c>
    </row>
    <row r="1142" spans="1:11" ht="21" x14ac:dyDescent="0.2">
      <c r="A1142" s="87" t="s">
        <v>3081</v>
      </c>
      <c r="B1142" s="87" t="s">
        <v>37</v>
      </c>
      <c r="C1142" s="87" t="s">
        <v>3040</v>
      </c>
      <c r="D1142" s="87" t="s">
        <v>59</v>
      </c>
      <c r="E1142" s="87"/>
      <c r="F1142" s="87"/>
      <c r="G1142" s="87">
        <v>25</v>
      </c>
      <c r="H1142" s="88">
        <v>0</v>
      </c>
      <c r="I1142" s="89">
        <v>50</v>
      </c>
      <c r="J1142" s="88">
        <v>3.75</v>
      </c>
      <c r="K1142" s="88">
        <v>7.7</v>
      </c>
    </row>
    <row r="1143" spans="1:11" ht="21" x14ac:dyDescent="0.2">
      <c r="A1143" s="87" t="s">
        <v>1255</v>
      </c>
      <c r="B1143" s="87" t="s">
        <v>37</v>
      </c>
      <c r="C1143" s="87"/>
      <c r="D1143" s="87" t="s">
        <v>61</v>
      </c>
      <c r="E1143" s="87" t="s">
        <v>353</v>
      </c>
      <c r="F1143" s="87"/>
      <c r="G1143" s="87">
        <v>10</v>
      </c>
      <c r="H1143" s="88">
        <v>0</v>
      </c>
      <c r="I1143" s="89">
        <v>10</v>
      </c>
      <c r="J1143" s="88">
        <v>4.45</v>
      </c>
      <c r="K1143" s="88">
        <v>9.1</v>
      </c>
    </row>
    <row r="1144" spans="1:11" ht="21" x14ac:dyDescent="0.2">
      <c r="A1144" s="87" t="s">
        <v>1256</v>
      </c>
      <c r="B1144" s="87" t="s">
        <v>37</v>
      </c>
      <c r="C1144" s="87"/>
      <c r="D1144" s="87" t="s">
        <v>61</v>
      </c>
      <c r="E1144" s="87" t="s">
        <v>1257</v>
      </c>
      <c r="F1144" s="87"/>
      <c r="G1144" s="87">
        <v>10</v>
      </c>
      <c r="H1144" s="88">
        <v>0</v>
      </c>
      <c r="I1144" s="89">
        <v>10</v>
      </c>
      <c r="J1144" s="88">
        <v>5.25</v>
      </c>
      <c r="K1144" s="88">
        <v>10.75</v>
      </c>
    </row>
    <row r="1145" spans="1:11" ht="21" x14ac:dyDescent="0.2">
      <c r="A1145" s="87" t="s">
        <v>1258</v>
      </c>
      <c r="B1145" s="87" t="s">
        <v>37</v>
      </c>
      <c r="C1145" s="87"/>
      <c r="D1145" s="87" t="s">
        <v>64</v>
      </c>
      <c r="E1145" s="87" t="s">
        <v>353</v>
      </c>
      <c r="F1145" s="87"/>
      <c r="G1145" s="87">
        <v>10</v>
      </c>
      <c r="H1145" s="88">
        <v>0</v>
      </c>
      <c r="I1145" s="89">
        <v>10</v>
      </c>
      <c r="J1145" s="88">
        <v>5.65</v>
      </c>
      <c r="K1145" s="88">
        <v>11.6</v>
      </c>
    </row>
    <row r="1146" spans="1:11" ht="21" x14ac:dyDescent="0.2">
      <c r="A1146" s="87" t="s">
        <v>1259</v>
      </c>
      <c r="B1146" s="87" t="s">
        <v>37</v>
      </c>
      <c r="C1146" s="87"/>
      <c r="D1146" s="87" t="s">
        <v>62</v>
      </c>
      <c r="E1146" s="87" t="s">
        <v>353</v>
      </c>
      <c r="F1146" s="87"/>
      <c r="G1146" s="87">
        <v>10</v>
      </c>
      <c r="H1146" s="88">
        <v>0</v>
      </c>
      <c r="I1146" s="89">
        <v>10</v>
      </c>
      <c r="J1146" s="88">
        <v>8.1999999999999993</v>
      </c>
      <c r="K1146" s="88">
        <v>16.8</v>
      </c>
    </row>
    <row r="1147" spans="1:11" ht="21" x14ac:dyDescent="0.2">
      <c r="A1147" s="87" t="s">
        <v>1260</v>
      </c>
      <c r="B1147" s="87" t="s">
        <v>37</v>
      </c>
      <c r="C1147" s="87"/>
      <c r="D1147" s="87" t="s">
        <v>63</v>
      </c>
      <c r="E1147" s="87" t="s">
        <v>353</v>
      </c>
      <c r="F1147" s="87"/>
      <c r="G1147" s="87">
        <v>10</v>
      </c>
      <c r="H1147" s="88">
        <v>0</v>
      </c>
      <c r="I1147" s="89">
        <v>10</v>
      </c>
      <c r="J1147" s="88">
        <v>10.65</v>
      </c>
      <c r="K1147" s="88">
        <v>21.85</v>
      </c>
    </row>
    <row r="1148" spans="1:11" ht="21" x14ac:dyDescent="0.2">
      <c r="A1148" s="87" t="s">
        <v>1261</v>
      </c>
      <c r="B1148" s="87" t="s">
        <v>37</v>
      </c>
      <c r="C1148" s="87"/>
      <c r="D1148" s="87" t="s">
        <v>329</v>
      </c>
      <c r="E1148" s="87" t="s">
        <v>353</v>
      </c>
      <c r="F1148" s="87" t="s">
        <v>331</v>
      </c>
      <c r="G1148" s="87">
        <v>10</v>
      </c>
      <c r="H1148" s="88">
        <v>0</v>
      </c>
      <c r="I1148" s="89">
        <v>10</v>
      </c>
      <c r="J1148" s="88">
        <v>12.55</v>
      </c>
      <c r="K1148" s="88">
        <v>25.75</v>
      </c>
    </row>
    <row r="1149" spans="1:11" ht="21" x14ac:dyDescent="0.2">
      <c r="A1149" s="87" t="s">
        <v>1262</v>
      </c>
      <c r="B1149" s="87" t="s">
        <v>37</v>
      </c>
      <c r="C1149" s="87"/>
      <c r="D1149" s="87" t="s">
        <v>330</v>
      </c>
      <c r="E1149" s="87" t="s">
        <v>346</v>
      </c>
      <c r="F1149" s="87" t="s">
        <v>331</v>
      </c>
      <c r="G1149" s="87">
        <v>10</v>
      </c>
      <c r="H1149" s="88">
        <v>0</v>
      </c>
      <c r="I1149" s="89">
        <v>10</v>
      </c>
      <c r="J1149" s="88">
        <v>16.899999999999999</v>
      </c>
      <c r="K1149" s="88">
        <v>34.65</v>
      </c>
    </row>
    <row r="1150" spans="1:11" ht="21" x14ac:dyDescent="0.2">
      <c r="A1150" s="87" t="s">
        <v>1263</v>
      </c>
      <c r="B1150" s="87" t="s">
        <v>37</v>
      </c>
      <c r="C1150" s="87"/>
      <c r="D1150" s="87" t="s">
        <v>59</v>
      </c>
      <c r="E1150" s="87" t="s">
        <v>353</v>
      </c>
      <c r="F1150" s="87"/>
      <c r="G1150" s="87">
        <v>25</v>
      </c>
      <c r="H1150" s="88">
        <v>0</v>
      </c>
      <c r="I1150" s="89">
        <v>50</v>
      </c>
      <c r="J1150" s="88">
        <v>3.75</v>
      </c>
      <c r="K1150" s="88">
        <v>7.7</v>
      </c>
    </row>
    <row r="1151" spans="1:11" ht="21" x14ac:dyDescent="0.2">
      <c r="A1151" s="87" t="s">
        <v>1264</v>
      </c>
      <c r="B1151" s="87" t="s">
        <v>37</v>
      </c>
      <c r="C1151" s="87"/>
      <c r="D1151" s="87" t="s">
        <v>59</v>
      </c>
      <c r="E1151" s="87" t="s">
        <v>1257</v>
      </c>
      <c r="F1151" s="87"/>
      <c r="G1151" s="87">
        <v>10</v>
      </c>
      <c r="H1151" s="88">
        <v>0</v>
      </c>
      <c r="I1151" s="89">
        <v>10</v>
      </c>
      <c r="J1151" s="88">
        <v>4.75</v>
      </c>
      <c r="K1151" s="88">
        <v>9.75</v>
      </c>
    </row>
    <row r="1152" spans="1:11" ht="42" x14ac:dyDescent="0.2">
      <c r="A1152" s="87" t="s">
        <v>2674</v>
      </c>
      <c r="B1152" s="87" t="s">
        <v>267</v>
      </c>
      <c r="C1152" s="87" t="s">
        <v>69</v>
      </c>
      <c r="D1152" s="87"/>
      <c r="E1152" s="87" t="s">
        <v>870</v>
      </c>
      <c r="F1152" s="87"/>
      <c r="G1152" s="87">
        <v>10</v>
      </c>
      <c r="H1152" s="88">
        <v>0.6</v>
      </c>
      <c r="I1152" s="89">
        <v>10</v>
      </c>
      <c r="J1152" s="88">
        <v>11.3</v>
      </c>
      <c r="K1152" s="88">
        <v>23.1</v>
      </c>
    </row>
    <row r="1153" spans="1:11" ht="42" x14ac:dyDescent="0.2">
      <c r="A1153" s="87" t="s">
        <v>1265</v>
      </c>
      <c r="B1153" s="87" t="s">
        <v>267</v>
      </c>
      <c r="C1153" s="87" t="s">
        <v>69</v>
      </c>
      <c r="D1153" s="87" t="s">
        <v>61</v>
      </c>
      <c r="E1153" s="87"/>
      <c r="F1153" s="87"/>
      <c r="G1153" s="87">
        <v>10</v>
      </c>
      <c r="H1153" s="88">
        <v>0.6</v>
      </c>
      <c r="I1153" s="89">
        <v>10</v>
      </c>
      <c r="J1153" s="88">
        <v>14.9</v>
      </c>
      <c r="K1153" s="88">
        <v>30.5</v>
      </c>
    </row>
    <row r="1154" spans="1:11" ht="42" x14ac:dyDescent="0.2">
      <c r="A1154" s="87" t="s">
        <v>1266</v>
      </c>
      <c r="B1154" s="87" t="s">
        <v>267</v>
      </c>
      <c r="C1154" s="87" t="s">
        <v>69</v>
      </c>
      <c r="D1154" s="87" t="s">
        <v>64</v>
      </c>
      <c r="E1154" s="87"/>
      <c r="F1154" s="87"/>
      <c r="G1154" s="87">
        <v>10</v>
      </c>
      <c r="H1154" s="88">
        <v>0.6</v>
      </c>
      <c r="I1154" s="89">
        <v>10</v>
      </c>
      <c r="J1154" s="88">
        <v>18.899999999999999</v>
      </c>
      <c r="K1154" s="88">
        <v>38.700000000000003</v>
      </c>
    </row>
    <row r="1155" spans="1:11" ht="42" x14ac:dyDescent="0.2">
      <c r="A1155" s="87" t="s">
        <v>1267</v>
      </c>
      <c r="B1155" s="87" t="s">
        <v>267</v>
      </c>
      <c r="C1155" s="87" t="s">
        <v>69</v>
      </c>
      <c r="D1155" s="87" t="s">
        <v>62</v>
      </c>
      <c r="E1155" s="87"/>
      <c r="F1155" s="87"/>
      <c r="G1155" s="87">
        <v>10</v>
      </c>
      <c r="H1155" s="88">
        <v>0.6</v>
      </c>
      <c r="I1155" s="89">
        <v>10</v>
      </c>
      <c r="J1155" s="88">
        <v>21.35</v>
      </c>
      <c r="K1155" s="88">
        <v>43.7</v>
      </c>
    </row>
    <row r="1156" spans="1:11" ht="42" x14ac:dyDescent="0.2">
      <c r="A1156" s="87" t="s">
        <v>3299</v>
      </c>
      <c r="B1156" s="87" t="s">
        <v>267</v>
      </c>
      <c r="C1156" s="87" t="s">
        <v>69</v>
      </c>
      <c r="D1156" s="87" t="s">
        <v>81</v>
      </c>
      <c r="E1156" s="87"/>
      <c r="F1156" s="87" t="s">
        <v>2594</v>
      </c>
      <c r="G1156" s="87">
        <v>10</v>
      </c>
      <c r="H1156" s="88">
        <v>0.6</v>
      </c>
      <c r="I1156" s="89">
        <v>10</v>
      </c>
      <c r="J1156" s="88">
        <v>0</v>
      </c>
      <c r="K1156" s="88">
        <v>0</v>
      </c>
    </row>
    <row r="1157" spans="1:11" ht="42" x14ac:dyDescent="0.2">
      <c r="A1157" s="87" t="s">
        <v>1268</v>
      </c>
      <c r="B1157" s="87" t="s">
        <v>267</v>
      </c>
      <c r="C1157" s="87" t="s">
        <v>69</v>
      </c>
      <c r="D1157" s="87" t="s">
        <v>59</v>
      </c>
      <c r="E1157" s="87"/>
      <c r="F1157" s="87"/>
      <c r="G1157" s="87">
        <v>10</v>
      </c>
      <c r="H1157" s="88">
        <v>0.6</v>
      </c>
      <c r="I1157" s="89">
        <v>10</v>
      </c>
      <c r="J1157" s="88">
        <v>13</v>
      </c>
      <c r="K1157" s="88">
        <v>26.6</v>
      </c>
    </row>
    <row r="1158" spans="1:11" ht="42" x14ac:dyDescent="0.2">
      <c r="A1158" s="87" t="s">
        <v>1269</v>
      </c>
      <c r="B1158" s="87" t="s">
        <v>267</v>
      </c>
      <c r="C1158" s="87"/>
      <c r="D1158" s="87" t="s">
        <v>61</v>
      </c>
      <c r="E1158" s="87"/>
      <c r="F1158" s="87"/>
      <c r="G1158" s="87">
        <v>10</v>
      </c>
      <c r="H1158" s="88">
        <v>0.6</v>
      </c>
      <c r="I1158" s="89">
        <v>10</v>
      </c>
      <c r="J1158" s="88">
        <v>13.65</v>
      </c>
      <c r="K1158" s="88">
        <v>27.95</v>
      </c>
    </row>
    <row r="1159" spans="1:11" ht="42" x14ac:dyDescent="0.2">
      <c r="A1159" s="87" t="s">
        <v>1270</v>
      </c>
      <c r="B1159" s="87" t="s">
        <v>267</v>
      </c>
      <c r="C1159" s="87"/>
      <c r="D1159" s="87" t="s">
        <v>64</v>
      </c>
      <c r="E1159" s="87"/>
      <c r="F1159" s="87"/>
      <c r="G1159" s="87">
        <v>10</v>
      </c>
      <c r="H1159" s="88">
        <v>0.6</v>
      </c>
      <c r="I1159" s="89">
        <v>10</v>
      </c>
      <c r="J1159" s="88">
        <v>17.75</v>
      </c>
      <c r="K1159" s="88">
        <v>36.35</v>
      </c>
    </row>
    <row r="1160" spans="1:11" ht="42" x14ac:dyDescent="0.2">
      <c r="A1160" s="87" t="s">
        <v>1271</v>
      </c>
      <c r="B1160" s="87" t="s">
        <v>267</v>
      </c>
      <c r="C1160" s="87"/>
      <c r="D1160" s="87" t="s">
        <v>62</v>
      </c>
      <c r="E1160" s="87"/>
      <c r="F1160" s="87"/>
      <c r="G1160" s="87">
        <v>10</v>
      </c>
      <c r="H1160" s="88">
        <v>0.6</v>
      </c>
      <c r="I1160" s="89">
        <v>10</v>
      </c>
      <c r="J1160" s="88">
        <v>20.2</v>
      </c>
      <c r="K1160" s="88">
        <v>41.35</v>
      </c>
    </row>
    <row r="1161" spans="1:11" ht="42" x14ac:dyDescent="0.2">
      <c r="A1161" s="87" t="s">
        <v>1272</v>
      </c>
      <c r="B1161" s="87" t="s">
        <v>267</v>
      </c>
      <c r="C1161" s="87"/>
      <c r="D1161" s="87" t="s">
        <v>63</v>
      </c>
      <c r="E1161" s="87"/>
      <c r="F1161" s="87"/>
      <c r="G1161" s="87">
        <v>10</v>
      </c>
      <c r="H1161" s="88">
        <v>0.6</v>
      </c>
      <c r="I1161" s="89">
        <v>10</v>
      </c>
      <c r="J1161" s="88">
        <v>22.6</v>
      </c>
      <c r="K1161" s="88">
        <v>46.35</v>
      </c>
    </row>
    <row r="1162" spans="1:11" ht="42" x14ac:dyDescent="0.2">
      <c r="A1162" s="87" t="s">
        <v>1273</v>
      </c>
      <c r="B1162" s="87" t="s">
        <v>267</v>
      </c>
      <c r="C1162" s="87"/>
      <c r="D1162" s="87" t="s">
        <v>59</v>
      </c>
      <c r="E1162" s="87"/>
      <c r="F1162" s="87"/>
      <c r="G1162" s="87">
        <v>10</v>
      </c>
      <c r="H1162" s="88">
        <v>0.6</v>
      </c>
      <c r="I1162" s="89">
        <v>10</v>
      </c>
      <c r="J1162" s="88">
        <v>11.7</v>
      </c>
      <c r="K1162" s="88">
        <v>23.95</v>
      </c>
    </row>
    <row r="1163" spans="1:11" x14ac:dyDescent="0.2">
      <c r="A1163" s="87" t="s">
        <v>3300</v>
      </c>
      <c r="B1163" s="87"/>
      <c r="C1163" s="87" t="s">
        <v>69</v>
      </c>
      <c r="D1163" s="87" t="s">
        <v>61</v>
      </c>
      <c r="E1163" s="87"/>
      <c r="F1163" s="87"/>
      <c r="G1163" s="87">
        <v>10</v>
      </c>
      <c r="H1163" s="88">
        <v>0</v>
      </c>
      <c r="I1163" s="89">
        <v>10</v>
      </c>
      <c r="J1163" s="88">
        <v>25</v>
      </c>
      <c r="K1163" s="88">
        <v>51.25</v>
      </c>
    </row>
    <row r="1164" spans="1:11" x14ac:dyDescent="0.2">
      <c r="A1164" s="87" t="s">
        <v>3301</v>
      </c>
      <c r="B1164" s="87"/>
      <c r="C1164" s="87" t="s">
        <v>69</v>
      </c>
      <c r="D1164" s="87" t="s">
        <v>64</v>
      </c>
      <c r="E1164" s="87"/>
      <c r="F1164" s="87"/>
      <c r="G1164" s="87">
        <v>10</v>
      </c>
      <c r="H1164" s="88">
        <v>0</v>
      </c>
      <c r="I1164" s="89">
        <v>10</v>
      </c>
      <c r="J1164" s="88">
        <v>28</v>
      </c>
      <c r="K1164" s="88">
        <v>57.4</v>
      </c>
    </row>
    <row r="1165" spans="1:11" x14ac:dyDescent="0.2">
      <c r="A1165" s="87" t="s">
        <v>3302</v>
      </c>
      <c r="B1165" s="87"/>
      <c r="C1165" s="87" t="s">
        <v>69</v>
      </c>
      <c r="D1165" s="87" t="s">
        <v>62</v>
      </c>
      <c r="E1165" s="87"/>
      <c r="F1165" s="87"/>
      <c r="G1165" s="87">
        <v>10</v>
      </c>
      <c r="H1165" s="88">
        <v>0</v>
      </c>
      <c r="I1165" s="89">
        <v>10</v>
      </c>
      <c r="J1165" s="88">
        <v>31</v>
      </c>
      <c r="K1165" s="88">
        <v>63.55</v>
      </c>
    </row>
    <row r="1166" spans="1:11" ht="21" x14ac:dyDescent="0.2">
      <c r="A1166" s="87" t="s">
        <v>3593</v>
      </c>
      <c r="B1166" s="87"/>
      <c r="C1166" s="87" t="s">
        <v>69</v>
      </c>
      <c r="D1166" s="87" t="s">
        <v>59</v>
      </c>
      <c r="E1166" s="87"/>
      <c r="F1166" s="87" t="s">
        <v>2594</v>
      </c>
      <c r="G1166" s="87">
        <v>10</v>
      </c>
      <c r="H1166" s="88">
        <v>0</v>
      </c>
      <c r="I1166" s="89">
        <v>10</v>
      </c>
      <c r="J1166" s="88">
        <v>0</v>
      </c>
      <c r="K1166" s="88">
        <v>0</v>
      </c>
    </row>
    <row r="1167" spans="1:11" ht="31.5" x14ac:dyDescent="0.2">
      <c r="A1167" s="87" t="s">
        <v>1274</v>
      </c>
      <c r="B1167" s="87" t="s">
        <v>209</v>
      </c>
      <c r="C1167" s="87"/>
      <c r="D1167" s="87" t="s">
        <v>76</v>
      </c>
      <c r="E1167" s="87"/>
      <c r="F1167" s="87" t="s">
        <v>317</v>
      </c>
      <c r="G1167" s="87">
        <v>50</v>
      </c>
      <c r="H1167" s="88">
        <v>0</v>
      </c>
      <c r="I1167" s="89">
        <v>50</v>
      </c>
      <c r="J1167" s="88">
        <v>1.1499999999999999</v>
      </c>
      <c r="K1167" s="88">
        <v>2.35</v>
      </c>
    </row>
    <row r="1168" spans="1:11" ht="31.5" x14ac:dyDescent="0.2">
      <c r="A1168" s="87" t="s">
        <v>1275</v>
      </c>
      <c r="B1168" s="87" t="s">
        <v>209</v>
      </c>
      <c r="C1168" s="87"/>
      <c r="D1168" s="87" t="s">
        <v>77</v>
      </c>
      <c r="E1168" s="87"/>
      <c r="F1168" s="87" t="s">
        <v>317</v>
      </c>
      <c r="G1168" s="87">
        <v>50</v>
      </c>
      <c r="H1168" s="88">
        <v>0</v>
      </c>
      <c r="I1168" s="89">
        <v>50</v>
      </c>
      <c r="J1168" s="88">
        <v>1.45</v>
      </c>
      <c r="K1168" s="88">
        <v>2.95</v>
      </c>
    </row>
    <row r="1169" spans="1:11" ht="31.5" x14ac:dyDescent="0.2">
      <c r="A1169" s="87" t="s">
        <v>1276</v>
      </c>
      <c r="B1169" s="87" t="s">
        <v>209</v>
      </c>
      <c r="C1169" s="87"/>
      <c r="D1169" s="87" t="s">
        <v>78</v>
      </c>
      <c r="E1169" s="87"/>
      <c r="F1169" s="87" t="s">
        <v>317</v>
      </c>
      <c r="G1169" s="87">
        <v>50</v>
      </c>
      <c r="H1169" s="88">
        <v>0</v>
      </c>
      <c r="I1169" s="89">
        <v>50</v>
      </c>
      <c r="J1169" s="88">
        <v>1.8</v>
      </c>
      <c r="K1169" s="88">
        <v>3.7</v>
      </c>
    </row>
    <row r="1170" spans="1:11" ht="31.5" x14ac:dyDescent="0.2">
      <c r="A1170" s="87" t="s">
        <v>1277</v>
      </c>
      <c r="B1170" s="87" t="s">
        <v>209</v>
      </c>
      <c r="C1170" s="87"/>
      <c r="D1170" s="87" t="s">
        <v>86</v>
      </c>
      <c r="E1170" s="87"/>
      <c r="F1170" s="87" t="s">
        <v>317</v>
      </c>
      <c r="G1170" s="87">
        <v>20</v>
      </c>
      <c r="H1170" s="88">
        <v>0</v>
      </c>
      <c r="I1170" s="89">
        <v>20</v>
      </c>
      <c r="J1170" s="88">
        <v>2.1</v>
      </c>
      <c r="K1170" s="88">
        <v>4.3</v>
      </c>
    </row>
    <row r="1171" spans="1:11" ht="31.5" x14ac:dyDescent="0.2">
      <c r="A1171" s="87" t="s">
        <v>1278</v>
      </c>
      <c r="B1171" s="87" t="s">
        <v>209</v>
      </c>
      <c r="C1171" s="87"/>
      <c r="D1171" s="87" t="s">
        <v>315</v>
      </c>
      <c r="E1171" s="87"/>
      <c r="F1171" s="87" t="s">
        <v>317</v>
      </c>
      <c r="G1171" s="87">
        <v>20</v>
      </c>
      <c r="H1171" s="88">
        <v>0</v>
      </c>
      <c r="I1171" s="89">
        <v>20</v>
      </c>
      <c r="J1171" s="88">
        <v>2.2999999999999998</v>
      </c>
      <c r="K1171" s="88">
        <v>4.7</v>
      </c>
    </row>
    <row r="1172" spans="1:11" ht="31.5" x14ac:dyDescent="0.2">
      <c r="A1172" s="87" t="s">
        <v>1279</v>
      </c>
      <c r="B1172" s="87" t="s">
        <v>1280</v>
      </c>
      <c r="C1172" s="87" t="s">
        <v>3117</v>
      </c>
      <c r="D1172" s="87" t="s">
        <v>61</v>
      </c>
      <c r="E1172" s="87"/>
      <c r="F1172" s="87"/>
      <c r="G1172" s="87">
        <v>25</v>
      </c>
      <c r="H1172" s="88">
        <v>0</v>
      </c>
      <c r="I1172" s="89">
        <v>50</v>
      </c>
      <c r="J1172" s="88">
        <v>3.1</v>
      </c>
      <c r="K1172" s="88">
        <v>6.35</v>
      </c>
    </row>
    <row r="1173" spans="1:11" ht="31.5" x14ac:dyDescent="0.2">
      <c r="A1173" s="87" t="s">
        <v>1281</v>
      </c>
      <c r="B1173" s="87" t="s">
        <v>1280</v>
      </c>
      <c r="C1173" s="87" t="s">
        <v>3117</v>
      </c>
      <c r="D1173" s="87" t="s">
        <v>64</v>
      </c>
      <c r="E1173" s="87"/>
      <c r="F1173" s="87"/>
      <c r="G1173" s="87">
        <v>25</v>
      </c>
      <c r="H1173" s="88">
        <v>0</v>
      </c>
      <c r="I1173" s="89">
        <v>50</v>
      </c>
      <c r="J1173" s="88">
        <v>4.0999999999999996</v>
      </c>
      <c r="K1173" s="88">
        <v>8.4</v>
      </c>
    </row>
    <row r="1174" spans="1:11" ht="31.5" x14ac:dyDescent="0.2">
      <c r="A1174" s="87" t="s">
        <v>1282</v>
      </c>
      <c r="B1174" s="87" t="s">
        <v>1280</v>
      </c>
      <c r="C1174" s="87" t="s">
        <v>3117</v>
      </c>
      <c r="D1174" s="87" t="s">
        <v>81</v>
      </c>
      <c r="E1174" s="87"/>
      <c r="F1174" s="87"/>
      <c r="G1174" s="87">
        <v>25</v>
      </c>
      <c r="H1174" s="88">
        <v>0</v>
      </c>
      <c r="I1174" s="89">
        <v>50</v>
      </c>
      <c r="J1174" s="88">
        <v>2.0499999999999998</v>
      </c>
      <c r="K1174" s="88">
        <v>4.2</v>
      </c>
    </row>
    <row r="1175" spans="1:11" ht="31.5" x14ac:dyDescent="0.2">
      <c r="A1175" s="87" t="s">
        <v>1283</v>
      </c>
      <c r="B1175" s="87" t="s">
        <v>1280</v>
      </c>
      <c r="C1175" s="87" t="s">
        <v>3117</v>
      </c>
      <c r="D1175" s="87" t="s">
        <v>59</v>
      </c>
      <c r="E1175" s="87"/>
      <c r="F1175" s="87"/>
      <c r="G1175" s="87">
        <v>25</v>
      </c>
      <c r="H1175" s="88">
        <v>0</v>
      </c>
      <c r="I1175" s="89">
        <v>50</v>
      </c>
      <c r="J1175" s="88">
        <v>2.2000000000000002</v>
      </c>
      <c r="K1175" s="88">
        <v>4.5</v>
      </c>
    </row>
    <row r="1176" spans="1:11" ht="31.5" x14ac:dyDescent="0.2">
      <c r="A1176" s="87" t="s">
        <v>3303</v>
      </c>
      <c r="B1176" s="87" t="s">
        <v>1280</v>
      </c>
      <c r="C1176" s="87"/>
      <c r="D1176" s="87" t="s">
        <v>61</v>
      </c>
      <c r="E1176" s="87" t="s">
        <v>353</v>
      </c>
      <c r="F1176" s="87"/>
      <c r="G1176" s="87">
        <v>25</v>
      </c>
      <c r="H1176" s="88">
        <v>0</v>
      </c>
      <c r="I1176" s="89">
        <v>50</v>
      </c>
      <c r="J1176" s="88">
        <v>2.75</v>
      </c>
      <c r="K1176" s="88">
        <v>5.65</v>
      </c>
    </row>
    <row r="1177" spans="1:11" ht="31.5" x14ac:dyDescent="0.2">
      <c r="A1177" s="87" t="s">
        <v>3304</v>
      </c>
      <c r="B1177" s="87" t="s">
        <v>1280</v>
      </c>
      <c r="C1177" s="87"/>
      <c r="D1177" s="87" t="s">
        <v>64</v>
      </c>
      <c r="E1177" s="87" t="s">
        <v>353</v>
      </c>
      <c r="F1177" s="87"/>
      <c r="G1177" s="87">
        <v>25</v>
      </c>
      <c r="H1177" s="88">
        <v>0</v>
      </c>
      <c r="I1177" s="89">
        <v>50</v>
      </c>
      <c r="J1177" s="88">
        <v>4.4000000000000004</v>
      </c>
      <c r="K1177" s="88">
        <v>9</v>
      </c>
    </row>
    <row r="1178" spans="1:11" ht="31.5" x14ac:dyDescent="0.2">
      <c r="A1178" s="87" t="s">
        <v>3184</v>
      </c>
      <c r="B1178" s="87" t="s">
        <v>1280</v>
      </c>
      <c r="C1178" s="87"/>
      <c r="D1178" s="87" t="s">
        <v>62</v>
      </c>
      <c r="E1178" s="87" t="s">
        <v>353</v>
      </c>
      <c r="F1178" s="87"/>
      <c r="G1178" s="87">
        <v>25</v>
      </c>
      <c r="H1178" s="88">
        <v>0</v>
      </c>
      <c r="I1178" s="89">
        <v>50</v>
      </c>
      <c r="J1178" s="88">
        <v>6.5</v>
      </c>
      <c r="K1178" s="88">
        <v>13.3</v>
      </c>
    </row>
    <row r="1179" spans="1:11" ht="31.5" x14ac:dyDescent="0.2">
      <c r="A1179" s="87" t="s">
        <v>3185</v>
      </c>
      <c r="B1179" s="87" t="s">
        <v>1280</v>
      </c>
      <c r="C1179" s="87"/>
      <c r="D1179" s="87" t="s">
        <v>63</v>
      </c>
      <c r="E1179" s="87" t="s">
        <v>353</v>
      </c>
      <c r="F1179" s="87"/>
      <c r="G1179" s="87">
        <v>25</v>
      </c>
      <c r="H1179" s="88">
        <v>0</v>
      </c>
      <c r="I1179" s="89">
        <v>50</v>
      </c>
      <c r="J1179" s="88">
        <v>8.4</v>
      </c>
      <c r="K1179" s="88">
        <v>17.2</v>
      </c>
    </row>
    <row r="1180" spans="1:11" ht="31.5" x14ac:dyDescent="0.2">
      <c r="A1180" s="87" t="s">
        <v>3186</v>
      </c>
      <c r="B1180" s="87" t="s">
        <v>1280</v>
      </c>
      <c r="C1180" s="87"/>
      <c r="D1180" s="87" t="s">
        <v>329</v>
      </c>
      <c r="E1180" s="87" t="s">
        <v>353</v>
      </c>
      <c r="F1180" s="87"/>
      <c r="G1180" s="87">
        <v>25</v>
      </c>
      <c r="H1180" s="88">
        <v>0</v>
      </c>
      <c r="I1180" s="89">
        <v>50</v>
      </c>
      <c r="J1180" s="88">
        <v>10.1</v>
      </c>
      <c r="K1180" s="88">
        <v>20.7</v>
      </c>
    </row>
    <row r="1181" spans="1:11" ht="31.5" x14ac:dyDescent="0.2">
      <c r="A1181" s="87" t="s">
        <v>3594</v>
      </c>
      <c r="B1181" s="87" t="s">
        <v>1280</v>
      </c>
      <c r="C1181" s="87"/>
      <c r="D1181" s="87" t="s">
        <v>330</v>
      </c>
      <c r="E1181" s="87" t="s">
        <v>353</v>
      </c>
      <c r="F1181" s="87"/>
      <c r="G1181" s="87">
        <v>25</v>
      </c>
      <c r="H1181" s="88">
        <v>0</v>
      </c>
      <c r="I1181" s="89">
        <v>50</v>
      </c>
      <c r="J1181" s="88">
        <v>11.75</v>
      </c>
      <c r="K1181" s="88">
        <v>24.1</v>
      </c>
    </row>
    <row r="1182" spans="1:11" ht="31.5" x14ac:dyDescent="0.2">
      <c r="A1182" s="87" t="s">
        <v>1284</v>
      </c>
      <c r="B1182" s="87" t="s">
        <v>223</v>
      </c>
      <c r="C1182" s="87"/>
      <c r="D1182" s="87" t="s">
        <v>61</v>
      </c>
      <c r="E1182" s="87"/>
      <c r="F1182" s="87" t="s">
        <v>317</v>
      </c>
      <c r="G1182" s="87">
        <v>50</v>
      </c>
      <c r="H1182" s="88">
        <v>0</v>
      </c>
      <c r="I1182" s="89">
        <v>50</v>
      </c>
      <c r="J1182" s="88">
        <v>0.9</v>
      </c>
      <c r="K1182" s="88">
        <v>1.85</v>
      </c>
    </row>
    <row r="1183" spans="1:11" ht="31.5" x14ac:dyDescent="0.2">
      <c r="A1183" s="87" t="s">
        <v>1285</v>
      </c>
      <c r="B1183" s="87" t="s">
        <v>223</v>
      </c>
      <c r="C1183" s="87"/>
      <c r="D1183" s="87" t="s">
        <v>64</v>
      </c>
      <c r="E1183" s="87"/>
      <c r="F1183" s="87" t="s">
        <v>317</v>
      </c>
      <c r="G1183" s="87">
        <v>20</v>
      </c>
      <c r="H1183" s="88">
        <v>0</v>
      </c>
      <c r="I1183" s="89">
        <v>20</v>
      </c>
      <c r="J1183" s="88">
        <v>1.1000000000000001</v>
      </c>
      <c r="K1183" s="88">
        <v>2.25</v>
      </c>
    </row>
    <row r="1184" spans="1:11" ht="31.5" x14ac:dyDescent="0.2">
      <c r="A1184" s="87" t="s">
        <v>1286</v>
      </c>
      <c r="B1184" s="87" t="s">
        <v>223</v>
      </c>
      <c r="C1184" s="87"/>
      <c r="D1184" s="87" t="s">
        <v>81</v>
      </c>
      <c r="E1184" s="87"/>
      <c r="F1184" s="87" t="s">
        <v>317</v>
      </c>
      <c r="G1184" s="87">
        <v>50</v>
      </c>
      <c r="H1184" s="88">
        <v>0</v>
      </c>
      <c r="I1184" s="89">
        <v>50</v>
      </c>
      <c r="J1184" s="88">
        <v>0.65</v>
      </c>
      <c r="K1184" s="88">
        <v>1.35</v>
      </c>
    </row>
    <row r="1185" spans="1:11" ht="31.5" x14ac:dyDescent="0.2">
      <c r="A1185" s="87" t="s">
        <v>1287</v>
      </c>
      <c r="B1185" s="87" t="s">
        <v>223</v>
      </c>
      <c r="C1185" s="87"/>
      <c r="D1185" s="87" t="s">
        <v>59</v>
      </c>
      <c r="E1185" s="87"/>
      <c r="F1185" s="87" t="s">
        <v>317</v>
      </c>
      <c r="G1185" s="87">
        <v>50</v>
      </c>
      <c r="H1185" s="88">
        <v>0</v>
      </c>
      <c r="I1185" s="89">
        <v>50</v>
      </c>
      <c r="J1185" s="88">
        <v>0.8</v>
      </c>
      <c r="K1185" s="88">
        <v>1.65</v>
      </c>
    </row>
    <row r="1186" spans="1:11" ht="21" x14ac:dyDescent="0.2">
      <c r="A1186" s="87" t="s">
        <v>1288</v>
      </c>
      <c r="B1186" s="87" t="s">
        <v>268</v>
      </c>
      <c r="C1186" s="87"/>
      <c r="D1186" s="87" t="s">
        <v>61</v>
      </c>
      <c r="E1186" s="87"/>
      <c r="F1186" s="87"/>
      <c r="G1186" s="87">
        <v>50</v>
      </c>
      <c r="H1186" s="88">
        <v>0</v>
      </c>
      <c r="I1186" s="89">
        <v>50</v>
      </c>
      <c r="J1186" s="88">
        <v>1.9</v>
      </c>
      <c r="K1186" s="88">
        <v>3.9</v>
      </c>
    </row>
    <row r="1187" spans="1:11" ht="21" x14ac:dyDescent="0.2">
      <c r="A1187" s="87" t="s">
        <v>1289</v>
      </c>
      <c r="B1187" s="87" t="s">
        <v>268</v>
      </c>
      <c r="C1187" s="87"/>
      <c r="D1187" s="87" t="s">
        <v>645</v>
      </c>
      <c r="E1187" s="87"/>
      <c r="F1187" s="87"/>
      <c r="G1187" s="87">
        <v>50</v>
      </c>
      <c r="H1187" s="88">
        <v>0</v>
      </c>
      <c r="I1187" s="89">
        <v>50</v>
      </c>
      <c r="J1187" s="88">
        <v>0.75</v>
      </c>
      <c r="K1187" s="88">
        <v>1.55</v>
      </c>
    </row>
    <row r="1188" spans="1:11" ht="21" x14ac:dyDescent="0.2">
      <c r="A1188" s="87" t="s">
        <v>1290</v>
      </c>
      <c r="B1188" s="87" t="s">
        <v>268</v>
      </c>
      <c r="C1188" s="87"/>
      <c r="D1188" s="87" t="s">
        <v>81</v>
      </c>
      <c r="E1188" s="87"/>
      <c r="F1188" s="87"/>
      <c r="G1188" s="87">
        <v>50</v>
      </c>
      <c r="H1188" s="88">
        <v>0</v>
      </c>
      <c r="I1188" s="89">
        <v>50</v>
      </c>
      <c r="J1188" s="88">
        <v>1.1000000000000001</v>
      </c>
      <c r="K1188" s="88">
        <v>2.25</v>
      </c>
    </row>
    <row r="1189" spans="1:11" ht="21" x14ac:dyDescent="0.2">
      <c r="A1189" s="87" t="s">
        <v>1291</v>
      </c>
      <c r="B1189" s="87" t="s">
        <v>268</v>
      </c>
      <c r="C1189" s="87"/>
      <c r="D1189" s="87" t="s">
        <v>59</v>
      </c>
      <c r="E1189" s="87"/>
      <c r="F1189" s="87"/>
      <c r="G1189" s="87">
        <v>50</v>
      </c>
      <c r="H1189" s="88">
        <v>0</v>
      </c>
      <c r="I1189" s="89">
        <v>50</v>
      </c>
      <c r="J1189" s="88">
        <v>1.55</v>
      </c>
      <c r="K1189" s="88">
        <v>3.2</v>
      </c>
    </row>
    <row r="1190" spans="1:11" ht="21" x14ac:dyDescent="0.2">
      <c r="A1190" s="87" t="s">
        <v>1292</v>
      </c>
      <c r="B1190" s="87" t="s">
        <v>268</v>
      </c>
      <c r="C1190" s="87" t="s">
        <v>60</v>
      </c>
      <c r="D1190" s="87"/>
      <c r="E1190" s="87"/>
      <c r="F1190" s="87"/>
      <c r="G1190" s="87">
        <v>50</v>
      </c>
      <c r="H1190" s="88">
        <v>0</v>
      </c>
      <c r="I1190" s="89">
        <v>50</v>
      </c>
      <c r="J1190" s="88">
        <v>1.95</v>
      </c>
      <c r="K1190" s="88">
        <v>4</v>
      </c>
    </row>
    <row r="1191" spans="1:11" ht="21" x14ac:dyDescent="0.2">
      <c r="A1191" s="87" t="s">
        <v>3595</v>
      </c>
      <c r="B1191" s="87" t="s">
        <v>268</v>
      </c>
      <c r="C1191" s="87" t="s">
        <v>60</v>
      </c>
      <c r="D1191" s="87"/>
      <c r="E1191" s="87" t="s">
        <v>1377</v>
      </c>
      <c r="F1191" s="87"/>
      <c r="G1191" s="87">
        <v>50</v>
      </c>
      <c r="H1191" s="88">
        <v>0</v>
      </c>
      <c r="I1191" s="89">
        <v>50</v>
      </c>
      <c r="J1191" s="88">
        <v>2.35</v>
      </c>
      <c r="K1191" s="88">
        <v>4.8</v>
      </c>
    </row>
    <row r="1192" spans="1:11" ht="42" x14ac:dyDescent="0.2">
      <c r="A1192" s="87" t="s">
        <v>1293</v>
      </c>
      <c r="B1192" s="87" t="s">
        <v>229</v>
      </c>
      <c r="C1192" s="87"/>
      <c r="D1192" s="87" t="s">
        <v>61</v>
      </c>
      <c r="E1192" s="87"/>
      <c r="F1192" s="87"/>
      <c r="G1192" s="87">
        <v>10</v>
      </c>
      <c r="H1192" s="88">
        <v>0.5</v>
      </c>
      <c r="I1192" s="89">
        <v>10</v>
      </c>
      <c r="J1192" s="88">
        <v>12.6</v>
      </c>
      <c r="K1192" s="88">
        <v>25.8</v>
      </c>
    </row>
    <row r="1193" spans="1:11" ht="42" x14ac:dyDescent="0.2">
      <c r="A1193" s="87" t="s">
        <v>1294</v>
      </c>
      <c r="B1193" s="87" t="s">
        <v>229</v>
      </c>
      <c r="C1193" s="87"/>
      <c r="D1193" s="87" t="s">
        <v>64</v>
      </c>
      <c r="E1193" s="87"/>
      <c r="F1193" s="87"/>
      <c r="G1193" s="87">
        <v>10</v>
      </c>
      <c r="H1193" s="88">
        <v>0.5</v>
      </c>
      <c r="I1193" s="89">
        <v>10</v>
      </c>
      <c r="J1193" s="88">
        <v>14.05</v>
      </c>
      <c r="K1193" s="88">
        <v>28.75</v>
      </c>
    </row>
    <row r="1194" spans="1:11" ht="42" x14ac:dyDescent="0.2">
      <c r="A1194" s="87" t="s">
        <v>1295</v>
      </c>
      <c r="B1194" s="87" t="s">
        <v>229</v>
      </c>
      <c r="C1194" s="87"/>
      <c r="D1194" s="87" t="s">
        <v>62</v>
      </c>
      <c r="E1194" s="87"/>
      <c r="F1194" s="87"/>
      <c r="G1194" s="87">
        <v>10</v>
      </c>
      <c r="H1194" s="88">
        <v>0.5</v>
      </c>
      <c r="I1194" s="89">
        <v>10</v>
      </c>
      <c r="J1194" s="88">
        <v>15.3</v>
      </c>
      <c r="K1194" s="88">
        <v>31.3</v>
      </c>
    </row>
    <row r="1195" spans="1:11" ht="42" x14ac:dyDescent="0.2">
      <c r="A1195" s="87" t="s">
        <v>1296</v>
      </c>
      <c r="B1195" s="87" t="s">
        <v>229</v>
      </c>
      <c r="C1195" s="87"/>
      <c r="D1195" s="87" t="s">
        <v>63</v>
      </c>
      <c r="E1195" s="87"/>
      <c r="F1195" s="87"/>
      <c r="G1195" s="87">
        <v>10</v>
      </c>
      <c r="H1195" s="88">
        <v>0.5</v>
      </c>
      <c r="I1195" s="89">
        <v>10</v>
      </c>
      <c r="J1195" s="88">
        <v>16.5</v>
      </c>
      <c r="K1195" s="88">
        <v>33.75</v>
      </c>
    </row>
    <row r="1196" spans="1:11" ht="42" x14ac:dyDescent="0.2">
      <c r="A1196" s="87" t="s">
        <v>1297</v>
      </c>
      <c r="B1196" s="87" t="s">
        <v>229</v>
      </c>
      <c r="C1196" s="87"/>
      <c r="D1196" s="87" t="s">
        <v>329</v>
      </c>
      <c r="E1196" s="87"/>
      <c r="F1196" s="87" t="s">
        <v>331</v>
      </c>
      <c r="G1196" s="87">
        <v>3</v>
      </c>
      <c r="H1196" s="88">
        <v>0.5</v>
      </c>
      <c r="I1196" s="89">
        <v>9</v>
      </c>
      <c r="J1196" s="88">
        <v>17.7</v>
      </c>
      <c r="K1196" s="88">
        <v>36.25</v>
      </c>
    </row>
    <row r="1197" spans="1:11" ht="42" x14ac:dyDescent="0.2">
      <c r="A1197" s="87" t="s">
        <v>1298</v>
      </c>
      <c r="B1197" s="87" t="s">
        <v>229</v>
      </c>
      <c r="C1197" s="87"/>
      <c r="D1197" s="87" t="s">
        <v>330</v>
      </c>
      <c r="E1197" s="87"/>
      <c r="F1197" s="87" t="s">
        <v>331</v>
      </c>
      <c r="G1197" s="87">
        <v>3</v>
      </c>
      <c r="H1197" s="88">
        <v>0.5</v>
      </c>
      <c r="I1197" s="89">
        <v>9</v>
      </c>
      <c r="J1197" s="88">
        <v>20.100000000000001</v>
      </c>
      <c r="K1197" s="88">
        <v>41.15</v>
      </c>
    </row>
    <row r="1198" spans="1:11" ht="42" x14ac:dyDescent="0.2">
      <c r="A1198" s="87" t="s">
        <v>1299</v>
      </c>
      <c r="B1198" s="87" t="s">
        <v>229</v>
      </c>
      <c r="C1198" s="87"/>
      <c r="D1198" s="87" t="s">
        <v>333</v>
      </c>
      <c r="E1198" s="87"/>
      <c r="F1198" s="87" t="s">
        <v>331</v>
      </c>
      <c r="G1198" s="87">
        <v>3</v>
      </c>
      <c r="H1198" s="88">
        <v>0.5</v>
      </c>
      <c r="I1198" s="89">
        <v>9</v>
      </c>
      <c r="J1198" s="88">
        <v>22.25</v>
      </c>
      <c r="K1198" s="88">
        <v>45.55</v>
      </c>
    </row>
    <row r="1199" spans="1:11" ht="42" x14ac:dyDescent="0.2">
      <c r="A1199" s="87" t="s">
        <v>1300</v>
      </c>
      <c r="B1199" s="87" t="s">
        <v>229</v>
      </c>
      <c r="C1199" s="87"/>
      <c r="D1199" s="87" t="s">
        <v>334</v>
      </c>
      <c r="E1199" s="87"/>
      <c r="F1199" s="87" t="s">
        <v>331</v>
      </c>
      <c r="G1199" s="87">
        <v>3</v>
      </c>
      <c r="H1199" s="88">
        <v>0.5</v>
      </c>
      <c r="I1199" s="89">
        <v>9</v>
      </c>
      <c r="J1199" s="88">
        <v>24.9</v>
      </c>
      <c r="K1199" s="88">
        <v>51</v>
      </c>
    </row>
    <row r="1200" spans="1:11" ht="42" x14ac:dyDescent="0.2">
      <c r="A1200" s="87" t="s">
        <v>3596</v>
      </c>
      <c r="B1200" s="87" t="s">
        <v>229</v>
      </c>
      <c r="C1200" s="87"/>
      <c r="D1200" s="87" t="s">
        <v>59</v>
      </c>
      <c r="E1200" s="87"/>
      <c r="F1200" s="87" t="s">
        <v>2594</v>
      </c>
      <c r="G1200" s="87">
        <v>10</v>
      </c>
      <c r="H1200" s="88">
        <v>0.5</v>
      </c>
      <c r="I1200" s="89">
        <v>10</v>
      </c>
      <c r="J1200" s="88">
        <v>0</v>
      </c>
      <c r="K1200" s="88">
        <v>0</v>
      </c>
    </row>
    <row r="1201" spans="1:11" ht="42" x14ac:dyDescent="0.2">
      <c r="A1201" s="87" t="s">
        <v>3305</v>
      </c>
      <c r="B1201" s="87" t="s">
        <v>1301</v>
      </c>
      <c r="C1201" s="87" t="s">
        <v>3040</v>
      </c>
      <c r="D1201" s="87"/>
      <c r="E1201" s="87" t="s">
        <v>865</v>
      </c>
      <c r="F1201" s="87"/>
      <c r="G1201" s="87">
        <v>20</v>
      </c>
      <c r="H1201" s="88">
        <v>0</v>
      </c>
      <c r="I1201" s="89">
        <v>20</v>
      </c>
      <c r="J1201" s="88">
        <v>6.55</v>
      </c>
      <c r="K1201" s="88">
        <v>13.45</v>
      </c>
    </row>
    <row r="1202" spans="1:11" ht="31.5" x14ac:dyDescent="0.2">
      <c r="A1202" s="87" t="s">
        <v>3306</v>
      </c>
      <c r="B1202" s="87" t="s">
        <v>1303</v>
      </c>
      <c r="C1202" s="87" t="s">
        <v>3040</v>
      </c>
      <c r="D1202" s="87"/>
      <c r="E1202" s="87"/>
      <c r="F1202" s="87"/>
      <c r="G1202" s="87">
        <v>20</v>
      </c>
      <c r="H1202" s="88">
        <v>0.9</v>
      </c>
      <c r="I1202" s="89">
        <v>20</v>
      </c>
      <c r="J1202" s="88">
        <v>8.25</v>
      </c>
      <c r="K1202" s="88">
        <v>16.850000000000001</v>
      </c>
    </row>
    <row r="1203" spans="1:11" ht="31.5" x14ac:dyDescent="0.2">
      <c r="A1203" s="87" t="s">
        <v>1302</v>
      </c>
      <c r="B1203" s="87" t="s">
        <v>1303</v>
      </c>
      <c r="C1203" s="87" t="s">
        <v>60</v>
      </c>
      <c r="D1203" s="87"/>
      <c r="E1203" s="87" t="s">
        <v>865</v>
      </c>
      <c r="F1203" s="87"/>
      <c r="G1203" s="87">
        <v>50</v>
      </c>
      <c r="H1203" s="88">
        <v>0.9</v>
      </c>
      <c r="I1203" s="89">
        <v>50</v>
      </c>
      <c r="J1203" s="88">
        <v>3.75</v>
      </c>
      <c r="K1203" s="88">
        <v>7.65</v>
      </c>
    </row>
    <row r="1204" spans="1:11" ht="21" x14ac:dyDescent="0.2">
      <c r="A1204" s="87" t="s">
        <v>1304</v>
      </c>
      <c r="B1204" s="87" t="s">
        <v>222</v>
      </c>
      <c r="C1204" s="87" t="s">
        <v>3117</v>
      </c>
      <c r="D1204" s="87" t="s">
        <v>61</v>
      </c>
      <c r="E1204" s="87"/>
      <c r="F1204" s="87"/>
      <c r="G1204" s="87">
        <v>25</v>
      </c>
      <c r="H1204" s="88">
        <v>0</v>
      </c>
      <c r="I1204" s="89">
        <v>50</v>
      </c>
      <c r="J1204" s="88">
        <v>3.5</v>
      </c>
      <c r="K1204" s="88">
        <v>7.15</v>
      </c>
    </row>
    <row r="1205" spans="1:11" ht="21" x14ac:dyDescent="0.2">
      <c r="A1205" s="87" t="s">
        <v>1305</v>
      </c>
      <c r="B1205" s="87" t="s">
        <v>222</v>
      </c>
      <c r="C1205" s="87" t="s">
        <v>3117</v>
      </c>
      <c r="D1205" s="87" t="s">
        <v>64</v>
      </c>
      <c r="E1205" s="87"/>
      <c r="F1205" s="87"/>
      <c r="G1205" s="87">
        <v>25</v>
      </c>
      <c r="H1205" s="88">
        <v>0</v>
      </c>
      <c r="I1205" s="89">
        <v>50</v>
      </c>
      <c r="J1205" s="88">
        <v>4.8</v>
      </c>
      <c r="K1205" s="88">
        <v>9.85</v>
      </c>
    </row>
    <row r="1206" spans="1:11" ht="21" x14ac:dyDescent="0.2">
      <c r="A1206" s="87" t="s">
        <v>1306</v>
      </c>
      <c r="B1206" s="87" t="s">
        <v>222</v>
      </c>
      <c r="C1206" s="87" t="s">
        <v>3117</v>
      </c>
      <c r="D1206" s="87" t="s">
        <v>81</v>
      </c>
      <c r="E1206" s="87"/>
      <c r="F1206" s="87"/>
      <c r="G1206" s="87">
        <v>25</v>
      </c>
      <c r="H1206" s="88">
        <v>0</v>
      </c>
      <c r="I1206" s="89">
        <v>50</v>
      </c>
      <c r="J1206" s="88">
        <v>2.0499999999999998</v>
      </c>
      <c r="K1206" s="88">
        <v>4.2</v>
      </c>
    </row>
    <row r="1207" spans="1:11" ht="21" x14ac:dyDescent="0.2">
      <c r="A1207" s="87" t="s">
        <v>1307</v>
      </c>
      <c r="B1207" s="87" t="s">
        <v>222</v>
      </c>
      <c r="C1207" s="87" t="s">
        <v>3117</v>
      </c>
      <c r="D1207" s="87" t="s">
        <v>59</v>
      </c>
      <c r="E1207" s="87"/>
      <c r="F1207" s="87"/>
      <c r="G1207" s="87">
        <v>25</v>
      </c>
      <c r="H1207" s="88">
        <v>0</v>
      </c>
      <c r="I1207" s="89">
        <v>50</v>
      </c>
      <c r="J1207" s="88">
        <v>2.5</v>
      </c>
      <c r="K1207" s="88">
        <v>5.15</v>
      </c>
    </row>
    <row r="1208" spans="1:11" ht="21" x14ac:dyDescent="0.2">
      <c r="A1208" s="87" t="s">
        <v>1308</v>
      </c>
      <c r="B1208" s="87" t="s">
        <v>222</v>
      </c>
      <c r="C1208" s="87"/>
      <c r="D1208" s="87" t="s">
        <v>61</v>
      </c>
      <c r="E1208" s="87" t="s">
        <v>353</v>
      </c>
      <c r="F1208" s="87"/>
      <c r="G1208" s="87">
        <v>10</v>
      </c>
      <c r="H1208" s="88">
        <v>0</v>
      </c>
      <c r="I1208" s="89">
        <v>10</v>
      </c>
      <c r="J1208" s="88">
        <v>4.25</v>
      </c>
      <c r="K1208" s="88">
        <v>8.6999999999999993</v>
      </c>
    </row>
    <row r="1209" spans="1:11" ht="21" x14ac:dyDescent="0.2">
      <c r="A1209" s="87" t="s">
        <v>1309</v>
      </c>
      <c r="B1209" s="87" t="s">
        <v>222</v>
      </c>
      <c r="C1209" s="87"/>
      <c r="D1209" s="87" t="s">
        <v>64</v>
      </c>
      <c r="E1209" s="87" t="s">
        <v>353</v>
      </c>
      <c r="F1209" s="87"/>
      <c r="G1209" s="87">
        <v>10</v>
      </c>
      <c r="H1209" s="88">
        <v>0</v>
      </c>
      <c r="I1209" s="89">
        <v>10</v>
      </c>
      <c r="J1209" s="88">
        <v>6.15</v>
      </c>
      <c r="K1209" s="88">
        <v>12.6</v>
      </c>
    </row>
    <row r="1210" spans="1:11" ht="21" x14ac:dyDescent="0.2">
      <c r="A1210" s="87" t="s">
        <v>1310</v>
      </c>
      <c r="B1210" s="87" t="s">
        <v>222</v>
      </c>
      <c r="C1210" s="87"/>
      <c r="D1210" s="87" t="s">
        <v>62</v>
      </c>
      <c r="E1210" s="87" t="s">
        <v>353</v>
      </c>
      <c r="F1210" s="87"/>
      <c r="G1210" s="87">
        <v>10</v>
      </c>
      <c r="H1210" s="88">
        <v>0</v>
      </c>
      <c r="I1210" s="89">
        <v>10</v>
      </c>
      <c r="J1210" s="88">
        <v>8.0500000000000007</v>
      </c>
      <c r="K1210" s="88">
        <v>16.5</v>
      </c>
    </row>
    <row r="1211" spans="1:11" ht="21" x14ac:dyDescent="0.2">
      <c r="A1211" s="87" t="s">
        <v>1311</v>
      </c>
      <c r="B1211" s="87" t="s">
        <v>222</v>
      </c>
      <c r="C1211" s="87"/>
      <c r="D1211" s="87" t="s">
        <v>63</v>
      </c>
      <c r="E1211" s="87" t="s">
        <v>353</v>
      </c>
      <c r="F1211" s="87"/>
      <c r="G1211" s="87">
        <v>10</v>
      </c>
      <c r="H1211" s="88">
        <v>0</v>
      </c>
      <c r="I1211" s="89">
        <v>10</v>
      </c>
      <c r="J1211" s="88">
        <v>9.4</v>
      </c>
      <c r="K1211" s="88">
        <v>19.25</v>
      </c>
    </row>
    <row r="1212" spans="1:11" ht="21" x14ac:dyDescent="0.2">
      <c r="A1212" s="87" t="s">
        <v>1312</v>
      </c>
      <c r="B1212" s="87" t="s">
        <v>222</v>
      </c>
      <c r="C1212" s="87"/>
      <c r="D1212" s="87" t="s">
        <v>329</v>
      </c>
      <c r="E1212" s="87" t="s">
        <v>353</v>
      </c>
      <c r="F1212" s="87" t="s">
        <v>331</v>
      </c>
      <c r="G1212" s="87">
        <v>10</v>
      </c>
      <c r="H1212" s="88">
        <v>0</v>
      </c>
      <c r="I1212" s="89">
        <v>10</v>
      </c>
      <c r="J1212" s="88">
        <v>10.75</v>
      </c>
      <c r="K1212" s="88">
        <v>22.05</v>
      </c>
    </row>
    <row r="1213" spans="1:11" ht="21" x14ac:dyDescent="0.2">
      <c r="A1213" s="87" t="s">
        <v>1313</v>
      </c>
      <c r="B1213" s="87" t="s">
        <v>222</v>
      </c>
      <c r="C1213" s="87"/>
      <c r="D1213" s="87" t="s">
        <v>59</v>
      </c>
      <c r="E1213" s="87" t="s">
        <v>353</v>
      </c>
      <c r="F1213" s="87"/>
      <c r="G1213" s="87">
        <v>25</v>
      </c>
      <c r="H1213" s="88">
        <v>0</v>
      </c>
      <c r="I1213" s="89">
        <v>50</v>
      </c>
      <c r="J1213" s="88">
        <v>3.8</v>
      </c>
      <c r="K1213" s="88">
        <v>7.8</v>
      </c>
    </row>
    <row r="1214" spans="1:11" ht="52.5" x14ac:dyDescent="0.2">
      <c r="A1214" s="87" t="s">
        <v>1314</v>
      </c>
      <c r="B1214" s="87" t="s">
        <v>3026</v>
      </c>
      <c r="C1214" s="87" t="s">
        <v>69</v>
      </c>
      <c r="D1214" s="87" t="s">
        <v>61</v>
      </c>
      <c r="E1214" s="87"/>
      <c r="F1214" s="87" t="s">
        <v>1137</v>
      </c>
      <c r="G1214" s="87">
        <v>10</v>
      </c>
      <c r="H1214" s="88">
        <v>0</v>
      </c>
      <c r="I1214" s="89">
        <v>10</v>
      </c>
      <c r="J1214" s="88">
        <v>10.3</v>
      </c>
      <c r="K1214" s="88">
        <v>21.1</v>
      </c>
    </row>
    <row r="1215" spans="1:11" ht="52.5" x14ac:dyDescent="0.2">
      <c r="A1215" s="87" t="s">
        <v>1315</v>
      </c>
      <c r="B1215" s="87" t="s">
        <v>3026</v>
      </c>
      <c r="C1215" s="87" t="s">
        <v>69</v>
      </c>
      <c r="D1215" s="87" t="s">
        <v>61</v>
      </c>
      <c r="E1215" s="87" t="s">
        <v>328</v>
      </c>
      <c r="F1215" s="87"/>
      <c r="G1215" s="87">
        <v>10</v>
      </c>
      <c r="H1215" s="88">
        <v>0</v>
      </c>
      <c r="I1215" s="89">
        <v>10</v>
      </c>
      <c r="J1215" s="88">
        <v>11.9</v>
      </c>
      <c r="K1215" s="88">
        <v>24.4</v>
      </c>
    </row>
    <row r="1216" spans="1:11" ht="52.5" x14ac:dyDescent="0.2">
      <c r="A1216" s="87" t="s">
        <v>1316</v>
      </c>
      <c r="B1216" s="87" t="s">
        <v>3026</v>
      </c>
      <c r="C1216" s="87" t="s">
        <v>69</v>
      </c>
      <c r="D1216" s="87" t="s">
        <v>64</v>
      </c>
      <c r="E1216" s="87"/>
      <c r="F1216" s="87" t="s">
        <v>1137</v>
      </c>
      <c r="G1216" s="87">
        <v>10</v>
      </c>
      <c r="H1216" s="88">
        <v>0</v>
      </c>
      <c r="I1216" s="89">
        <v>10</v>
      </c>
      <c r="J1216" s="88">
        <v>12.25</v>
      </c>
      <c r="K1216" s="88">
        <v>25.1</v>
      </c>
    </row>
    <row r="1217" spans="1:11" ht="52.5" x14ac:dyDescent="0.2">
      <c r="A1217" s="87" t="s">
        <v>1317</v>
      </c>
      <c r="B1217" s="87" t="s">
        <v>3026</v>
      </c>
      <c r="C1217" s="87" t="s">
        <v>69</v>
      </c>
      <c r="D1217" s="87" t="s">
        <v>64</v>
      </c>
      <c r="E1217" s="87" t="s">
        <v>328</v>
      </c>
      <c r="F1217" s="87"/>
      <c r="G1217" s="87">
        <v>10</v>
      </c>
      <c r="H1217" s="88">
        <v>0</v>
      </c>
      <c r="I1217" s="89">
        <v>10</v>
      </c>
      <c r="J1217" s="88">
        <v>14</v>
      </c>
      <c r="K1217" s="88">
        <v>28.7</v>
      </c>
    </row>
    <row r="1218" spans="1:11" ht="52.5" x14ac:dyDescent="0.2">
      <c r="A1218" s="87" t="s">
        <v>1318</v>
      </c>
      <c r="B1218" s="87" t="s">
        <v>3026</v>
      </c>
      <c r="C1218" s="87" t="s">
        <v>69</v>
      </c>
      <c r="D1218" s="87" t="s">
        <v>62</v>
      </c>
      <c r="E1218" s="87"/>
      <c r="F1218" s="87" t="s">
        <v>1137</v>
      </c>
      <c r="G1218" s="87">
        <v>10</v>
      </c>
      <c r="H1218" s="88">
        <v>0</v>
      </c>
      <c r="I1218" s="89">
        <v>10</v>
      </c>
      <c r="J1218" s="88">
        <v>14</v>
      </c>
      <c r="K1218" s="88">
        <v>28.7</v>
      </c>
    </row>
    <row r="1219" spans="1:11" ht="52.5" x14ac:dyDescent="0.2">
      <c r="A1219" s="87" t="s">
        <v>1319</v>
      </c>
      <c r="B1219" s="87" t="s">
        <v>3026</v>
      </c>
      <c r="C1219" s="87" t="s">
        <v>69</v>
      </c>
      <c r="D1219" s="87" t="s">
        <v>62</v>
      </c>
      <c r="E1219" s="87" t="s">
        <v>328</v>
      </c>
      <c r="F1219" s="87"/>
      <c r="G1219" s="87">
        <v>10</v>
      </c>
      <c r="H1219" s="88">
        <v>0</v>
      </c>
      <c r="I1219" s="89">
        <v>10</v>
      </c>
      <c r="J1219" s="88">
        <v>15.85</v>
      </c>
      <c r="K1219" s="88">
        <v>32.5</v>
      </c>
    </row>
    <row r="1220" spans="1:11" ht="52.5" x14ac:dyDescent="0.2">
      <c r="A1220" s="87" t="s">
        <v>1320</v>
      </c>
      <c r="B1220" s="87" t="s">
        <v>3026</v>
      </c>
      <c r="C1220" s="87" t="s">
        <v>69</v>
      </c>
      <c r="D1220" s="87" t="s">
        <v>63</v>
      </c>
      <c r="E1220" s="87"/>
      <c r="F1220" s="87" t="s">
        <v>1137</v>
      </c>
      <c r="G1220" s="87">
        <v>10</v>
      </c>
      <c r="H1220" s="88">
        <v>0</v>
      </c>
      <c r="I1220" s="89">
        <v>10</v>
      </c>
      <c r="J1220" s="88">
        <v>16</v>
      </c>
      <c r="K1220" s="88">
        <v>32.799999999999997</v>
      </c>
    </row>
    <row r="1221" spans="1:11" ht="52.5" x14ac:dyDescent="0.2">
      <c r="A1221" s="87" t="s">
        <v>1321</v>
      </c>
      <c r="B1221" s="87" t="s">
        <v>3026</v>
      </c>
      <c r="C1221" s="87" t="s">
        <v>69</v>
      </c>
      <c r="D1221" s="87" t="s">
        <v>63</v>
      </c>
      <c r="E1221" s="87" t="s">
        <v>328</v>
      </c>
      <c r="F1221" s="87"/>
      <c r="G1221" s="87">
        <v>10</v>
      </c>
      <c r="H1221" s="88">
        <v>0</v>
      </c>
      <c r="I1221" s="89">
        <v>10</v>
      </c>
      <c r="J1221" s="88">
        <v>17.45</v>
      </c>
      <c r="K1221" s="88">
        <v>35.75</v>
      </c>
    </row>
    <row r="1222" spans="1:11" ht="52.5" x14ac:dyDescent="0.2">
      <c r="A1222" s="87" t="s">
        <v>3597</v>
      </c>
      <c r="B1222" s="87" t="s">
        <v>3026</v>
      </c>
      <c r="C1222" s="87" t="s">
        <v>69</v>
      </c>
      <c r="D1222" s="87" t="s">
        <v>59</v>
      </c>
      <c r="E1222" s="87"/>
      <c r="F1222" s="87" t="s">
        <v>2594</v>
      </c>
      <c r="G1222" s="87">
        <v>5</v>
      </c>
      <c r="H1222" s="88">
        <v>0</v>
      </c>
      <c r="I1222" s="89">
        <v>10</v>
      </c>
      <c r="J1222" s="88">
        <v>0</v>
      </c>
      <c r="K1222" s="88">
        <v>0</v>
      </c>
    </row>
    <row r="1223" spans="1:11" ht="52.5" x14ac:dyDescent="0.2">
      <c r="A1223" s="87" t="s">
        <v>2675</v>
      </c>
      <c r="B1223" s="87" t="s">
        <v>3026</v>
      </c>
      <c r="C1223" s="87" t="s">
        <v>1146</v>
      </c>
      <c r="D1223" s="87" t="s">
        <v>61</v>
      </c>
      <c r="E1223" s="87" t="s">
        <v>328</v>
      </c>
      <c r="F1223" s="87" t="s">
        <v>331</v>
      </c>
      <c r="G1223" s="87">
        <v>5</v>
      </c>
      <c r="H1223" s="88">
        <v>0</v>
      </c>
      <c r="I1223" s="89">
        <v>10</v>
      </c>
      <c r="J1223" s="88">
        <v>13.4</v>
      </c>
      <c r="K1223" s="88">
        <v>27.45</v>
      </c>
    </row>
    <row r="1224" spans="1:11" ht="52.5" x14ac:dyDescent="0.2">
      <c r="A1224" s="87" t="s">
        <v>1322</v>
      </c>
      <c r="B1224" s="87" t="s">
        <v>3026</v>
      </c>
      <c r="C1224" s="87" t="s">
        <v>1146</v>
      </c>
      <c r="D1224" s="87" t="s">
        <v>64</v>
      </c>
      <c r="E1224" s="87" t="s">
        <v>328</v>
      </c>
      <c r="F1224" s="87" t="s">
        <v>331</v>
      </c>
      <c r="G1224" s="87">
        <v>5</v>
      </c>
      <c r="H1224" s="88">
        <v>0</v>
      </c>
      <c r="I1224" s="89">
        <v>10</v>
      </c>
      <c r="J1224" s="88">
        <v>15.9</v>
      </c>
      <c r="K1224" s="88">
        <v>32.6</v>
      </c>
    </row>
    <row r="1225" spans="1:11" ht="52.5" x14ac:dyDescent="0.2">
      <c r="A1225" s="87" t="s">
        <v>1323</v>
      </c>
      <c r="B1225" s="87" t="s">
        <v>3026</v>
      </c>
      <c r="C1225" s="87" t="s">
        <v>1146</v>
      </c>
      <c r="D1225" s="87" t="s">
        <v>62</v>
      </c>
      <c r="E1225" s="87" t="s">
        <v>328</v>
      </c>
      <c r="F1225" s="87" t="s">
        <v>331</v>
      </c>
      <c r="G1225" s="87">
        <v>5</v>
      </c>
      <c r="H1225" s="88">
        <v>0</v>
      </c>
      <c r="I1225" s="89">
        <v>10</v>
      </c>
      <c r="J1225" s="88">
        <v>17.5</v>
      </c>
      <c r="K1225" s="88">
        <v>35.9</v>
      </c>
    </row>
    <row r="1226" spans="1:11" ht="52.5" x14ac:dyDescent="0.2">
      <c r="A1226" s="87" t="s">
        <v>1324</v>
      </c>
      <c r="B1226" s="87" t="s">
        <v>3026</v>
      </c>
      <c r="C1226" s="87" t="s">
        <v>1146</v>
      </c>
      <c r="D1226" s="87" t="s">
        <v>63</v>
      </c>
      <c r="E1226" s="87" t="s">
        <v>328</v>
      </c>
      <c r="F1226" s="87" t="s">
        <v>331</v>
      </c>
      <c r="G1226" s="87">
        <v>5</v>
      </c>
      <c r="H1226" s="88">
        <v>0</v>
      </c>
      <c r="I1226" s="89">
        <v>10</v>
      </c>
      <c r="J1226" s="88">
        <v>19.149999999999999</v>
      </c>
      <c r="K1226" s="88">
        <v>39.25</v>
      </c>
    </row>
    <row r="1227" spans="1:11" ht="52.5" x14ac:dyDescent="0.2">
      <c r="A1227" s="87" t="s">
        <v>3307</v>
      </c>
      <c r="B1227" s="87" t="s">
        <v>3026</v>
      </c>
      <c r="C1227" s="87" t="s">
        <v>1146</v>
      </c>
      <c r="D1227" s="87" t="s">
        <v>329</v>
      </c>
      <c r="E1227" s="87" t="s">
        <v>328</v>
      </c>
      <c r="F1227" s="87" t="s">
        <v>331</v>
      </c>
      <c r="G1227" s="87">
        <v>5</v>
      </c>
      <c r="H1227" s="88">
        <v>0</v>
      </c>
      <c r="I1227" s="89">
        <v>10</v>
      </c>
      <c r="J1227" s="88">
        <v>27.2</v>
      </c>
      <c r="K1227" s="88">
        <v>55.75</v>
      </c>
    </row>
    <row r="1228" spans="1:11" ht="52.5" x14ac:dyDescent="0.2">
      <c r="A1228" s="87" t="s">
        <v>1325</v>
      </c>
      <c r="B1228" s="87" t="s">
        <v>3026</v>
      </c>
      <c r="C1228" s="87"/>
      <c r="D1228" s="87" t="s">
        <v>61</v>
      </c>
      <c r="E1228" s="87"/>
      <c r="F1228" s="87" t="s">
        <v>1137</v>
      </c>
      <c r="G1228" s="87">
        <v>10</v>
      </c>
      <c r="H1228" s="88">
        <v>0</v>
      </c>
      <c r="I1228" s="89">
        <v>10</v>
      </c>
      <c r="J1228" s="88">
        <v>10.3</v>
      </c>
      <c r="K1228" s="88">
        <v>21.1</v>
      </c>
    </row>
    <row r="1229" spans="1:11" ht="52.5" x14ac:dyDescent="0.2">
      <c r="A1229" s="87" t="s">
        <v>1326</v>
      </c>
      <c r="B1229" s="87" t="s">
        <v>3026</v>
      </c>
      <c r="C1229" s="87"/>
      <c r="D1229" s="87" t="s">
        <v>64</v>
      </c>
      <c r="E1229" s="87"/>
      <c r="F1229" s="87" t="s">
        <v>1137</v>
      </c>
      <c r="G1229" s="87">
        <v>10</v>
      </c>
      <c r="H1229" s="88">
        <v>0</v>
      </c>
      <c r="I1229" s="89">
        <v>10</v>
      </c>
      <c r="J1229" s="88">
        <v>12.25</v>
      </c>
      <c r="K1229" s="88">
        <v>25.1</v>
      </c>
    </row>
    <row r="1230" spans="1:11" ht="52.5" x14ac:dyDescent="0.2">
      <c r="A1230" s="87" t="s">
        <v>1327</v>
      </c>
      <c r="B1230" s="87" t="s">
        <v>3026</v>
      </c>
      <c r="C1230" s="87"/>
      <c r="D1230" s="87" t="s">
        <v>64</v>
      </c>
      <c r="E1230" s="87" t="s">
        <v>328</v>
      </c>
      <c r="F1230" s="87"/>
      <c r="G1230" s="87">
        <v>10</v>
      </c>
      <c r="H1230" s="88">
        <v>0</v>
      </c>
      <c r="I1230" s="89">
        <v>10</v>
      </c>
      <c r="J1230" s="88">
        <v>14</v>
      </c>
      <c r="K1230" s="88">
        <v>28.7</v>
      </c>
    </row>
    <row r="1231" spans="1:11" ht="52.5" x14ac:dyDescent="0.2">
      <c r="A1231" s="87" t="s">
        <v>1328</v>
      </c>
      <c r="B1231" s="87" t="s">
        <v>3026</v>
      </c>
      <c r="C1231" s="87"/>
      <c r="D1231" s="87" t="s">
        <v>62</v>
      </c>
      <c r="E1231" s="87"/>
      <c r="F1231" s="87" t="s">
        <v>1137</v>
      </c>
      <c r="G1231" s="87">
        <v>10</v>
      </c>
      <c r="H1231" s="88">
        <v>0</v>
      </c>
      <c r="I1231" s="89">
        <v>10</v>
      </c>
      <c r="J1231" s="88">
        <v>14</v>
      </c>
      <c r="K1231" s="88">
        <v>28.7</v>
      </c>
    </row>
    <row r="1232" spans="1:11" ht="52.5" x14ac:dyDescent="0.2">
      <c r="A1232" s="87" t="s">
        <v>2676</v>
      </c>
      <c r="B1232" s="87" t="s">
        <v>3026</v>
      </c>
      <c r="C1232" s="87"/>
      <c r="D1232" s="87" t="s">
        <v>62</v>
      </c>
      <c r="E1232" s="87" t="s">
        <v>328</v>
      </c>
      <c r="F1232" s="87"/>
      <c r="G1232" s="87">
        <v>10</v>
      </c>
      <c r="H1232" s="88">
        <v>0</v>
      </c>
      <c r="I1232" s="89">
        <v>10</v>
      </c>
      <c r="J1232" s="88">
        <v>15.75</v>
      </c>
      <c r="K1232" s="88">
        <v>32.299999999999997</v>
      </c>
    </row>
    <row r="1233" spans="1:11" ht="52.5" x14ac:dyDescent="0.2">
      <c r="A1233" s="87" t="s">
        <v>1329</v>
      </c>
      <c r="B1233" s="87" t="s">
        <v>3026</v>
      </c>
      <c r="C1233" s="87"/>
      <c r="D1233" s="87" t="s">
        <v>63</v>
      </c>
      <c r="E1233" s="87"/>
      <c r="F1233" s="87"/>
      <c r="G1233" s="87">
        <v>10</v>
      </c>
      <c r="H1233" s="88">
        <v>0</v>
      </c>
      <c r="I1233" s="89">
        <v>10</v>
      </c>
      <c r="J1233" s="88">
        <v>15.75</v>
      </c>
      <c r="K1233" s="88">
        <v>32.299999999999997</v>
      </c>
    </row>
    <row r="1234" spans="1:11" ht="52.5" x14ac:dyDescent="0.2">
      <c r="A1234" s="87" t="s">
        <v>2677</v>
      </c>
      <c r="B1234" s="87" t="s">
        <v>3026</v>
      </c>
      <c r="C1234" s="87"/>
      <c r="D1234" s="87" t="s">
        <v>63</v>
      </c>
      <c r="E1234" s="87" t="s">
        <v>328</v>
      </c>
      <c r="F1234" s="87"/>
      <c r="G1234" s="87">
        <v>10</v>
      </c>
      <c r="H1234" s="88">
        <v>0</v>
      </c>
      <c r="I1234" s="89">
        <v>10</v>
      </c>
      <c r="J1234" s="88">
        <v>17.5</v>
      </c>
      <c r="K1234" s="88">
        <v>35.9</v>
      </c>
    </row>
    <row r="1235" spans="1:11" ht="52.5" x14ac:dyDescent="0.2">
      <c r="A1235" s="87" t="s">
        <v>1330</v>
      </c>
      <c r="B1235" s="87" t="s">
        <v>3026</v>
      </c>
      <c r="C1235" s="87"/>
      <c r="D1235" s="87" t="s">
        <v>59</v>
      </c>
      <c r="E1235" s="87"/>
      <c r="F1235" s="87"/>
      <c r="G1235" s="87">
        <v>10</v>
      </c>
      <c r="H1235" s="88">
        <v>0</v>
      </c>
      <c r="I1235" s="89">
        <v>10</v>
      </c>
      <c r="J1235" s="88">
        <v>9.5</v>
      </c>
      <c r="K1235" s="88">
        <v>19.45</v>
      </c>
    </row>
    <row r="1236" spans="1:11" ht="31.5" x14ac:dyDescent="0.2">
      <c r="A1236" s="87" t="s">
        <v>3034</v>
      </c>
      <c r="B1236" s="87" t="s">
        <v>33</v>
      </c>
      <c r="C1236" s="87" t="s">
        <v>69</v>
      </c>
      <c r="D1236" s="87" t="s">
        <v>61</v>
      </c>
      <c r="E1236" s="87"/>
      <c r="F1236" s="87"/>
      <c r="G1236" s="87">
        <v>10</v>
      </c>
      <c r="H1236" s="88">
        <v>0</v>
      </c>
      <c r="I1236" s="89">
        <v>10</v>
      </c>
      <c r="J1236" s="88">
        <v>11.45</v>
      </c>
      <c r="K1236" s="88">
        <v>23.45</v>
      </c>
    </row>
    <row r="1237" spans="1:11" ht="31.5" x14ac:dyDescent="0.2">
      <c r="A1237" s="87" t="s">
        <v>3308</v>
      </c>
      <c r="B1237" s="87" t="s">
        <v>33</v>
      </c>
      <c r="C1237" s="87" t="s">
        <v>69</v>
      </c>
      <c r="D1237" s="87" t="s">
        <v>64</v>
      </c>
      <c r="E1237" s="87"/>
      <c r="F1237" s="87"/>
      <c r="G1237" s="87">
        <v>10</v>
      </c>
      <c r="H1237" s="88">
        <v>0</v>
      </c>
      <c r="I1237" s="89">
        <v>10</v>
      </c>
      <c r="J1237" s="88">
        <v>15.15</v>
      </c>
      <c r="K1237" s="88">
        <v>31.05</v>
      </c>
    </row>
    <row r="1238" spans="1:11" ht="31.5" x14ac:dyDescent="0.2">
      <c r="A1238" s="87" t="s">
        <v>3309</v>
      </c>
      <c r="B1238" s="87" t="s">
        <v>33</v>
      </c>
      <c r="C1238" s="87" t="s">
        <v>69</v>
      </c>
      <c r="D1238" s="87" t="s">
        <v>59</v>
      </c>
      <c r="E1238" s="87"/>
      <c r="F1238" s="87"/>
      <c r="G1238" s="87">
        <v>10</v>
      </c>
      <c r="H1238" s="88">
        <v>0</v>
      </c>
      <c r="I1238" s="89">
        <v>10</v>
      </c>
      <c r="J1238" s="88">
        <v>10.15</v>
      </c>
      <c r="K1238" s="88">
        <v>20.8</v>
      </c>
    </row>
    <row r="1239" spans="1:11" ht="31.5" x14ac:dyDescent="0.2">
      <c r="A1239" s="87" t="s">
        <v>1331</v>
      </c>
      <c r="B1239" s="87" t="s">
        <v>33</v>
      </c>
      <c r="C1239" s="87"/>
      <c r="D1239" s="87" t="s">
        <v>61</v>
      </c>
      <c r="E1239" s="87"/>
      <c r="F1239" s="87"/>
      <c r="G1239" s="87">
        <v>10</v>
      </c>
      <c r="H1239" s="88">
        <v>0</v>
      </c>
      <c r="I1239" s="89">
        <v>10</v>
      </c>
      <c r="J1239" s="88">
        <v>13.65</v>
      </c>
      <c r="K1239" s="88">
        <v>28</v>
      </c>
    </row>
    <row r="1240" spans="1:11" ht="31.5" x14ac:dyDescent="0.2">
      <c r="A1240" s="87" t="s">
        <v>1332</v>
      </c>
      <c r="B1240" s="87" t="s">
        <v>33</v>
      </c>
      <c r="C1240" s="87"/>
      <c r="D1240" s="87" t="s">
        <v>64</v>
      </c>
      <c r="E1240" s="87"/>
      <c r="F1240" s="87"/>
      <c r="G1240" s="87">
        <v>10</v>
      </c>
      <c r="H1240" s="88">
        <v>0</v>
      </c>
      <c r="I1240" s="89">
        <v>10</v>
      </c>
      <c r="J1240" s="88">
        <v>16.45</v>
      </c>
      <c r="K1240" s="88">
        <v>33.700000000000003</v>
      </c>
    </row>
    <row r="1241" spans="1:11" ht="31.5" x14ac:dyDescent="0.2">
      <c r="A1241" s="87" t="s">
        <v>1333</v>
      </c>
      <c r="B1241" s="87" t="s">
        <v>33</v>
      </c>
      <c r="C1241" s="87"/>
      <c r="D1241" s="87" t="s">
        <v>62</v>
      </c>
      <c r="E1241" s="87"/>
      <c r="F1241" s="87"/>
      <c r="G1241" s="87">
        <v>10</v>
      </c>
      <c r="H1241" s="88">
        <v>0</v>
      </c>
      <c r="I1241" s="89">
        <v>10</v>
      </c>
      <c r="J1241" s="88">
        <v>20.100000000000001</v>
      </c>
      <c r="K1241" s="88">
        <v>41.2</v>
      </c>
    </row>
    <row r="1242" spans="1:11" ht="31.5" x14ac:dyDescent="0.2">
      <c r="A1242" s="87" t="s">
        <v>1334</v>
      </c>
      <c r="B1242" s="87" t="s">
        <v>33</v>
      </c>
      <c r="C1242" s="87"/>
      <c r="D1242" s="87" t="s">
        <v>63</v>
      </c>
      <c r="E1242" s="87"/>
      <c r="F1242" s="87" t="s">
        <v>331</v>
      </c>
      <c r="G1242" s="87">
        <v>10</v>
      </c>
      <c r="H1242" s="88">
        <v>0</v>
      </c>
      <c r="I1242" s="89">
        <v>10</v>
      </c>
      <c r="J1242" s="88">
        <v>23.95</v>
      </c>
      <c r="K1242" s="88">
        <v>49.1</v>
      </c>
    </row>
    <row r="1243" spans="1:11" ht="31.5" x14ac:dyDescent="0.2">
      <c r="A1243" s="87" t="s">
        <v>1335</v>
      </c>
      <c r="B1243" s="87" t="s">
        <v>33</v>
      </c>
      <c r="C1243" s="87"/>
      <c r="D1243" s="87" t="s">
        <v>329</v>
      </c>
      <c r="E1243" s="87"/>
      <c r="F1243" s="87" t="s">
        <v>331</v>
      </c>
      <c r="G1243" s="87">
        <v>10</v>
      </c>
      <c r="H1243" s="88">
        <v>0</v>
      </c>
      <c r="I1243" s="89">
        <v>10</v>
      </c>
      <c r="J1243" s="88">
        <v>26.65</v>
      </c>
      <c r="K1243" s="88">
        <v>54.65</v>
      </c>
    </row>
    <row r="1244" spans="1:11" ht="31.5" x14ac:dyDescent="0.2">
      <c r="A1244" s="87" t="s">
        <v>1336</v>
      </c>
      <c r="B1244" s="87" t="s">
        <v>33</v>
      </c>
      <c r="C1244" s="87"/>
      <c r="D1244" s="87" t="s">
        <v>59</v>
      </c>
      <c r="E1244" s="87"/>
      <c r="F1244" s="87"/>
      <c r="G1244" s="87">
        <v>10</v>
      </c>
      <c r="H1244" s="88">
        <v>0</v>
      </c>
      <c r="I1244" s="89">
        <v>10</v>
      </c>
      <c r="J1244" s="88">
        <v>12.25</v>
      </c>
      <c r="K1244" s="88">
        <v>25.1</v>
      </c>
    </row>
    <row r="1245" spans="1:11" ht="42" x14ac:dyDescent="0.2">
      <c r="A1245" s="87" t="s">
        <v>3310</v>
      </c>
      <c r="B1245" s="87" t="s">
        <v>3007</v>
      </c>
      <c r="C1245" s="87" t="s">
        <v>69</v>
      </c>
      <c r="D1245" s="87" t="s">
        <v>61</v>
      </c>
      <c r="E1245" s="87"/>
      <c r="F1245" s="87" t="s">
        <v>1137</v>
      </c>
      <c r="G1245" s="87">
        <v>10</v>
      </c>
      <c r="H1245" s="88">
        <v>0</v>
      </c>
      <c r="I1245" s="89">
        <v>10</v>
      </c>
      <c r="J1245" s="88">
        <v>10.8</v>
      </c>
      <c r="K1245" s="88">
        <v>22.15</v>
      </c>
    </row>
    <row r="1246" spans="1:11" ht="42" x14ac:dyDescent="0.2">
      <c r="A1246" s="87" t="s">
        <v>3311</v>
      </c>
      <c r="B1246" s="87" t="s">
        <v>3007</v>
      </c>
      <c r="C1246" s="87" t="s">
        <v>69</v>
      </c>
      <c r="D1246" s="87" t="s">
        <v>64</v>
      </c>
      <c r="E1246" s="87"/>
      <c r="F1246" s="87" t="s">
        <v>1137</v>
      </c>
      <c r="G1246" s="87">
        <v>10</v>
      </c>
      <c r="H1246" s="88">
        <v>0</v>
      </c>
      <c r="I1246" s="89">
        <v>10</v>
      </c>
      <c r="J1246" s="88">
        <v>12.75</v>
      </c>
      <c r="K1246" s="88">
        <v>26.15</v>
      </c>
    </row>
    <row r="1247" spans="1:11" ht="42" x14ac:dyDescent="0.2">
      <c r="A1247" s="87" t="s">
        <v>3006</v>
      </c>
      <c r="B1247" s="87" t="s">
        <v>3007</v>
      </c>
      <c r="C1247" s="87" t="s">
        <v>69</v>
      </c>
      <c r="D1247" s="87" t="s">
        <v>62</v>
      </c>
      <c r="E1247" s="87"/>
      <c r="F1247" s="87" t="s">
        <v>1137</v>
      </c>
      <c r="G1247" s="87">
        <v>10</v>
      </c>
      <c r="H1247" s="88">
        <v>0</v>
      </c>
      <c r="I1247" s="89">
        <v>10</v>
      </c>
      <c r="J1247" s="88">
        <v>14.5</v>
      </c>
      <c r="K1247" s="88">
        <v>29.7</v>
      </c>
    </row>
    <row r="1248" spans="1:11" ht="42" x14ac:dyDescent="0.2">
      <c r="A1248" s="87" t="s">
        <v>3598</v>
      </c>
      <c r="B1248" s="87" t="s">
        <v>3007</v>
      </c>
      <c r="C1248" s="87" t="s">
        <v>69</v>
      </c>
      <c r="D1248" s="87" t="s">
        <v>63</v>
      </c>
      <c r="E1248" s="87"/>
      <c r="F1248" s="87" t="s">
        <v>1137</v>
      </c>
      <c r="G1248" s="87">
        <v>5</v>
      </c>
      <c r="H1248" s="88">
        <v>0</v>
      </c>
      <c r="I1248" s="89">
        <v>10</v>
      </c>
      <c r="J1248" s="88">
        <v>16</v>
      </c>
      <c r="K1248" s="88">
        <v>32.799999999999997</v>
      </c>
    </row>
    <row r="1249" spans="1:11" ht="21" x14ac:dyDescent="0.2">
      <c r="A1249" s="87" t="s">
        <v>3312</v>
      </c>
      <c r="B1249" s="87" t="s">
        <v>269</v>
      </c>
      <c r="C1249" s="87" t="s">
        <v>3040</v>
      </c>
      <c r="D1249" s="87"/>
      <c r="E1249" s="87" t="s">
        <v>865</v>
      </c>
      <c r="F1249" s="87"/>
      <c r="G1249" s="87">
        <v>20</v>
      </c>
      <c r="H1249" s="88">
        <v>0</v>
      </c>
      <c r="I1249" s="89">
        <v>20</v>
      </c>
      <c r="J1249" s="88">
        <v>6.55</v>
      </c>
      <c r="K1249" s="88">
        <v>13.45</v>
      </c>
    </row>
    <row r="1250" spans="1:11" ht="21" x14ac:dyDescent="0.2">
      <c r="A1250" s="87" t="s">
        <v>1337</v>
      </c>
      <c r="B1250" s="87" t="s">
        <v>269</v>
      </c>
      <c r="C1250" s="87"/>
      <c r="D1250" s="87"/>
      <c r="E1250" s="87" t="s">
        <v>83</v>
      </c>
      <c r="F1250" s="87"/>
      <c r="G1250" s="87">
        <v>10</v>
      </c>
      <c r="H1250" s="88">
        <v>0</v>
      </c>
      <c r="I1250" s="89">
        <v>10</v>
      </c>
      <c r="J1250" s="88">
        <v>8.5</v>
      </c>
      <c r="K1250" s="88">
        <v>17.399999999999999</v>
      </c>
    </row>
    <row r="1251" spans="1:11" ht="31.5" x14ac:dyDescent="0.2">
      <c r="A1251" s="87" t="s">
        <v>1338</v>
      </c>
      <c r="B1251" s="87" t="s">
        <v>1339</v>
      </c>
      <c r="C1251" s="87" t="s">
        <v>69</v>
      </c>
      <c r="D1251" s="87"/>
      <c r="E1251" s="87"/>
      <c r="F1251" s="87"/>
      <c r="G1251" s="87">
        <v>10</v>
      </c>
      <c r="H1251" s="88">
        <v>0</v>
      </c>
      <c r="I1251" s="89">
        <v>10</v>
      </c>
      <c r="J1251" s="88">
        <v>7.5</v>
      </c>
      <c r="K1251" s="88">
        <v>15.35</v>
      </c>
    </row>
    <row r="1252" spans="1:11" ht="42" x14ac:dyDescent="0.2">
      <c r="A1252" s="87" t="s">
        <v>1340</v>
      </c>
      <c r="B1252" s="87" t="s">
        <v>1341</v>
      </c>
      <c r="C1252" s="87" t="s">
        <v>69</v>
      </c>
      <c r="D1252" s="87" t="s">
        <v>61</v>
      </c>
      <c r="E1252" s="87"/>
      <c r="F1252" s="87" t="s">
        <v>1137</v>
      </c>
      <c r="G1252" s="87">
        <v>10</v>
      </c>
      <c r="H1252" s="88">
        <v>0</v>
      </c>
      <c r="I1252" s="89">
        <v>10</v>
      </c>
      <c r="J1252" s="88">
        <v>11.95</v>
      </c>
      <c r="K1252" s="88">
        <v>24.5</v>
      </c>
    </row>
    <row r="1253" spans="1:11" ht="42" x14ac:dyDescent="0.2">
      <c r="A1253" s="87" t="s">
        <v>1342</v>
      </c>
      <c r="B1253" s="87" t="s">
        <v>1341</v>
      </c>
      <c r="C1253" s="87" t="s">
        <v>69</v>
      </c>
      <c r="D1253" s="87" t="s">
        <v>61</v>
      </c>
      <c r="E1253" s="87" t="s">
        <v>328</v>
      </c>
      <c r="F1253" s="87"/>
      <c r="G1253" s="87">
        <v>10</v>
      </c>
      <c r="H1253" s="88">
        <v>0</v>
      </c>
      <c r="I1253" s="89">
        <v>10</v>
      </c>
      <c r="J1253" s="88">
        <v>14.15</v>
      </c>
      <c r="K1253" s="88">
        <v>29</v>
      </c>
    </row>
    <row r="1254" spans="1:11" ht="42" x14ac:dyDescent="0.2">
      <c r="A1254" s="87" t="s">
        <v>1343</v>
      </c>
      <c r="B1254" s="87" t="s">
        <v>1341</v>
      </c>
      <c r="C1254" s="87" t="s">
        <v>69</v>
      </c>
      <c r="D1254" s="87" t="s">
        <v>64</v>
      </c>
      <c r="E1254" s="87"/>
      <c r="F1254" s="87" t="s">
        <v>1137</v>
      </c>
      <c r="G1254" s="87">
        <v>10</v>
      </c>
      <c r="H1254" s="88">
        <v>0</v>
      </c>
      <c r="I1254" s="89">
        <v>10</v>
      </c>
      <c r="J1254" s="88">
        <v>13.65</v>
      </c>
      <c r="K1254" s="88">
        <v>28</v>
      </c>
    </row>
    <row r="1255" spans="1:11" ht="42" x14ac:dyDescent="0.2">
      <c r="A1255" s="87" t="s">
        <v>1344</v>
      </c>
      <c r="B1255" s="87" t="s">
        <v>1341</v>
      </c>
      <c r="C1255" s="87" t="s">
        <v>69</v>
      </c>
      <c r="D1255" s="87" t="s">
        <v>64</v>
      </c>
      <c r="E1255" s="87" t="s">
        <v>328</v>
      </c>
      <c r="F1255" s="87"/>
      <c r="G1255" s="87">
        <v>10</v>
      </c>
      <c r="H1255" s="88">
        <v>0</v>
      </c>
      <c r="I1255" s="89">
        <v>10</v>
      </c>
      <c r="J1255" s="88">
        <v>16.3</v>
      </c>
      <c r="K1255" s="88">
        <v>33.4</v>
      </c>
    </row>
    <row r="1256" spans="1:11" ht="42" x14ac:dyDescent="0.2">
      <c r="A1256" s="87" t="s">
        <v>1345</v>
      </c>
      <c r="B1256" s="87" t="s">
        <v>1341</v>
      </c>
      <c r="C1256" s="87" t="s">
        <v>69</v>
      </c>
      <c r="D1256" s="87" t="s">
        <v>62</v>
      </c>
      <c r="E1256" s="87"/>
      <c r="F1256" s="87" t="s">
        <v>1137</v>
      </c>
      <c r="G1256" s="87">
        <v>10</v>
      </c>
      <c r="H1256" s="88">
        <v>0</v>
      </c>
      <c r="I1256" s="89">
        <v>10</v>
      </c>
      <c r="J1256" s="88">
        <v>15.95</v>
      </c>
      <c r="K1256" s="88">
        <v>32.700000000000003</v>
      </c>
    </row>
    <row r="1257" spans="1:11" ht="42" x14ac:dyDescent="0.2">
      <c r="A1257" s="87" t="s">
        <v>1346</v>
      </c>
      <c r="B1257" s="87" t="s">
        <v>1341</v>
      </c>
      <c r="C1257" s="87" t="s">
        <v>69</v>
      </c>
      <c r="D1257" s="87" t="s">
        <v>62</v>
      </c>
      <c r="E1257" s="87" t="s">
        <v>328</v>
      </c>
      <c r="F1257" s="87"/>
      <c r="G1257" s="87">
        <v>10</v>
      </c>
      <c r="H1257" s="88">
        <v>0</v>
      </c>
      <c r="I1257" s="89">
        <v>10</v>
      </c>
      <c r="J1257" s="88">
        <v>17.899999999999999</v>
      </c>
      <c r="K1257" s="88">
        <v>36.700000000000003</v>
      </c>
    </row>
    <row r="1258" spans="1:11" ht="42" x14ac:dyDescent="0.2">
      <c r="A1258" s="87" t="s">
        <v>1347</v>
      </c>
      <c r="B1258" s="87" t="s">
        <v>1341</v>
      </c>
      <c r="C1258" s="87" t="s">
        <v>69</v>
      </c>
      <c r="D1258" s="87" t="s">
        <v>63</v>
      </c>
      <c r="E1258" s="87"/>
      <c r="F1258" s="87" t="s">
        <v>1137</v>
      </c>
      <c r="G1258" s="87">
        <v>10</v>
      </c>
      <c r="H1258" s="88">
        <v>0</v>
      </c>
      <c r="I1258" s="89">
        <v>10</v>
      </c>
      <c r="J1258" s="88">
        <v>17.5</v>
      </c>
      <c r="K1258" s="88">
        <v>35.9</v>
      </c>
    </row>
    <row r="1259" spans="1:11" ht="42" x14ac:dyDescent="0.2">
      <c r="A1259" s="87" t="s">
        <v>1348</v>
      </c>
      <c r="B1259" s="87" t="s">
        <v>1341</v>
      </c>
      <c r="C1259" s="87" t="s">
        <v>69</v>
      </c>
      <c r="D1259" s="87" t="s">
        <v>63</v>
      </c>
      <c r="E1259" s="87" t="s">
        <v>328</v>
      </c>
      <c r="F1259" s="87"/>
      <c r="G1259" s="87">
        <v>10</v>
      </c>
      <c r="H1259" s="88">
        <v>0</v>
      </c>
      <c r="I1259" s="89">
        <v>10</v>
      </c>
      <c r="J1259" s="88">
        <v>20.3</v>
      </c>
      <c r="K1259" s="88">
        <v>41.6</v>
      </c>
    </row>
    <row r="1260" spans="1:11" ht="42" x14ac:dyDescent="0.2">
      <c r="A1260" s="87" t="s">
        <v>1349</v>
      </c>
      <c r="B1260" s="87" t="s">
        <v>1341</v>
      </c>
      <c r="C1260" s="87" t="s">
        <v>69</v>
      </c>
      <c r="D1260" s="87" t="s">
        <v>329</v>
      </c>
      <c r="E1260" s="87" t="s">
        <v>328</v>
      </c>
      <c r="F1260" s="87"/>
      <c r="G1260" s="87">
        <v>10</v>
      </c>
      <c r="H1260" s="88">
        <v>0</v>
      </c>
      <c r="I1260" s="89">
        <v>10</v>
      </c>
      <c r="J1260" s="88">
        <v>21.75</v>
      </c>
      <c r="K1260" s="88">
        <v>44.6</v>
      </c>
    </row>
    <row r="1261" spans="1:11" ht="42" x14ac:dyDescent="0.2">
      <c r="A1261" s="87" t="s">
        <v>3313</v>
      </c>
      <c r="B1261" s="87" t="s">
        <v>1341</v>
      </c>
      <c r="C1261" s="87" t="s">
        <v>1146</v>
      </c>
      <c r="D1261" s="87" t="s">
        <v>62</v>
      </c>
      <c r="E1261" s="87" t="s">
        <v>328</v>
      </c>
      <c r="F1261" s="87" t="s">
        <v>331</v>
      </c>
      <c r="G1261" s="87">
        <v>5</v>
      </c>
      <c r="H1261" s="88">
        <v>0</v>
      </c>
      <c r="I1261" s="89">
        <v>10</v>
      </c>
      <c r="J1261" s="88">
        <v>21.5</v>
      </c>
      <c r="K1261" s="88">
        <v>44.05</v>
      </c>
    </row>
    <row r="1262" spans="1:11" ht="42" x14ac:dyDescent="0.2">
      <c r="A1262" s="87" t="s">
        <v>3314</v>
      </c>
      <c r="B1262" s="87" t="s">
        <v>1341</v>
      </c>
      <c r="C1262" s="87" t="s">
        <v>1146</v>
      </c>
      <c r="D1262" s="87" t="s">
        <v>63</v>
      </c>
      <c r="E1262" s="87" t="s">
        <v>328</v>
      </c>
      <c r="F1262" s="87" t="s">
        <v>331</v>
      </c>
      <c r="G1262" s="87">
        <v>5</v>
      </c>
      <c r="H1262" s="88">
        <v>0</v>
      </c>
      <c r="I1262" s="89">
        <v>10</v>
      </c>
      <c r="J1262" s="88">
        <v>24.35</v>
      </c>
      <c r="K1262" s="88">
        <v>49.9</v>
      </c>
    </row>
    <row r="1263" spans="1:11" ht="42" x14ac:dyDescent="0.2">
      <c r="A1263" s="87" t="s">
        <v>3013</v>
      </c>
      <c r="B1263" s="87" t="s">
        <v>1341</v>
      </c>
      <c r="C1263" s="87" t="s">
        <v>1146</v>
      </c>
      <c r="D1263" s="87" t="s">
        <v>329</v>
      </c>
      <c r="E1263" s="87" t="s">
        <v>328</v>
      </c>
      <c r="F1263" s="87" t="s">
        <v>331</v>
      </c>
      <c r="G1263" s="87">
        <v>5</v>
      </c>
      <c r="H1263" s="88">
        <v>0</v>
      </c>
      <c r="I1263" s="89">
        <v>10</v>
      </c>
      <c r="J1263" s="88">
        <v>27.3</v>
      </c>
      <c r="K1263" s="88">
        <v>55.95</v>
      </c>
    </row>
    <row r="1264" spans="1:11" ht="42" x14ac:dyDescent="0.2">
      <c r="A1264" s="87" t="s">
        <v>3599</v>
      </c>
      <c r="B1264" s="87" t="s">
        <v>1341</v>
      </c>
      <c r="C1264" s="87" t="s">
        <v>1146</v>
      </c>
      <c r="D1264" s="87" t="s">
        <v>330</v>
      </c>
      <c r="E1264" s="87" t="s">
        <v>328</v>
      </c>
      <c r="F1264" s="87" t="s">
        <v>331</v>
      </c>
      <c r="G1264" s="87">
        <v>5</v>
      </c>
      <c r="H1264" s="88">
        <v>0</v>
      </c>
      <c r="I1264" s="89">
        <v>10</v>
      </c>
      <c r="J1264" s="88">
        <v>0</v>
      </c>
      <c r="K1264" s="88">
        <v>0</v>
      </c>
    </row>
    <row r="1265" spans="1:11" ht="31.5" x14ac:dyDescent="0.2">
      <c r="A1265" s="87" t="s">
        <v>3315</v>
      </c>
      <c r="B1265" s="87" t="s">
        <v>1350</v>
      </c>
      <c r="C1265" s="87" t="s">
        <v>69</v>
      </c>
      <c r="D1265" s="87" t="s">
        <v>61</v>
      </c>
      <c r="E1265" s="87"/>
      <c r="F1265" s="87"/>
      <c r="G1265" s="87">
        <v>10</v>
      </c>
      <c r="H1265" s="88">
        <v>0</v>
      </c>
      <c r="I1265" s="89">
        <v>10</v>
      </c>
      <c r="J1265" s="88">
        <v>11.45</v>
      </c>
      <c r="K1265" s="88">
        <v>23.45</v>
      </c>
    </row>
    <row r="1266" spans="1:11" ht="31.5" x14ac:dyDescent="0.2">
      <c r="A1266" s="87" t="s">
        <v>3316</v>
      </c>
      <c r="B1266" s="87" t="s">
        <v>1350</v>
      </c>
      <c r="C1266" s="87" t="s">
        <v>69</v>
      </c>
      <c r="D1266" s="87" t="s">
        <v>64</v>
      </c>
      <c r="E1266" s="87"/>
      <c r="F1266" s="87"/>
      <c r="G1266" s="87">
        <v>10</v>
      </c>
      <c r="H1266" s="88">
        <v>0</v>
      </c>
      <c r="I1266" s="89">
        <v>10</v>
      </c>
      <c r="J1266" s="88">
        <v>13.35</v>
      </c>
      <c r="K1266" s="88">
        <v>27.35</v>
      </c>
    </row>
    <row r="1267" spans="1:11" ht="31.5" x14ac:dyDescent="0.2">
      <c r="A1267" s="87" t="s">
        <v>3317</v>
      </c>
      <c r="B1267" s="87" t="s">
        <v>1350</v>
      </c>
      <c r="C1267" s="87" t="s">
        <v>69</v>
      </c>
      <c r="D1267" s="87" t="s">
        <v>62</v>
      </c>
      <c r="E1267" s="87"/>
      <c r="F1267" s="87"/>
      <c r="G1267" s="87">
        <v>10</v>
      </c>
      <c r="H1267" s="88">
        <v>0</v>
      </c>
      <c r="I1267" s="89">
        <v>10</v>
      </c>
      <c r="J1267" s="88">
        <v>15.25</v>
      </c>
      <c r="K1267" s="88">
        <v>31.25</v>
      </c>
    </row>
    <row r="1268" spans="1:11" ht="31.5" x14ac:dyDescent="0.2">
      <c r="A1268" s="87" t="s">
        <v>3318</v>
      </c>
      <c r="B1268" s="87" t="s">
        <v>1350</v>
      </c>
      <c r="C1268" s="87" t="s">
        <v>69</v>
      </c>
      <c r="D1268" s="87" t="s">
        <v>59</v>
      </c>
      <c r="E1268" s="87"/>
      <c r="F1268" s="87"/>
      <c r="G1268" s="87">
        <v>10</v>
      </c>
      <c r="H1268" s="88">
        <v>0</v>
      </c>
      <c r="I1268" s="89">
        <v>10</v>
      </c>
      <c r="J1268" s="88">
        <v>10</v>
      </c>
      <c r="K1268" s="88">
        <v>22.5</v>
      </c>
    </row>
    <row r="1269" spans="1:11" ht="31.5" x14ac:dyDescent="0.2">
      <c r="A1269" s="87" t="s">
        <v>3600</v>
      </c>
      <c r="B1269" s="87" t="s">
        <v>1350</v>
      </c>
      <c r="C1269" s="87" t="s">
        <v>1146</v>
      </c>
      <c r="D1269" s="87" t="s">
        <v>61</v>
      </c>
      <c r="E1269" s="87"/>
      <c r="F1269" s="87"/>
      <c r="G1269" s="87">
        <v>5</v>
      </c>
      <c r="H1269" s="88">
        <v>0</v>
      </c>
      <c r="I1269" s="89">
        <v>10</v>
      </c>
      <c r="J1269" s="88">
        <v>14.5</v>
      </c>
      <c r="K1269" s="88">
        <v>28.6</v>
      </c>
    </row>
    <row r="1270" spans="1:11" ht="31.5" x14ac:dyDescent="0.2">
      <c r="A1270" s="87" t="s">
        <v>3601</v>
      </c>
      <c r="B1270" s="87" t="s">
        <v>1350</v>
      </c>
      <c r="C1270" s="87" t="s">
        <v>1146</v>
      </c>
      <c r="D1270" s="87" t="s">
        <v>61</v>
      </c>
      <c r="E1270" s="87" t="s">
        <v>328</v>
      </c>
      <c r="F1270" s="87" t="s">
        <v>2594</v>
      </c>
      <c r="G1270" s="87">
        <v>5</v>
      </c>
      <c r="H1270" s="88">
        <v>0</v>
      </c>
      <c r="I1270" s="89">
        <v>10</v>
      </c>
      <c r="J1270" s="88">
        <v>0</v>
      </c>
      <c r="K1270" s="88">
        <v>0</v>
      </c>
    </row>
    <row r="1271" spans="1:11" ht="31.5" x14ac:dyDescent="0.2">
      <c r="A1271" s="87" t="s">
        <v>3602</v>
      </c>
      <c r="B1271" s="87" t="s">
        <v>1350</v>
      </c>
      <c r="C1271" s="87" t="s">
        <v>1146</v>
      </c>
      <c r="D1271" s="87" t="s">
        <v>64</v>
      </c>
      <c r="E1271" s="87"/>
      <c r="F1271" s="87"/>
      <c r="G1271" s="87">
        <v>5</v>
      </c>
      <c r="H1271" s="88">
        <v>0</v>
      </c>
      <c r="I1271" s="89">
        <v>10</v>
      </c>
      <c r="J1271" s="88">
        <v>16.649999999999999</v>
      </c>
      <c r="K1271" s="88">
        <v>32.799999999999997</v>
      </c>
    </row>
    <row r="1272" spans="1:11" ht="31.5" x14ac:dyDescent="0.2">
      <c r="A1272" s="87" t="s">
        <v>2678</v>
      </c>
      <c r="B1272" s="87" t="s">
        <v>1350</v>
      </c>
      <c r="C1272" s="87" t="s">
        <v>1146</v>
      </c>
      <c r="D1272" s="87" t="s">
        <v>64</v>
      </c>
      <c r="E1272" s="87" t="s">
        <v>328</v>
      </c>
      <c r="F1272" s="87" t="s">
        <v>331</v>
      </c>
      <c r="G1272" s="87">
        <v>5</v>
      </c>
      <c r="H1272" s="88">
        <v>0</v>
      </c>
      <c r="I1272" s="89">
        <v>10</v>
      </c>
      <c r="J1272" s="88">
        <v>18.2</v>
      </c>
      <c r="K1272" s="88">
        <v>37.299999999999997</v>
      </c>
    </row>
    <row r="1273" spans="1:11" ht="31.5" x14ac:dyDescent="0.2">
      <c r="A1273" s="87" t="s">
        <v>3603</v>
      </c>
      <c r="B1273" s="87" t="s">
        <v>1350</v>
      </c>
      <c r="C1273" s="87" t="s">
        <v>1146</v>
      </c>
      <c r="D1273" s="87" t="s">
        <v>62</v>
      </c>
      <c r="E1273" s="87"/>
      <c r="F1273" s="87"/>
      <c r="G1273" s="87">
        <v>5</v>
      </c>
      <c r="H1273" s="88">
        <v>0</v>
      </c>
      <c r="I1273" s="89">
        <v>10</v>
      </c>
      <c r="J1273" s="88">
        <v>18.55</v>
      </c>
      <c r="K1273" s="88">
        <v>36.4</v>
      </c>
    </row>
    <row r="1274" spans="1:11" ht="31.5" x14ac:dyDescent="0.2">
      <c r="A1274" s="87" t="s">
        <v>2679</v>
      </c>
      <c r="B1274" s="87" t="s">
        <v>1350</v>
      </c>
      <c r="C1274" s="87" t="s">
        <v>1146</v>
      </c>
      <c r="D1274" s="87" t="s">
        <v>62</v>
      </c>
      <c r="E1274" s="87" t="s">
        <v>328</v>
      </c>
      <c r="F1274" s="87" t="s">
        <v>331</v>
      </c>
      <c r="G1274" s="87">
        <v>5</v>
      </c>
      <c r="H1274" s="88">
        <v>0</v>
      </c>
      <c r="I1274" s="89">
        <v>10</v>
      </c>
      <c r="J1274" s="88">
        <v>20.5</v>
      </c>
      <c r="K1274" s="88">
        <v>42</v>
      </c>
    </row>
    <row r="1275" spans="1:11" ht="31.5" x14ac:dyDescent="0.2">
      <c r="A1275" s="87" t="s">
        <v>3604</v>
      </c>
      <c r="B1275" s="87" t="s">
        <v>1350</v>
      </c>
      <c r="C1275" s="87" t="s">
        <v>1146</v>
      </c>
      <c r="D1275" s="87" t="s">
        <v>63</v>
      </c>
      <c r="E1275" s="87"/>
      <c r="F1275" s="87"/>
      <c r="G1275" s="87">
        <v>5</v>
      </c>
      <c r="H1275" s="88">
        <v>0</v>
      </c>
      <c r="I1275" s="89">
        <v>10</v>
      </c>
      <c r="J1275" s="88">
        <v>20.85</v>
      </c>
      <c r="K1275" s="88">
        <v>40.6</v>
      </c>
    </row>
    <row r="1276" spans="1:11" ht="31.5" x14ac:dyDescent="0.2">
      <c r="A1276" s="87" t="s">
        <v>2680</v>
      </c>
      <c r="B1276" s="87" t="s">
        <v>1350</v>
      </c>
      <c r="C1276" s="87" t="s">
        <v>1146</v>
      </c>
      <c r="D1276" s="87" t="s">
        <v>63</v>
      </c>
      <c r="E1276" s="87" t="s">
        <v>328</v>
      </c>
      <c r="F1276" s="87" t="s">
        <v>331</v>
      </c>
      <c r="G1276" s="87">
        <v>5</v>
      </c>
      <c r="H1276" s="88">
        <v>0</v>
      </c>
      <c r="I1276" s="89">
        <v>10</v>
      </c>
      <c r="J1276" s="88">
        <v>22.75</v>
      </c>
      <c r="K1276" s="88">
        <v>46.65</v>
      </c>
    </row>
    <row r="1277" spans="1:11" ht="31.5" x14ac:dyDescent="0.2">
      <c r="A1277" s="87" t="s">
        <v>3605</v>
      </c>
      <c r="B1277" s="87" t="s">
        <v>1350</v>
      </c>
      <c r="C1277" s="87" t="s">
        <v>1146</v>
      </c>
      <c r="D1277" s="87" t="s">
        <v>329</v>
      </c>
      <c r="E1277" s="87"/>
      <c r="F1277" s="87"/>
      <c r="G1277" s="87">
        <v>5</v>
      </c>
      <c r="H1277" s="88">
        <v>0</v>
      </c>
      <c r="I1277" s="89">
        <v>10</v>
      </c>
      <c r="J1277" s="88">
        <v>22.5</v>
      </c>
      <c r="K1277" s="88">
        <v>44.6</v>
      </c>
    </row>
    <row r="1278" spans="1:11" ht="31.5" x14ac:dyDescent="0.2">
      <c r="A1278" s="87" t="s">
        <v>2681</v>
      </c>
      <c r="B1278" s="87" t="s">
        <v>1350</v>
      </c>
      <c r="C1278" s="87" t="s">
        <v>1146</v>
      </c>
      <c r="D1278" s="87" t="s">
        <v>329</v>
      </c>
      <c r="E1278" s="87" t="s">
        <v>328</v>
      </c>
      <c r="F1278" s="87" t="s">
        <v>331</v>
      </c>
      <c r="G1278" s="87">
        <v>5</v>
      </c>
      <c r="H1278" s="88">
        <v>0</v>
      </c>
      <c r="I1278" s="89">
        <v>10</v>
      </c>
      <c r="J1278" s="88">
        <v>25.05</v>
      </c>
      <c r="K1278" s="88">
        <v>51.35</v>
      </c>
    </row>
    <row r="1279" spans="1:11" ht="31.5" x14ac:dyDescent="0.2">
      <c r="A1279" s="87" t="s">
        <v>1351</v>
      </c>
      <c r="B1279" s="87" t="s">
        <v>1350</v>
      </c>
      <c r="C1279" s="87"/>
      <c r="D1279" s="87" t="s">
        <v>61</v>
      </c>
      <c r="E1279" s="87"/>
      <c r="F1279" s="87"/>
      <c r="G1279" s="87">
        <v>10</v>
      </c>
      <c r="H1279" s="88">
        <v>0</v>
      </c>
      <c r="I1279" s="89">
        <v>10</v>
      </c>
      <c r="J1279" s="88">
        <v>13.25</v>
      </c>
      <c r="K1279" s="88">
        <v>27.15</v>
      </c>
    </row>
    <row r="1280" spans="1:11" ht="31.5" x14ac:dyDescent="0.2">
      <c r="A1280" s="87" t="s">
        <v>1352</v>
      </c>
      <c r="B1280" s="87" t="s">
        <v>1350</v>
      </c>
      <c r="C1280" s="87"/>
      <c r="D1280" s="87" t="s">
        <v>64</v>
      </c>
      <c r="E1280" s="87"/>
      <c r="F1280" s="87"/>
      <c r="G1280" s="87">
        <v>10</v>
      </c>
      <c r="H1280" s="88">
        <v>0</v>
      </c>
      <c r="I1280" s="89">
        <v>10</v>
      </c>
      <c r="J1280" s="88">
        <v>15.15</v>
      </c>
      <c r="K1280" s="88">
        <v>31.05</v>
      </c>
    </row>
    <row r="1281" spans="1:11" ht="31.5" x14ac:dyDescent="0.2">
      <c r="A1281" s="87" t="s">
        <v>1353</v>
      </c>
      <c r="B1281" s="87" t="s">
        <v>1350</v>
      </c>
      <c r="C1281" s="87"/>
      <c r="D1281" s="87" t="s">
        <v>62</v>
      </c>
      <c r="E1281" s="87"/>
      <c r="F1281" s="87"/>
      <c r="G1281" s="87">
        <v>10</v>
      </c>
      <c r="H1281" s="88">
        <v>0</v>
      </c>
      <c r="I1281" s="89">
        <v>10</v>
      </c>
      <c r="J1281" s="88">
        <v>17.05</v>
      </c>
      <c r="K1281" s="88">
        <v>34.950000000000003</v>
      </c>
    </row>
    <row r="1282" spans="1:11" ht="31.5" x14ac:dyDescent="0.2">
      <c r="A1282" s="87" t="s">
        <v>1354</v>
      </c>
      <c r="B1282" s="87" t="s">
        <v>1350</v>
      </c>
      <c r="C1282" s="87"/>
      <c r="D1282" s="87" t="s">
        <v>63</v>
      </c>
      <c r="E1282" s="87"/>
      <c r="F1282" s="87"/>
      <c r="G1282" s="87">
        <v>10</v>
      </c>
      <c r="H1282" s="88">
        <v>0</v>
      </c>
      <c r="I1282" s="89">
        <v>10</v>
      </c>
      <c r="J1282" s="88">
        <v>18.95</v>
      </c>
      <c r="K1282" s="88">
        <v>38.85</v>
      </c>
    </row>
    <row r="1283" spans="1:11" ht="31.5" x14ac:dyDescent="0.2">
      <c r="A1283" s="87" t="s">
        <v>1355</v>
      </c>
      <c r="B1283" s="87" t="s">
        <v>1350</v>
      </c>
      <c r="C1283" s="87"/>
      <c r="D1283" s="87" t="s">
        <v>329</v>
      </c>
      <c r="E1283" s="87"/>
      <c r="F1283" s="87" t="s">
        <v>331</v>
      </c>
      <c r="G1283" s="87">
        <v>10</v>
      </c>
      <c r="H1283" s="88">
        <v>0</v>
      </c>
      <c r="I1283" s="89">
        <v>10</v>
      </c>
      <c r="J1283" s="88">
        <v>20.85</v>
      </c>
      <c r="K1283" s="88">
        <v>42.75</v>
      </c>
    </row>
    <row r="1284" spans="1:11" ht="31.5" x14ac:dyDescent="0.2">
      <c r="A1284" s="87" t="s">
        <v>1356</v>
      </c>
      <c r="B1284" s="87" t="s">
        <v>1350</v>
      </c>
      <c r="C1284" s="87"/>
      <c r="D1284" s="87" t="s">
        <v>330</v>
      </c>
      <c r="E1284" s="87"/>
      <c r="F1284" s="87" t="s">
        <v>331</v>
      </c>
      <c r="G1284" s="87">
        <v>3</v>
      </c>
      <c r="H1284" s="88">
        <v>0</v>
      </c>
      <c r="I1284" s="89">
        <v>9</v>
      </c>
      <c r="J1284" s="88">
        <v>22.75</v>
      </c>
      <c r="K1284" s="88">
        <v>46.65</v>
      </c>
    </row>
    <row r="1285" spans="1:11" ht="31.5" x14ac:dyDescent="0.2">
      <c r="A1285" s="87" t="s">
        <v>1357</v>
      </c>
      <c r="B1285" s="87" t="s">
        <v>1350</v>
      </c>
      <c r="C1285" s="87"/>
      <c r="D1285" s="87" t="s">
        <v>333</v>
      </c>
      <c r="E1285" s="87"/>
      <c r="F1285" s="87" t="s">
        <v>331</v>
      </c>
      <c r="G1285" s="87">
        <v>3</v>
      </c>
      <c r="H1285" s="88">
        <v>0</v>
      </c>
      <c r="I1285" s="89">
        <v>9</v>
      </c>
      <c r="J1285" s="88">
        <v>24.65</v>
      </c>
      <c r="K1285" s="88">
        <v>50.55</v>
      </c>
    </row>
    <row r="1286" spans="1:11" ht="31.5" x14ac:dyDescent="0.2">
      <c r="A1286" s="87" t="s">
        <v>1358</v>
      </c>
      <c r="B1286" s="87" t="s">
        <v>1350</v>
      </c>
      <c r="C1286" s="87"/>
      <c r="D1286" s="87" t="s">
        <v>334</v>
      </c>
      <c r="E1286" s="87"/>
      <c r="F1286" s="87" t="s">
        <v>331</v>
      </c>
      <c r="G1286" s="87">
        <v>3</v>
      </c>
      <c r="H1286" s="88">
        <v>0</v>
      </c>
      <c r="I1286" s="89">
        <v>9</v>
      </c>
      <c r="J1286" s="88">
        <v>26.55</v>
      </c>
      <c r="K1286" s="88">
        <v>54.45</v>
      </c>
    </row>
    <row r="1287" spans="1:11" ht="31.5" x14ac:dyDescent="0.2">
      <c r="A1287" s="87" t="s">
        <v>3606</v>
      </c>
      <c r="B1287" s="87" t="s">
        <v>1350</v>
      </c>
      <c r="C1287" s="87"/>
      <c r="D1287" s="87" t="s">
        <v>59</v>
      </c>
      <c r="E1287" s="87"/>
      <c r="F1287" s="87" t="s">
        <v>2594</v>
      </c>
      <c r="G1287" s="87">
        <v>10</v>
      </c>
      <c r="H1287" s="88">
        <v>0</v>
      </c>
      <c r="I1287" s="89">
        <v>10</v>
      </c>
      <c r="J1287" s="88">
        <v>0</v>
      </c>
      <c r="K1287" s="88">
        <v>0</v>
      </c>
    </row>
    <row r="1288" spans="1:11" ht="21" x14ac:dyDescent="0.2">
      <c r="A1288" s="87" t="s">
        <v>1359</v>
      </c>
      <c r="B1288" s="87" t="s">
        <v>270</v>
      </c>
      <c r="C1288" s="87" t="s">
        <v>3117</v>
      </c>
      <c r="D1288" s="87" t="s">
        <v>76</v>
      </c>
      <c r="E1288" s="87"/>
      <c r="F1288" s="87"/>
      <c r="G1288" s="87">
        <v>25</v>
      </c>
      <c r="H1288" s="88">
        <v>0</v>
      </c>
      <c r="I1288" s="89">
        <v>50</v>
      </c>
      <c r="J1288" s="88">
        <v>2.1</v>
      </c>
      <c r="K1288" s="88">
        <v>4.3</v>
      </c>
    </row>
    <row r="1289" spans="1:11" ht="21" x14ac:dyDescent="0.2">
      <c r="A1289" s="87" t="s">
        <v>1360</v>
      </c>
      <c r="B1289" s="87" t="s">
        <v>270</v>
      </c>
      <c r="C1289" s="87" t="s">
        <v>3117</v>
      </c>
      <c r="D1289" s="87" t="s">
        <v>77</v>
      </c>
      <c r="E1289" s="87"/>
      <c r="F1289" s="87"/>
      <c r="G1289" s="87">
        <v>25</v>
      </c>
      <c r="H1289" s="88">
        <v>0</v>
      </c>
      <c r="I1289" s="89">
        <v>50</v>
      </c>
      <c r="J1289" s="88">
        <v>2.35</v>
      </c>
      <c r="K1289" s="88">
        <v>4.8</v>
      </c>
    </row>
    <row r="1290" spans="1:11" ht="21" x14ac:dyDescent="0.2">
      <c r="A1290" s="87" t="s">
        <v>1361</v>
      </c>
      <c r="B1290" s="87" t="s">
        <v>270</v>
      </c>
      <c r="C1290" s="87" t="s">
        <v>3117</v>
      </c>
      <c r="D1290" s="87" t="s">
        <v>78</v>
      </c>
      <c r="E1290" s="87"/>
      <c r="F1290" s="87"/>
      <c r="G1290" s="87">
        <v>25</v>
      </c>
      <c r="H1290" s="88">
        <v>0</v>
      </c>
      <c r="I1290" s="89">
        <v>50</v>
      </c>
      <c r="J1290" s="88">
        <v>2.85</v>
      </c>
      <c r="K1290" s="88">
        <v>5.85</v>
      </c>
    </row>
    <row r="1291" spans="1:11" ht="21" x14ac:dyDescent="0.2">
      <c r="A1291" s="87" t="s">
        <v>1362</v>
      </c>
      <c r="B1291" s="87" t="s">
        <v>1363</v>
      </c>
      <c r="C1291" s="87" t="s">
        <v>60</v>
      </c>
      <c r="D1291" s="87"/>
      <c r="E1291" s="87"/>
      <c r="F1291" s="87"/>
      <c r="G1291" s="87">
        <v>50</v>
      </c>
      <c r="H1291" s="88">
        <v>0</v>
      </c>
      <c r="I1291" s="89">
        <v>50</v>
      </c>
      <c r="J1291" s="88">
        <v>1.1499999999999999</v>
      </c>
      <c r="K1291" s="88">
        <v>2.35</v>
      </c>
    </row>
    <row r="1292" spans="1:11" ht="21" x14ac:dyDescent="0.2">
      <c r="A1292" s="87" t="s">
        <v>1364</v>
      </c>
      <c r="B1292" s="87" t="s">
        <v>1363</v>
      </c>
      <c r="C1292" s="87"/>
      <c r="D1292" s="87" t="s">
        <v>477</v>
      </c>
      <c r="E1292" s="87" t="s">
        <v>478</v>
      </c>
      <c r="F1292" s="87"/>
      <c r="G1292" s="87">
        <v>1</v>
      </c>
      <c r="H1292" s="88">
        <v>0</v>
      </c>
      <c r="I1292" s="89">
        <v>5</v>
      </c>
      <c r="J1292" s="88">
        <v>45</v>
      </c>
      <c r="K1292" s="88">
        <v>47</v>
      </c>
    </row>
    <row r="1293" spans="1:11" ht="21" x14ac:dyDescent="0.2">
      <c r="A1293" s="87" t="s">
        <v>1365</v>
      </c>
      <c r="B1293" s="87" t="s">
        <v>1363</v>
      </c>
      <c r="C1293" s="87"/>
      <c r="D1293" s="87" t="s">
        <v>787</v>
      </c>
      <c r="E1293" s="87" t="s">
        <v>478</v>
      </c>
      <c r="F1293" s="87"/>
      <c r="G1293" s="87">
        <v>1</v>
      </c>
      <c r="H1293" s="88">
        <v>0</v>
      </c>
      <c r="I1293" s="89">
        <v>0</v>
      </c>
      <c r="J1293" s="88">
        <v>4</v>
      </c>
      <c r="K1293" s="88">
        <v>0</v>
      </c>
    </row>
    <row r="1294" spans="1:11" ht="42" x14ac:dyDescent="0.2">
      <c r="A1294" s="87" t="s">
        <v>1366</v>
      </c>
      <c r="B1294" s="87" t="s">
        <v>271</v>
      </c>
      <c r="C1294" s="87"/>
      <c r="D1294" s="87" t="s">
        <v>1195</v>
      </c>
      <c r="E1294" s="87" t="s">
        <v>1196</v>
      </c>
      <c r="F1294" s="87" t="s">
        <v>1367</v>
      </c>
      <c r="G1294" s="87">
        <v>10</v>
      </c>
      <c r="H1294" s="88">
        <v>0</v>
      </c>
      <c r="I1294" s="89">
        <v>10</v>
      </c>
      <c r="J1294" s="88">
        <v>2.2050000000000001</v>
      </c>
      <c r="K1294" s="88">
        <v>4.5</v>
      </c>
    </row>
    <row r="1295" spans="1:11" ht="42" x14ac:dyDescent="0.2">
      <c r="A1295" s="87" t="s">
        <v>1368</v>
      </c>
      <c r="B1295" s="87" t="s">
        <v>271</v>
      </c>
      <c r="C1295" s="87"/>
      <c r="D1295" s="87" t="s">
        <v>64</v>
      </c>
      <c r="E1295" s="87" t="s">
        <v>1196</v>
      </c>
      <c r="F1295" s="87"/>
      <c r="G1295" s="87">
        <v>20</v>
      </c>
      <c r="H1295" s="88">
        <v>0</v>
      </c>
      <c r="I1295" s="89">
        <v>20</v>
      </c>
      <c r="J1295" s="88">
        <v>1.365</v>
      </c>
      <c r="K1295" s="88">
        <v>2.8</v>
      </c>
    </row>
    <row r="1296" spans="1:11" ht="42" x14ac:dyDescent="0.2">
      <c r="A1296" s="87" t="s">
        <v>1369</v>
      </c>
      <c r="B1296" s="87" t="s">
        <v>271</v>
      </c>
      <c r="C1296" s="87"/>
      <c r="D1296" s="87" t="s">
        <v>59</v>
      </c>
      <c r="E1296" s="87" t="s">
        <v>1196</v>
      </c>
      <c r="F1296" s="87"/>
      <c r="G1296" s="87">
        <v>10</v>
      </c>
      <c r="H1296" s="88">
        <v>0</v>
      </c>
      <c r="I1296" s="89">
        <v>10</v>
      </c>
      <c r="J1296" s="88">
        <v>0.84</v>
      </c>
      <c r="K1296" s="88">
        <v>1.7</v>
      </c>
    </row>
    <row r="1297" spans="1:11" ht="42" x14ac:dyDescent="0.2">
      <c r="A1297" s="87" t="s">
        <v>1370</v>
      </c>
      <c r="B1297" s="87" t="s">
        <v>271</v>
      </c>
      <c r="C1297" s="87"/>
      <c r="D1297" s="87" t="s">
        <v>1201</v>
      </c>
      <c r="E1297" s="87" t="s">
        <v>1196</v>
      </c>
      <c r="F1297" s="87"/>
      <c r="G1297" s="87">
        <v>10</v>
      </c>
      <c r="H1297" s="88">
        <v>0</v>
      </c>
      <c r="I1297" s="89">
        <v>10</v>
      </c>
      <c r="J1297" s="88">
        <v>0.89249999999999996</v>
      </c>
      <c r="K1297" s="88">
        <v>1.85</v>
      </c>
    </row>
    <row r="1298" spans="1:11" ht="42" x14ac:dyDescent="0.2">
      <c r="A1298" s="87" t="s">
        <v>1371</v>
      </c>
      <c r="B1298" s="87" t="s">
        <v>271</v>
      </c>
      <c r="C1298" s="87"/>
      <c r="D1298" s="87" t="s">
        <v>1203</v>
      </c>
      <c r="E1298" s="87" t="s">
        <v>1196</v>
      </c>
      <c r="F1298" s="87"/>
      <c r="G1298" s="87">
        <v>20</v>
      </c>
      <c r="H1298" s="88">
        <v>0</v>
      </c>
      <c r="I1298" s="89">
        <v>20</v>
      </c>
      <c r="J1298" s="88">
        <v>1.05</v>
      </c>
      <c r="K1298" s="88">
        <v>2.15</v>
      </c>
    </row>
    <row r="1299" spans="1:11" ht="42" x14ac:dyDescent="0.2">
      <c r="A1299" s="87" t="s">
        <v>1372</v>
      </c>
      <c r="B1299" s="87" t="s">
        <v>271</v>
      </c>
      <c r="C1299" s="87" t="s">
        <v>60</v>
      </c>
      <c r="D1299" s="87"/>
      <c r="E1299" s="87"/>
      <c r="F1299" s="87"/>
      <c r="G1299" s="87">
        <v>50</v>
      </c>
      <c r="H1299" s="88">
        <v>0</v>
      </c>
      <c r="I1299" s="89">
        <v>50</v>
      </c>
      <c r="J1299" s="88">
        <v>2.2000000000000002</v>
      </c>
      <c r="K1299" s="88">
        <v>4.5</v>
      </c>
    </row>
    <row r="1300" spans="1:11" ht="42" x14ac:dyDescent="0.2">
      <c r="A1300" s="87" t="s">
        <v>1373</v>
      </c>
      <c r="B1300" s="87" t="s">
        <v>271</v>
      </c>
      <c r="C1300" s="87"/>
      <c r="D1300" s="87"/>
      <c r="E1300" s="87" t="s">
        <v>83</v>
      </c>
      <c r="F1300" s="87"/>
      <c r="G1300" s="87">
        <v>20</v>
      </c>
      <c r="H1300" s="88">
        <v>0</v>
      </c>
      <c r="I1300" s="89">
        <v>20</v>
      </c>
      <c r="J1300" s="88">
        <v>4.5999999999999996</v>
      </c>
      <c r="K1300" s="88">
        <v>9.4499999999999993</v>
      </c>
    </row>
    <row r="1301" spans="1:11" ht="21" x14ac:dyDescent="0.2">
      <c r="A1301" s="87" t="s">
        <v>3177</v>
      </c>
      <c r="B1301" s="87" t="s">
        <v>2683</v>
      </c>
      <c r="C1301" s="87" t="s">
        <v>69</v>
      </c>
      <c r="D1301" s="87" t="s">
        <v>61</v>
      </c>
      <c r="E1301" s="87"/>
      <c r="F1301" s="87"/>
      <c r="G1301" s="87">
        <v>10</v>
      </c>
      <c r="H1301" s="88">
        <v>0</v>
      </c>
      <c r="I1301" s="89">
        <v>10</v>
      </c>
      <c r="J1301" s="88">
        <v>4.25</v>
      </c>
      <c r="K1301" s="88">
        <v>8.6999999999999993</v>
      </c>
    </row>
    <row r="1302" spans="1:11" ht="21" x14ac:dyDescent="0.2">
      <c r="A1302" s="87" t="s">
        <v>3319</v>
      </c>
      <c r="B1302" s="87" t="s">
        <v>2683</v>
      </c>
      <c r="C1302" s="87" t="s">
        <v>69</v>
      </c>
      <c r="D1302" s="87" t="s">
        <v>64</v>
      </c>
      <c r="E1302" s="87"/>
      <c r="F1302" s="87"/>
      <c r="G1302" s="87">
        <v>10</v>
      </c>
      <c r="H1302" s="88">
        <v>0</v>
      </c>
      <c r="I1302" s="89">
        <v>10</v>
      </c>
      <c r="J1302" s="88">
        <v>6.15</v>
      </c>
      <c r="K1302" s="88">
        <v>12.6</v>
      </c>
    </row>
    <row r="1303" spans="1:11" ht="21" x14ac:dyDescent="0.2">
      <c r="A1303" s="87" t="s">
        <v>3320</v>
      </c>
      <c r="B1303" s="87" t="s">
        <v>2683</v>
      </c>
      <c r="C1303" s="87" t="s">
        <v>69</v>
      </c>
      <c r="D1303" s="87" t="s">
        <v>59</v>
      </c>
      <c r="E1303" s="87"/>
      <c r="F1303" s="87"/>
      <c r="G1303" s="87">
        <v>10</v>
      </c>
      <c r="H1303" s="88">
        <v>0</v>
      </c>
      <c r="I1303" s="89">
        <v>10</v>
      </c>
      <c r="J1303" s="88">
        <v>3.8</v>
      </c>
      <c r="K1303" s="88">
        <v>7.8</v>
      </c>
    </row>
    <row r="1304" spans="1:11" ht="21" x14ac:dyDescent="0.2">
      <c r="A1304" s="87" t="s">
        <v>2682</v>
      </c>
      <c r="B1304" s="87" t="s">
        <v>2683</v>
      </c>
      <c r="C1304" s="87" t="s">
        <v>3117</v>
      </c>
      <c r="D1304" s="87"/>
      <c r="E1304" s="87"/>
      <c r="F1304" s="87"/>
      <c r="G1304" s="87">
        <v>25</v>
      </c>
      <c r="H1304" s="88">
        <v>0</v>
      </c>
      <c r="I1304" s="89">
        <v>50</v>
      </c>
      <c r="J1304" s="88">
        <v>2.5</v>
      </c>
      <c r="K1304" s="88">
        <v>5.15</v>
      </c>
    </row>
    <row r="1305" spans="1:11" ht="21" x14ac:dyDescent="0.2">
      <c r="A1305" s="87" t="s">
        <v>1374</v>
      </c>
      <c r="B1305" s="87" t="s">
        <v>34</v>
      </c>
      <c r="C1305" s="87" t="s">
        <v>70</v>
      </c>
      <c r="D1305" s="87"/>
      <c r="E1305" s="87"/>
      <c r="F1305" s="87"/>
      <c r="G1305" s="87">
        <v>50</v>
      </c>
      <c r="H1305" s="88">
        <v>0.3</v>
      </c>
      <c r="I1305" s="89">
        <v>50</v>
      </c>
      <c r="J1305" s="88">
        <v>1.35</v>
      </c>
      <c r="K1305" s="88">
        <v>2.7</v>
      </c>
    </row>
    <row r="1306" spans="1:11" ht="21" x14ac:dyDescent="0.2">
      <c r="A1306" s="87" t="s">
        <v>1375</v>
      </c>
      <c r="B1306" s="87" t="s">
        <v>34</v>
      </c>
      <c r="C1306" s="87" t="s">
        <v>3117</v>
      </c>
      <c r="D1306" s="87"/>
      <c r="E1306" s="87"/>
      <c r="F1306" s="87"/>
      <c r="G1306" s="87">
        <v>25</v>
      </c>
      <c r="H1306" s="88">
        <v>0.3</v>
      </c>
      <c r="I1306" s="89">
        <v>50</v>
      </c>
      <c r="J1306" s="88">
        <v>2.1</v>
      </c>
      <c r="K1306" s="88">
        <v>4.25</v>
      </c>
    </row>
    <row r="1307" spans="1:11" ht="21" x14ac:dyDescent="0.2">
      <c r="A1307" s="87" t="s">
        <v>1376</v>
      </c>
      <c r="B1307" s="87" t="s">
        <v>34</v>
      </c>
      <c r="C1307" s="87"/>
      <c r="D1307" s="87" t="s">
        <v>61</v>
      </c>
      <c r="E1307" s="87" t="s">
        <v>1377</v>
      </c>
      <c r="F1307" s="87"/>
      <c r="G1307" s="87">
        <v>10</v>
      </c>
      <c r="H1307" s="88">
        <v>0.9</v>
      </c>
      <c r="I1307" s="89">
        <v>10</v>
      </c>
      <c r="J1307" s="88">
        <v>3</v>
      </c>
      <c r="K1307" s="88">
        <v>6.1</v>
      </c>
    </row>
    <row r="1308" spans="1:11" ht="21" x14ac:dyDescent="0.2">
      <c r="A1308" s="87" t="s">
        <v>1378</v>
      </c>
      <c r="B1308" s="87" t="s">
        <v>34</v>
      </c>
      <c r="C1308" s="87"/>
      <c r="D1308" s="87" t="s">
        <v>64</v>
      </c>
      <c r="E1308" s="87" t="s">
        <v>1377</v>
      </c>
      <c r="F1308" s="87"/>
      <c r="G1308" s="87">
        <v>10</v>
      </c>
      <c r="H1308" s="88">
        <v>0.9</v>
      </c>
      <c r="I1308" s="89">
        <v>10</v>
      </c>
      <c r="J1308" s="88">
        <v>3.95</v>
      </c>
      <c r="K1308" s="88">
        <v>8.0500000000000007</v>
      </c>
    </row>
    <row r="1309" spans="1:11" ht="21" x14ac:dyDescent="0.2">
      <c r="A1309" s="87" t="s">
        <v>1379</v>
      </c>
      <c r="B1309" s="87" t="s">
        <v>34</v>
      </c>
      <c r="C1309" s="87"/>
      <c r="D1309" s="87" t="s">
        <v>62</v>
      </c>
      <c r="E1309" s="87" t="s">
        <v>1377</v>
      </c>
      <c r="F1309" s="87"/>
      <c r="G1309" s="87">
        <v>10</v>
      </c>
      <c r="H1309" s="88">
        <v>0.9</v>
      </c>
      <c r="I1309" s="89">
        <v>10</v>
      </c>
      <c r="J1309" s="88">
        <v>4.9000000000000004</v>
      </c>
      <c r="K1309" s="88">
        <v>10</v>
      </c>
    </row>
    <row r="1310" spans="1:11" ht="21" x14ac:dyDescent="0.2">
      <c r="A1310" s="87" t="s">
        <v>3051</v>
      </c>
      <c r="B1310" s="87" t="s">
        <v>34</v>
      </c>
      <c r="C1310" s="87"/>
      <c r="D1310" s="87" t="s">
        <v>63</v>
      </c>
      <c r="E1310" s="87" t="s">
        <v>1377</v>
      </c>
      <c r="F1310" s="87"/>
      <c r="G1310" s="87">
        <v>10</v>
      </c>
      <c r="H1310" s="88">
        <v>0.9</v>
      </c>
      <c r="I1310" s="89">
        <v>10</v>
      </c>
      <c r="J1310" s="88">
        <v>5.85</v>
      </c>
      <c r="K1310" s="88">
        <v>11.95</v>
      </c>
    </row>
    <row r="1311" spans="1:11" ht="21" x14ac:dyDescent="0.2">
      <c r="A1311" s="87" t="s">
        <v>3052</v>
      </c>
      <c r="B1311" s="87" t="s">
        <v>34</v>
      </c>
      <c r="C1311" s="87"/>
      <c r="D1311" s="87" t="s">
        <v>329</v>
      </c>
      <c r="E1311" s="87" t="s">
        <v>1377</v>
      </c>
      <c r="F1311" s="87" t="s">
        <v>331</v>
      </c>
      <c r="G1311" s="87">
        <v>10</v>
      </c>
      <c r="H1311" s="88">
        <v>0.9</v>
      </c>
      <c r="I1311" s="89">
        <v>10</v>
      </c>
      <c r="J1311" s="88">
        <v>6.8</v>
      </c>
      <c r="K1311" s="88">
        <v>13.9</v>
      </c>
    </row>
    <row r="1312" spans="1:11" ht="21" x14ac:dyDescent="0.2">
      <c r="A1312" s="87" t="s">
        <v>3607</v>
      </c>
      <c r="B1312" s="87" t="s">
        <v>34</v>
      </c>
      <c r="C1312" s="87"/>
      <c r="D1312" s="87" t="s">
        <v>330</v>
      </c>
      <c r="E1312" s="87" t="s">
        <v>1377</v>
      </c>
      <c r="F1312" s="87"/>
      <c r="G1312" s="87">
        <v>10</v>
      </c>
      <c r="H1312" s="88">
        <v>0.9</v>
      </c>
      <c r="I1312" s="89">
        <v>10</v>
      </c>
      <c r="J1312" s="88">
        <v>7.75</v>
      </c>
      <c r="K1312" s="88">
        <v>15.9</v>
      </c>
    </row>
    <row r="1313" spans="1:11" ht="21" x14ac:dyDescent="0.2">
      <c r="A1313" s="87" t="s">
        <v>1380</v>
      </c>
      <c r="B1313" s="87" t="s">
        <v>34</v>
      </c>
      <c r="C1313" s="87"/>
      <c r="D1313" s="87" t="s">
        <v>59</v>
      </c>
      <c r="E1313" s="87" t="s">
        <v>1377</v>
      </c>
      <c r="F1313" s="87"/>
      <c r="G1313" s="87">
        <v>10</v>
      </c>
      <c r="H1313" s="88">
        <v>0.9</v>
      </c>
      <c r="I1313" s="89">
        <v>10</v>
      </c>
      <c r="J1313" s="88">
        <v>2.0499999999999998</v>
      </c>
      <c r="K1313" s="88">
        <v>4.1500000000000004</v>
      </c>
    </row>
    <row r="1314" spans="1:11" ht="42" x14ac:dyDescent="0.2">
      <c r="A1314" s="87" t="s">
        <v>1381</v>
      </c>
      <c r="B1314" s="87" t="s">
        <v>235</v>
      </c>
      <c r="C1314" s="87" t="s">
        <v>69</v>
      </c>
      <c r="D1314" s="87" t="s">
        <v>61</v>
      </c>
      <c r="E1314" s="87"/>
      <c r="F1314" s="87" t="s">
        <v>1137</v>
      </c>
      <c r="G1314" s="87">
        <v>10</v>
      </c>
      <c r="H1314" s="88">
        <v>0</v>
      </c>
      <c r="I1314" s="89">
        <v>10</v>
      </c>
      <c r="J1314" s="88">
        <v>9.5500000000000007</v>
      </c>
      <c r="K1314" s="88">
        <v>19.600000000000001</v>
      </c>
    </row>
    <row r="1315" spans="1:11" ht="42" x14ac:dyDescent="0.2">
      <c r="A1315" s="87" t="s">
        <v>1382</v>
      </c>
      <c r="B1315" s="87" t="s">
        <v>235</v>
      </c>
      <c r="C1315" s="87" t="s">
        <v>69</v>
      </c>
      <c r="D1315" s="87" t="s">
        <v>61</v>
      </c>
      <c r="E1315" s="87" t="s">
        <v>328</v>
      </c>
      <c r="F1315" s="87"/>
      <c r="G1315" s="87">
        <v>10</v>
      </c>
      <c r="H1315" s="88">
        <v>0</v>
      </c>
      <c r="I1315" s="89">
        <v>10</v>
      </c>
      <c r="J1315" s="88">
        <v>10.45</v>
      </c>
      <c r="K1315" s="88">
        <v>21.4</v>
      </c>
    </row>
    <row r="1316" spans="1:11" ht="42" x14ac:dyDescent="0.2">
      <c r="A1316" s="87" t="s">
        <v>1383</v>
      </c>
      <c r="B1316" s="87" t="s">
        <v>235</v>
      </c>
      <c r="C1316" s="87" t="s">
        <v>69</v>
      </c>
      <c r="D1316" s="87" t="s">
        <v>64</v>
      </c>
      <c r="E1316" s="87"/>
      <c r="F1316" s="87" t="s">
        <v>1137</v>
      </c>
      <c r="G1316" s="87">
        <v>10</v>
      </c>
      <c r="H1316" s="88">
        <v>0</v>
      </c>
      <c r="I1316" s="89">
        <v>10</v>
      </c>
      <c r="J1316" s="88">
        <v>11.25</v>
      </c>
      <c r="K1316" s="88">
        <v>23.05</v>
      </c>
    </row>
    <row r="1317" spans="1:11" ht="42" x14ac:dyDescent="0.2">
      <c r="A1317" s="87" t="s">
        <v>1384</v>
      </c>
      <c r="B1317" s="87" t="s">
        <v>235</v>
      </c>
      <c r="C1317" s="87" t="s">
        <v>69</v>
      </c>
      <c r="D1317" s="87" t="s">
        <v>64</v>
      </c>
      <c r="E1317" s="87" t="s">
        <v>328</v>
      </c>
      <c r="F1317" s="87"/>
      <c r="G1317" s="87">
        <v>10</v>
      </c>
      <c r="H1317" s="88">
        <v>0</v>
      </c>
      <c r="I1317" s="89">
        <v>10</v>
      </c>
      <c r="J1317" s="88">
        <v>12.35</v>
      </c>
      <c r="K1317" s="88">
        <v>25.3</v>
      </c>
    </row>
    <row r="1318" spans="1:11" ht="42" x14ac:dyDescent="0.2">
      <c r="A1318" s="87" t="s">
        <v>1385</v>
      </c>
      <c r="B1318" s="87" t="s">
        <v>235</v>
      </c>
      <c r="C1318" s="87" t="s">
        <v>69</v>
      </c>
      <c r="D1318" s="87" t="s">
        <v>62</v>
      </c>
      <c r="E1318" s="87"/>
      <c r="F1318" s="87" t="s">
        <v>1137</v>
      </c>
      <c r="G1318" s="87">
        <v>10</v>
      </c>
      <c r="H1318" s="88">
        <v>0</v>
      </c>
      <c r="I1318" s="89">
        <v>10</v>
      </c>
      <c r="J1318" s="88">
        <v>13.05</v>
      </c>
      <c r="K1318" s="88">
        <v>26.75</v>
      </c>
    </row>
    <row r="1319" spans="1:11" ht="42" x14ac:dyDescent="0.2">
      <c r="A1319" s="87" t="s">
        <v>1386</v>
      </c>
      <c r="B1319" s="87" t="s">
        <v>235</v>
      </c>
      <c r="C1319" s="87" t="s">
        <v>69</v>
      </c>
      <c r="D1319" s="87" t="s">
        <v>62</v>
      </c>
      <c r="E1319" s="87" t="s">
        <v>328</v>
      </c>
      <c r="F1319" s="87"/>
      <c r="G1319" s="87">
        <v>10</v>
      </c>
      <c r="H1319" s="88">
        <v>0</v>
      </c>
      <c r="I1319" s="89">
        <v>10</v>
      </c>
      <c r="J1319" s="88">
        <v>14.3</v>
      </c>
      <c r="K1319" s="88">
        <v>29.3</v>
      </c>
    </row>
    <row r="1320" spans="1:11" ht="42" x14ac:dyDescent="0.2">
      <c r="A1320" s="87" t="s">
        <v>1387</v>
      </c>
      <c r="B1320" s="87" t="s">
        <v>235</v>
      </c>
      <c r="C1320" s="87" t="s">
        <v>69</v>
      </c>
      <c r="D1320" s="87" t="s">
        <v>63</v>
      </c>
      <c r="E1320" s="87"/>
      <c r="F1320" s="87" t="s">
        <v>1137</v>
      </c>
      <c r="G1320" s="87">
        <v>10</v>
      </c>
      <c r="H1320" s="88">
        <v>0</v>
      </c>
      <c r="I1320" s="89">
        <v>10</v>
      </c>
      <c r="J1320" s="88">
        <v>14.8</v>
      </c>
      <c r="K1320" s="88">
        <v>30.35</v>
      </c>
    </row>
    <row r="1321" spans="1:11" ht="42" x14ac:dyDescent="0.2">
      <c r="A1321" s="87" t="s">
        <v>1388</v>
      </c>
      <c r="B1321" s="87" t="s">
        <v>235</v>
      </c>
      <c r="C1321" s="87" t="s">
        <v>69</v>
      </c>
      <c r="D1321" s="87" t="s">
        <v>63</v>
      </c>
      <c r="E1321" s="87" t="s">
        <v>328</v>
      </c>
      <c r="F1321" s="87"/>
      <c r="G1321" s="87">
        <v>10</v>
      </c>
      <c r="H1321" s="88">
        <v>0</v>
      </c>
      <c r="I1321" s="89">
        <v>10</v>
      </c>
      <c r="J1321" s="88">
        <v>16.2</v>
      </c>
      <c r="K1321" s="88">
        <v>33.200000000000003</v>
      </c>
    </row>
    <row r="1322" spans="1:11" ht="42" x14ac:dyDescent="0.2">
      <c r="A1322" s="87" t="s">
        <v>3608</v>
      </c>
      <c r="B1322" s="87" t="s">
        <v>235</v>
      </c>
      <c r="C1322" s="87" t="s">
        <v>69</v>
      </c>
      <c r="D1322" s="87" t="s">
        <v>59</v>
      </c>
      <c r="E1322" s="87"/>
      <c r="F1322" s="87" t="s">
        <v>2594</v>
      </c>
      <c r="G1322" s="87">
        <v>5</v>
      </c>
      <c r="H1322" s="88">
        <v>0</v>
      </c>
      <c r="I1322" s="89">
        <v>10</v>
      </c>
      <c r="J1322" s="88">
        <v>0</v>
      </c>
      <c r="K1322" s="88">
        <v>0</v>
      </c>
    </row>
    <row r="1323" spans="1:11" ht="42" x14ac:dyDescent="0.2">
      <c r="A1323" s="87" t="s">
        <v>1389</v>
      </c>
      <c r="B1323" s="87" t="s">
        <v>235</v>
      </c>
      <c r="C1323" s="87" t="s">
        <v>1146</v>
      </c>
      <c r="D1323" s="87" t="s">
        <v>61</v>
      </c>
      <c r="E1323" s="87" t="s">
        <v>328</v>
      </c>
      <c r="F1323" s="87" t="s">
        <v>331</v>
      </c>
      <c r="G1323" s="87">
        <v>5</v>
      </c>
      <c r="H1323" s="88">
        <v>0</v>
      </c>
      <c r="I1323" s="89">
        <v>10</v>
      </c>
      <c r="J1323" s="88">
        <v>14.65</v>
      </c>
      <c r="K1323" s="88">
        <v>30.05</v>
      </c>
    </row>
    <row r="1324" spans="1:11" ht="42" x14ac:dyDescent="0.2">
      <c r="A1324" s="87" t="s">
        <v>1390</v>
      </c>
      <c r="B1324" s="87" t="s">
        <v>235</v>
      </c>
      <c r="C1324" s="87" t="s">
        <v>1146</v>
      </c>
      <c r="D1324" s="87" t="s">
        <v>64</v>
      </c>
      <c r="E1324" s="87" t="s">
        <v>328</v>
      </c>
      <c r="F1324" s="87" t="s">
        <v>331</v>
      </c>
      <c r="G1324" s="87">
        <v>5</v>
      </c>
      <c r="H1324" s="88">
        <v>0</v>
      </c>
      <c r="I1324" s="89">
        <v>10</v>
      </c>
      <c r="J1324" s="88">
        <v>16.7</v>
      </c>
      <c r="K1324" s="88">
        <v>34.25</v>
      </c>
    </row>
    <row r="1325" spans="1:11" ht="42" x14ac:dyDescent="0.2">
      <c r="A1325" s="87" t="s">
        <v>1391</v>
      </c>
      <c r="B1325" s="87" t="s">
        <v>235</v>
      </c>
      <c r="C1325" s="87" t="s">
        <v>1146</v>
      </c>
      <c r="D1325" s="87" t="s">
        <v>62</v>
      </c>
      <c r="E1325" s="87" t="s">
        <v>328</v>
      </c>
      <c r="F1325" s="87" t="s">
        <v>331</v>
      </c>
      <c r="G1325" s="87">
        <v>5</v>
      </c>
      <c r="H1325" s="88">
        <v>0</v>
      </c>
      <c r="I1325" s="89">
        <v>10</v>
      </c>
      <c r="J1325" s="88">
        <v>17.95</v>
      </c>
      <c r="K1325" s="88">
        <v>36.799999999999997</v>
      </c>
    </row>
    <row r="1326" spans="1:11" ht="42" x14ac:dyDescent="0.2">
      <c r="A1326" s="87" t="s">
        <v>1392</v>
      </c>
      <c r="B1326" s="87" t="s">
        <v>235</v>
      </c>
      <c r="C1326" s="87" t="s">
        <v>1146</v>
      </c>
      <c r="D1326" s="87" t="s">
        <v>63</v>
      </c>
      <c r="E1326" s="87" t="s">
        <v>328</v>
      </c>
      <c r="F1326" s="87" t="s">
        <v>331</v>
      </c>
      <c r="G1326" s="87">
        <v>5</v>
      </c>
      <c r="H1326" s="88">
        <v>0</v>
      </c>
      <c r="I1326" s="89">
        <v>10</v>
      </c>
      <c r="J1326" s="88">
        <v>19.2</v>
      </c>
      <c r="K1326" s="88">
        <v>39.35</v>
      </c>
    </row>
    <row r="1327" spans="1:11" ht="42" x14ac:dyDescent="0.2">
      <c r="A1327" s="87" t="s">
        <v>3321</v>
      </c>
      <c r="B1327" s="87" t="s">
        <v>235</v>
      </c>
      <c r="C1327" s="87" t="s">
        <v>1146</v>
      </c>
      <c r="D1327" s="87" t="s">
        <v>329</v>
      </c>
      <c r="E1327" s="87" t="s">
        <v>328</v>
      </c>
      <c r="F1327" s="87" t="s">
        <v>3210</v>
      </c>
      <c r="G1327" s="87">
        <v>5</v>
      </c>
      <c r="H1327" s="88">
        <v>0</v>
      </c>
      <c r="I1327" s="89">
        <v>10</v>
      </c>
      <c r="J1327" s="88">
        <v>20.5</v>
      </c>
      <c r="K1327" s="88">
        <v>42</v>
      </c>
    </row>
    <row r="1328" spans="1:11" ht="42" x14ac:dyDescent="0.2">
      <c r="A1328" s="87" t="s">
        <v>1393</v>
      </c>
      <c r="B1328" s="87" t="s">
        <v>235</v>
      </c>
      <c r="C1328" s="87"/>
      <c r="D1328" s="87" t="s">
        <v>61</v>
      </c>
      <c r="E1328" s="87"/>
      <c r="F1328" s="87" t="s">
        <v>1137</v>
      </c>
      <c r="G1328" s="87">
        <v>10</v>
      </c>
      <c r="H1328" s="88">
        <v>0</v>
      </c>
      <c r="I1328" s="89">
        <v>10</v>
      </c>
      <c r="J1328" s="88">
        <v>9.5500000000000007</v>
      </c>
      <c r="K1328" s="88">
        <v>19.600000000000001</v>
      </c>
    </row>
    <row r="1329" spans="1:11" ht="42" x14ac:dyDescent="0.2">
      <c r="A1329" s="87" t="s">
        <v>1394</v>
      </c>
      <c r="B1329" s="87" t="s">
        <v>235</v>
      </c>
      <c r="C1329" s="87"/>
      <c r="D1329" s="87" t="s">
        <v>61</v>
      </c>
      <c r="E1329" s="87" t="s">
        <v>816</v>
      </c>
      <c r="F1329" s="87"/>
      <c r="G1329" s="87">
        <v>5</v>
      </c>
      <c r="H1329" s="88">
        <v>0</v>
      </c>
      <c r="I1329" s="89">
        <v>10</v>
      </c>
      <c r="J1329" s="88">
        <v>12.45</v>
      </c>
      <c r="K1329" s="88">
        <v>25.5</v>
      </c>
    </row>
    <row r="1330" spans="1:11" ht="42" x14ac:dyDescent="0.2">
      <c r="A1330" s="87" t="s">
        <v>1395</v>
      </c>
      <c r="B1330" s="87" t="s">
        <v>235</v>
      </c>
      <c r="C1330" s="87"/>
      <c r="D1330" s="87" t="s">
        <v>61</v>
      </c>
      <c r="E1330" s="87" t="s">
        <v>328</v>
      </c>
      <c r="F1330" s="87"/>
      <c r="G1330" s="87">
        <v>10</v>
      </c>
      <c r="H1330" s="88">
        <v>0</v>
      </c>
      <c r="I1330" s="89">
        <v>10</v>
      </c>
      <c r="J1330" s="88">
        <v>10.45</v>
      </c>
      <c r="K1330" s="88">
        <v>21.4</v>
      </c>
    </row>
    <row r="1331" spans="1:11" ht="42" x14ac:dyDescent="0.2">
      <c r="A1331" s="87" t="s">
        <v>1396</v>
      </c>
      <c r="B1331" s="87" t="s">
        <v>235</v>
      </c>
      <c r="C1331" s="87"/>
      <c r="D1331" s="87" t="s">
        <v>64</v>
      </c>
      <c r="E1331" s="87"/>
      <c r="F1331" s="87" t="s">
        <v>1137</v>
      </c>
      <c r="G1331" s="87">
        <v>10</v>
      </c>
      <c r="H1331" s="88">
        <v>0</v>
      </c>
      <c r="I1331" s="89">
        <v>10</v>
      </c>
      <c r="J1331" s="88">
        <v>11.25</v>
      </c>
      <c r="K1331" s="88">
        <v>23.05</v>
      </c>
    </row>
    <row r="1332" spans="1:11" ht="42" x14ac:dyDescent="0.2">
      <c r="A1332" s="87" t="s">
        <v>1397</v>
      </c>
      <c r="B1332" s="87" t="s">
        <v>235</v>
      </c>
      <c r="C1332" s="87"/>
      <c r="D1332" s="87" t="s">
        <v>64</v>
      </c>
      <c r="E1332" s="87" t="s">
        <v>816</v>
      </c>
      <c r="F1332" s="87" t="s">
        <v>331</v>
      </c>
      <c r="G1332" s="87">
        <v>5</v>
      </c>
      <c r="H1332" s="88">
        <v>0</v>
      </c>
      <c r="I1332" s="89">
        <v>10</v>
      </c>
      <c r="J1332" s="88">
        <v>14.75</v>
      </c>
      <c r="K1332" s="88">
        <v>30.25</v>
      </c>
    </row>
    <row r="1333" spans="1:11" ht="42" x14ac:dyDescent="0.2">
      <c r="A1333" s="87" t="s">
        <v>1398</v>
      </c>
      <c r="B1333" s="87" t="s">
        <v>235</v>
      </c>
      <c r="C1333" s="87"/>
      <c r="D1333" s="87" t="s">
        <v>64</v>
      </c>
      <c r="E1333" s="87" t="s">
        <v>328</v>
      </c>
      <c r="F1333" s="87"/>
      <c r="G1333" s="87">
        <v>10</v>
      </c>
      <c r="H1333" s="88">
        <v>0</v>
      </c>
      <c r="I1333" s="89">
        <v>10</v>
      </c>
      <c r="J1333" s="88">
        <v>12.35</v>
      </c>
      <c r="K1333" s="88">
        <v>25.3</v>
      </c>
    </row>
    <row r="1334" spans="1:11" ht="42" x14ac:dyDescent="0.2">
      <c r="A1334" s="87" t="s">
        <v>1399</v>
      </c>
      <c r="B1334" s="87" t="s">
        <v>235</v>
      </c>
      <c r="C1334" s="87"/>
      <c r="D1334" s="87" t="s">
        <v>62</v>
      </c>
      <c r="E1334" s="87"/>
      <c r="F1334" s="87" t="s">
        <v>1137</v>
      </c>
      <c r="G1334" s="87">
        <v>10</v>
      </c>
      <c r="H1334" s="88">
        <v>0</v>
      </c>
      <c r="I1334" s="89">
        <v>10</v>
      </c>
      <c r="J1334" s="88">
        <v>13.05</v>
      </c>
      <c r="K1334" s="88">
        <v>26.75</v>
      </c>
    </row>
    <row r="1335" spans="1:11" ht="42" x14ac:dyDescent="0.2">
      <c r="A1335" s="87" t="s">
        <v>1400</v>
      </c>
      <c r="B1335" s="87" t="s">
        <v>235</v>
      </c>
      <c r="C1335" s="87"/>
      <c r="D1335" s="87" t="s">
        <v>62</v>
      </c>
      <c r="E1335" s="87" t="s">
        <v>816</v>
      </c>
      <c r="F1335" s="87" t="s">
        <v>331</v>
      </c>
      <c r="G1335" s="87">
        <v>5</v>
      </c>
      <c r="H1335" s="88">
        <v>0</v>
      </c>
      <c r="I1335" s="89">
        <v>10</v>
      </c>
      <c r="J1335" s="88">
        <v>17.05</v>
      </c>
      <c r="K1335" s="88">
        <v>34.950000000000003</v>
      </c>
    </row>
    <row r="1336" spans="1:11" ht="42" x14ac:dyDescent="0.2">
      <c r="A1336" s="87" t="s">
        <v>1401</v>
      </c>
      <c r="B1336" s="87" t="s">
        <v>235</v>
      </c>
      <c r="C1336" s="87"/>
      <c r="D1336" s="87" t="s">
        <v>62</v>
      </c>
      <c r="E1336" s="87" t="s">
        <v>328</v>
      </c>
      <c r="F1336" s="87"/>
      <c r="G1336" s="87">
        <v>10</v>
      </c>
      <c r="H1336" s="88">
        <v>0</v>
      </c>
      <c r="I1336" s="89">
        <v>10</v>
      </c>
      <c r="J1336" s="88">
        <v>14.3</v>
      </c>
      <c r="K1336" s="88">
        <v>29.3</v>
      </c>
    </row>
    <row r="1337" spans="1:11" ht="42" x14ac:dyDescent="0.2">
      <c r="A1337" s="87" t="s">
        <v>1402</v>
      </c>
      <c r="B1337" s="87" t="s">
        <v>235</v>
      </c>
      <c r="C1337" s="87"/>
      <c r="D1337" s="87" t="s">
        <v>63</v>
      </c>
      <c r="E1337" s="87" t="s">
        <v>816</v>
      </c>
      <c r="F1337" s="87" t="s">
        <v>331</v>
      </c>
      <c r="G1337" s="87">
        <v>5</v>
      </c>
      <c r="H1337" s="88">
        <v>0</v>
      </c>
      <c r="I1337" s="89">
        <v>10</v>
      </c>
      <c r="J1337" s="88">
        <v>19.350000000000001</v>
      </c>
      <c r="K1337" s="88">
        <v>39.65</v>
      </c>
    </row>
    <row r="1338" spans="1:11" ht="42" x14ac:dyDescent="0.2">
      <c r="A1338" s="87" t="s">
        <v>1403</v>
      </c>
      <c r="B1338" s="87" t="s">
        <v>235</v>
      </c>
      <c r="C1338" s="87"/>
      <c r="D1338" s="87" t="s">
        <v>63</v>
      </c>
      <c r="E1338" s="87" t="s">
        <v>328</v>
      </c>
      <c r="F1338" s="87"/>
      <c r="G1338" s="87">
        <v>10</v>
      </c>
      <c r="H1338" s="88">
        <v>0</v>
      </c>
      <c r="I1338" s="89">
        <v>10</v>
      </c>
      <c r="J1338" s="88">
        <v>16.2</v>
      </c>
      <c r="K1338" s="88">
        <v>33.200000000000003</v>
      </c>
    </row>
    <row r="1339" spans="1:11" ht="42" x14ac:dyDescent="0.2">
      <c r="A1339" s="87" t="s">
        <v>1404</v>
      </c>
      <c r="B1339" s="87" t="s">
        <v>235</v>
      </c>
      <c r="C1339" s="87"/>
      <c r="D1339" s="87" t="s">
        <v>329</v>
      </c>
      <c r="E1339" s="87" t="s">
        <v>816</v>
      </c>
      <c r="F1339" s="87" t="s">
        <v>331</v>
      </c>
      <c r="G1339" s="87">
        <v>5</v>
      </c>
      <c r="H1339" s="88">
        <v>0</v>
      </c>
      <c r="I1339" s="89">
        <v>10</v>
      </c>
      <c r="J1339" s="88">
        <v>20.3</v>
      </c>
      <c r="K1339" s="88">
        <v>41.6</v>
      </c>
    </row>
    <row r="1340" spans="1:11" ht="42" x14ac:dyDescent="0.2">
      <c r="A1340" s="87" t="s">
        <v>3011</v>
      </c>
      <c r="B1340" s="87" t="s">
        <v>235</v>
      </c>
      <c r="C1340" s="87"/>
      <c r="D1340" s="87" t="s">
        <v>329</v>
      </c>
      <c r="E1340" s="87" t="s">
        <v>328</v>
      </c>
      <c r="F1340" s="87"/>
      <c r="G1340" s="87">
        <v>10</v>
      </c>
      <c r="H1340" s="88">
        <v>0</v>
      </c>
      <c r="I1340" s="89">
        <v>10</v>
      </c>
      <c r="J1340" s="88">
        <v>17</v>
      </c>
      <c r="K1340" s="88">
        <v>34.85</v>
      </c>
    </row>
    <row r="1341" spans="1:11" ht="42" x14ac:dyDescent="0.2">
      <c r="A1341" s="87" t="s">
        <v>3322</v>
      </c>
      <c r="B1341" s="87" t="s">
        <v>235</v>
      </c>
      <c r="C1341" s="87"/>
      <c r="D1341" s="87" t="s">
        <v>330</v>
      </c>
      <c r="E1341" s="87" t="s">
        <v>328</v>
      </c>
      <c r="F1341" s="87"/>
      <c r="G1341" s="87">
        <v>10</v>
      </c>
      <c r="H1341" s="88">
        <v>0</v>
      </c>
      <c r="I1341" s="89">
        <v>10</v>
      </c>
      <c r="J1341" s="88">
        <v>20</v>
      </c>
      <c r="K1341" s="88">
        <v>41</v>
      </c>
    </row>
    <row r="1342" spans="1:11" ht="42" x14ac:dyDescent="0.2">
      <c r="A1342" s="87" t="s">
        <v>1405</v>
      </c>
      <c r="B1342" s="87" t="s">
        <v>235</v>
      </c>
      <c r="C1342" s="87"/>
      <c r="D1342" s="87" t="s">
        <v>59</v>
      </c>
      <c r="E1342" s="87"/>
      <c r="F1342" s="87"/>
      <c r="G1342" s="87">
        <v>10</v>
      </c>
      <c r="H1342" s="88">
        <v>0</v>
      </c>
      <c r="I1342" s="89">
        <v>10</v>
      </c>
      <c r="J1342" s="88">
        <v>7.8</v>
      </c>
      <c r="K1342" s="88">
        <v>16</v>
      </c>
    </row>
    <row r="1343" spans="1:11" ht="42" x14ac:dyDescent="0.2">
      <c r="A1343" s="87" t="s">
        <v>1406</v>
      </c>
      <c r="B1343" s="87" t="s">
        <v>237</v>
      </c>
      <c r="C1343" s="87" t="s">
        <v>69</v>
      </c>
      <c r="D1343" s="87" t="s">
        <v>61</v>
      </c>
      <c r="E1343" s="87"/>
      <c r="F1343" s="87" t="s">
        <v>1137</v>
      </c>
      <c r="G1343" s="87">
        <v>10</v>
      </c>
      <c r="H1343" s="88">
        <v>0</v>
      </c>
      <c r="I1343" s="89">
        <v>10</v>
      </c>
      <c r="J1343" s="88">
        <v>9.5500000000000007</v>
      </c>
      <c r="K1343" s="88">
        <v>19.600000000000001</v>
      </c>
    </row>
    <row r="1344" spans="1:11" ht="42" x14ac:dyDescent="0.2">
      <c r="A1344" s="87" t="s">
        <v>1407</v>
      </c>
      <c r="B1344" s="87" t="s">
        <v>237</v>
      </c>
      <c r="C1344" s="87" t="s">
        <v>69</v>
      </c>
      <c r="D1344" s="87" t="s">
        <v>61</v>
      </c>
      <c r="E1344" s="87" t="s">
        <v>328</v>
      </c>
      <c r="F1344" s="87"/>
      <c r="G1344" s="87">
        <v>10</v>
      </c>
      <c r="H1344" s="88">
        <v>0</v>
      </c>
      <c r="I1344" s="89">
        <v>10</v>
      </c>
      <c r="J1344" s="88">
        <v>10.45</v>
      </c>
      <c r="K1344" s="88">
        <v>21.4</v>
      </c>
    </row>
    <row r="1345" spans="1:11" ht="42" x14ac:dyDescent="0.2">
      <c r="A1345" s="87" t="s">
        <v>1408</v>
      </c>
      <c r="B1345" s="87" t="s">
        <v>237</v>
      </c>
      <c r="C1345" s="87" t="s">
        <v>69</v>
      </c>
      <c r="D1345" s="87" t="s">
        <v>64</v>
      </c>
      <c r="E1345" s="87"/>
      <c r="F1345" s="87" t="s">
        <v>1137</v>
      </c>
      <c r="G1345" s="87">
        <v>10</v>
      </c>
      <c r="H1345" s="88">
        <v>0</v>
      </c>
      <c r="I1345" s="89">
        <v>10</v>
      </c>
      <c r="J1345" s="88">
        <v>11.25</v>
      </c>
      <c r="K1345" s="88">
        <v>23.05</v>
      </c>
    </row>
    <row r="1346" spans="1:11" ht="42" x14ac:dyDescent="0.2">
      <c r="A1346" s="87" t="s">
        <v>1409</v>
      </c>
      <c r="B1346" s="87" t="s">
        <v>237</v>
      </c>
      <c r="C1346" s="87" t="s">
        <v>69</v>
      </c>
      <c r="D1346" s="87" t="s">
        <v>64</v>
      </c>
      <c r="E1346" s="87" t="s">
        <v>328</v>
      </c>
      <c r="F1346" s="87"/>
      <c r="G1346" s="87">
        <v>10</v>
      </c>
      <c r="H1346" s="88">
        <v>0</v>
      </c>
      <c r="I1346" s="89">
        <v>10</v>
      </c>
      <c r="J1346" s="88">
        <v>12.35</v>
      </c>
      <c r="K1346" s="88">
        <v>25.3</v>
      </c>
    </row>
    <row r="1347" spans="1:11" ht="42" x14ac:dyDescent="0.2">
      <c r="A1347" s="87" t="s">
        <v>1410</v>
      </c>
      <c r="B1347" s="87" t="s">
        <v>237</v>
      </c>
      <c r="C1347" s="87" t="s">
        <v>69</v>
      </c>
      <c r="D1347" s="87" t="s">
        <v>62</v>
      </c>
      <c r="E1347" s="87"/>
      <c r="F1347" s="87" t="s">
        <v>1137</v>
      </c>
      <c r="G1347" s="87">
        <v>10</v>
      </c>
      <c r="H1347" s="88">
        <v>0</v>
      </c>
      <c r="I1347" s="89">
        <v>10</v>
      </c>
      <c r="J1347" s="88">
        <v>13.05</v>
      </c>
      <c r="K1347" s="88">
        <v>26.75</v>
      </c>
    </row>
    <row r="1348" spans="1:11" ht="42" x14ac:dyDescent="0.2">
      <c r="A1348" s="87" t="s">
        <v>1411</v>
      </c>
      <c r="B1348" s="87" t="s">
        <v>237</v>
      </c>
      <c r="C1348" s="87" t="s">
        <v>69</v>
      </c>
      <c r="D1348" s="87" t="s">
        <v>62</v>
      </c>
      <c r="E1348" s="87" t="s">
        <v>328</v>
      </c>
      <c r="F1348" s="87"/>
      <c r="G1348" s="87">
        <v>10</v>
      </c>
      <c r="H1348" s="88">
        <v>0</v>
      </c>
      <c r="I1348" s="89">
        <v>10</v>
      </c>
      <c r="J1348" s="88">
        <v>14.3</v>
      </c>
      <c r="K1348" s="88">
        <v>29.3</v>
      </c>
    </row>
    <row r="1349" spans="1:11" ht="42" x14ac:dyDescent="0.2">
      <c r="A1349" s="87" t="s">
        <v>1412</v>
      </c>
      <c r="B1349" s="87" t="s">
        <v>237</v>
      </c>
      <c r="C1349" s="87" t="s">
        <v>69</v>
      </c>
      <c r="D1349" s="87" t="s">
        <v>63</v>
      </c>
      <c r="E1349" s="87"/>
      <c r="F1349" s="87" t="s">
        <v>1137</v>
      </c>
      <c r="G1349" s="87">
        <v>10</v>
      </c>
      <c r="H1349" s="88">
        <v>0</v>
      </c>
      <c r="I1349" s="89">
        <v>10</v>
      </c>
      <c r="J1349" s="88">
        <v>14.8</v>
      </c>
      <c r="K1349" s="88">
        <v>30.35</v>
      </c>
    </row>
    <row r="1350" spans="1:11" ht="42" x14ac:dyDescent="0.2">
      <c r="A1350" s="87" t="s">
        <v>1413</v>
      </c>
      <c r="B1350" s="87" t="s">
        <v>237</v>
      </c>
      <c r="C1350" s="87" t="s">
        <v>69</v>
      </c>
      <c r="D1350" s="87" t="s">
        <v>63</v>
      </c>
      <c r="E1350" s="87" t="s">
        <v>328</v>
      </c>
      <c r="F1350" s="87"/>
      <c r="G1350" s="87">
        <v>10</v>
      </c>
      <c r="H1350" s="88">
        <v>0</v>
      </c>
      <c r="I1350" s="89">
        <v>10</v>
      </c>
      <c r="J1350" s="88">
        <v>16.2</v>
      </c>
      <c r="K1350" s="88">
        <v>33.200000000000003</v>
      </c>
    </row>
    <row r="1351" spans="1:11" ht="42" x14ac:dyDescent="0.2">
      <c r="A1351" s="87" t="s">
        <v>2684</v>
      </c>
      <c r="B1351" s="87" t="s">
        <v>237</v>
      </c>
      <c r="C1351" s="87" t="s">
        <v>1146</v>
      </c>
      <c r="D1351" s="87" t="s">
        <v>61</v>
      </c>
      <c r="E1351" s="87" t="s">
        <v>328</v>
      </c>
      <c r="F1351" s="87" t="s">
        <v>331</v>
      </c>
      <c r="G1351" s="87">
        <v>5</v>
      </c>
      <c r="H1351" s="88">
        <v>0</v>
      </c>
      <c r="I1351" s="89">
        <v>10</v>
      </c>
      <c r="J1351" s="88">
        <v>14.65</v>
      </c>
      <c r="K1351" s="88">
        <v>30.05</v>
      </c>
    </row>
    <row r="1352" spans="1:11" ht="42" x14ac:dyDescent="0.2">
      <c r="A1352" s="87" t="s">
        <v>1414</v>
      </c>
      <c r="B1352" s="87" t="s">
        <v>237</v>
      </c>
      <c r="C1352" s="87" t="s">
        <v>1146</v>
      </c>
      <c r="D1352" s="87" t="s">
        <v>64</v>
      </c>
      <c r="E1352" s="87" t="s">
        <v>328</v>
      </c>
      <c r="F1352" s="87" t="s">
        <v>331</v>
      </c>
      <c r="G1352" s="87">
        <v>5</v>
      </c>
      <c r="H1352" s="88">
        <v>0</v>
      </c>
      <c r="I1352" s="89">
        <v>10</v>
      </c>
      <c r="J1352" s="88">
        <v>16.7</v>
      </c>
      <c r="K1352" s="88">
        <v>34.25</v>
      </c>
    </row>
    <row r="1353" spans="1:11" ht="42" x14ac:dyDescent="0.2">
      <c r="A1353" s="87" t="s">
        <v>1415</v>
      </c>
      <c r="B1353" s="87" t="s">
        <v>237</v>
      </c>
      <c r="C1353" s="87" t="s">
        <v>1146</v>
      </c>
      <c r="D1353" s="87" t="s">
        <v>62</v>
      </c>
      <c r="E1353" s="87" t="s">
        <v>328</v>
      </c>
      <c r="F1353" s="87" t="s">
        <v>331</v>
      </c>
      <c r="G1353" s="87">
        <v>5</v>
      </c>
      <c r="H1353" s="88">
        <v>0</v>
      </c>
      <c r="I1353" s="89">
        <v>10</v>
      </c>
      <c r="J1353" s="88">
        <v>17.95</v>
      </c>
      <c r="K1353" s="88">
        <v>36.799999999999997</v>
      </c>
    </row>
    <row r="1354" spans="1:11" ht="42" x14ac:dyDescent="0.2">
      <c r="A1354" s="87" t="s">
        <v>1416</v>
      </c>
      <c r="B1354" s="87" t="s">
        <v>237</v>
      </c>
      <c r="C1354" s="87" t="s">
        <v>1146</v>
      </c>
      <c r="D1354" s="87" t="s">
        <v>63</v>
      </c>
      <c r="E1354" s="87" t="s">
        <v>328</v>
      </c>
      <c r="F1354" s="87" t="s">
        <v>331</v>
      </c>
      <c r="G1354" s="87">
        <v>5</v>
      </c>
      <c r="H1354" s="88">
        <v>0</v>
      </c>
      <c r="I1354" s="89">
        <v>10</v>
      </c>
      <c r="J1354" s="88">
        <v>19.2</v>
      </c>
      <c r="K1354" s="88">
        <v>39.35</v>
      </c>
    </row>
    <row r="1355" spans="1:11" ht="42" x14ac:dyDescent="0.2">
      <c r="A1355" s="87" t="s">
        <v>3323</v>
      </c>
      <c r="B1355" s="87" t="s">
        <v>237</v>
      </c>
      <c r="C1355" s="87" t="s">
        <v>1146</v>
      </c>
      <c r="D1355" s="87" t="s">
        <v>329</v>
      </c>
      <c r="E1355" s="87" t="s">
        <v>328</v>
      </c>
      <c r="F1355" s="87" t="s">
        <v>3210</v>
      </c>
      <c r="G1355" s="87">
        <v>5</v>
      </c>
      <c r="H1355" s="88">
        <v>0</v>
      </c>
      <c r="I1355" s="89">
        <v>10</v>
      </c>
      <c r="J1355" s="88">
        <v>20.5</v>
      </c>
      <c r="K1355" s="88">
        <v>42</v>
      </c>
    </row>
    <row r="1356" spans="1:11" ht="42" x14ac:dyDescent="0.2">
      <c r="A1356" s="87" t="s">
        <v>1417</v>
      </c>
      <c r="B1356" s="87" t="s">
        <v>237</v>
      </c>
      <c r="C1356" s="87"/>
      <c r="D1356" s="87" t="s">
        <v>61</v>
      </c>
      <c r="E1356" s="87"/>
      <c r="F1356" s="87" t="s">
        <v>1137</v>
      </c>
      <c r="G1356" s="87">
        <v>10</v>
      </c>
      <c r="H1356" s="88">
        <v>0</v>
      </c>
      <c r="I1356" s="89">
        <v>10</v>
      </c>
      <c r="J1356" s="88">
        <v>9.5500000000000007</v>
      </c>
      <c r="K1356" s="88">
        <v>19.600000000000001</v>
      </c>
    </row>
    <row r="1357" spans="1:11" ht="42" x14ac:dyDescent="0.2">
      <c r="A1357" s="87" t="s">
        <v>1418</v>
      </c>
      <c r="B1357" s="87" t="s">
        <v>237</v>
      </c>
      <c r="C1357" s="87"/>
      <c r="D1357" s="87" t="s">
        <v>61</v>
      </c>
      <c r="E1357" s="87" t="s">
        <v>816</v>
      </c>
      <c r="F1357" s="87"/>
      <c r="G1357" s="87">
        <v>5</v>
      </c>
      <c r="H1357" s="88">
        <v>0</v>
      </c>
      <c r="I1357" s="89">
        <v>10</v>
      </c>
      <c r="J1357" s="88">
        <v>12.45</v>
      </c>
      <c r="K1357" s="88">
        <v>25.5</v>
      </c>
    </row>
    <row r="1358" spans="1:11" ht="42" x14ac:dyDescent="0.2">
      <c r="A1358" s="87" t="s">
        <v>1419</v>
      </c>
      <c r="B1358" s="87" t="s">
        <v>237</v>
      </c>
      <c r="C1358" s="87"/>
      <c r="D1358" s="87" t="s">
        <v>61</v>
      </c>
      <c r="E1358" s="87" t="s">
        <v>328</v>
      </c>
      <c r="F1358" s="87"/>
      <c r="G1358" s="87">
        <v>10</v>
      </c>
      <c r="H1358" s="88">
        <v>0</v>
      </c>
      <c r="I1358" s="89">
        <v>10</v>
      </c>
      <c r="J1358" s="88">
        <v>10.45</v>
      </c>
      <c r="K1358" s="88">
        <v>21.4</v>
      </c>
    </row>
    <row r="1359" spans="1:11" ht="42" x14ac:dyDescent="0.2">
      <c r="A1359" s="87" t="s">
        <v>1420</v>
      </c>
      <c r="B1359" s="87" t="s">
        <v>237</v>
      </c>
      <c r="C1359" s="87"/>
      <c r="D1359" s="87" t="s">
        <v>64</v>
      </c>
      <c r="E1359" s="87"/>
      <c r="F1359" s="87" t="s">
        <v>1137</v>
      </c>
      <c r="G1359" s="87">
        <v>10</v>
      </c>
      <c r="H1359" s="88">
        <v>0</v>
      </c>
      <c r="I1359" s="89">
        <v>10</v>
      </c>
      <c r="J1359" s="88">
        <v>11.25</v>
      </c>
      <c r="K1359" s="88">
        <v>23.05</v>
      </c>
    </row>
    <row r="1360" spans="1:11" ht="42" x14ac:dyDescent="0.2">
      <c r="A1360" s="87" t="s">
        <v>1421</v>
      </c>
      <c r="B1360" s="87" t="s">
        <v>237</v>
      </c>
      <c r="C1360" s="87"/>
      <c r="D1360" s="87" t="s">
        <v>64</v>
      </c>
      <c r="E1360" s="87" t="s">
        <v>816</v>
      </c>
      <c r="F1360" s="87" t="s">
        <v>331</v>
      </c>
      <c r="G1360" s="87">
        <v>5</v>
      </c>
      <c r="H1360" s="88">
        <v>0</v>
      </c>
      <c r="I1360" s="89">
        <v>10</v>
      </c>
      <c r="J1360" s="88">
        <v>14.75</v>
      </c>
      <c r="K1360" s="88">
        <v>30.25</v>
      </c>
    </row>
    <row r="1361" spans="1:11" ht="42" x14ac:dyDescent="0.2">
      <c r="A1361" s="87" t="s">
        <v>1422</v>
      </c>
      <c r="B1361" s="87" t="s">
        <v>237</v>
      </c>
      <c r="C1361" s="87"/>
      <c r="D1361" s="87" t="s">
        <v>64</v>
      </c>
      <c r="E1361" s="87" t="s">
        <v>328</v>
      </c>
      <c r="F1361" s="87"/>
      <c r="G1361" s="87">
        <v>10</v>
      </c>
      <c r="H1361" s="88">
        <v>0</v>
      </c>
      <c r="I1361" s="89">
        <v>10</v>
      </c>
      <c r="J1361" s="88">
        <v>12.35</v>
      </c>
      <c r="K1361" s="88">
        <v>25.3</v>
      </c>
    </row>
    <row r="1362" spans="1:11" ht="42" x14ac:dyDescent="0.2">
      <c r="A1362" s="87" t="s">
        <v>1423</v>
      </c>
      <c r="B1362" s="87" t="s">
        <v>237</v>
      </c>
      <c r="C1362" s="87"/>
      <c r="D1362" s="87" t="s">
        <v>62</v>
      </c>
      <c r="E1362" s="87"/>
      <c r="F1362" s="87" t="s">
        <v>1137</v>
      </c>
      <c r="G1362" s="87">
        <v>10</v>
      </c>
      <c r="H1362" s="88">
        <v>0</v>
      </c>
      <c r="I1362" s="89">
        <v>10</v>
      </c>
      <c r="J1362" s="88">
        <v>13.05</v>
      </c>
      <c r="K1362" s="88">
        <v>26.75</v>
      </c>
    </row>
    <row r="1363" spans="1:11" ht="42" x14ac:dyDescent="0.2">
      <c r="A1363" s="87" t="s">
        <v>1424</v>
      </c>
      <c r="B1363" s="87" t="s">
        <v>237</v>
      </c>
      <c r="C1363" s="87"/>
      <c r="D1363" s="87" t="s">
        <v>62</v>
      </c>
      <c r="E1363" s="87" t="s">
        <v>816</v>
      </c>
      <c r="F1363" s="87" t="s">
        <v>331</v>
      </c>
      <c r="G1363" s="87">
        <v>5</v>
      </c>
      <c r="H1363" s="88">
        <v>0</v>
      </c>
      <c r="I1363" s="89">
        <v>10</v>
      </c>
      <c r="J1363" s="88">
        <v>17.05</v>
      </c>
      <c r="K1363" s="88">
        <v>34.950000000000003</v>
      </c>
    </row>
    <row r="1364" spans="1:11" ht="42" x14ac:dyDescent="0.2">
      <c r="A1364" s="87" t="s">
        <v>1425</v>
      </c>
      <c r="B1364" s="87" t="s">
        <v>237</v>
      </c>
      <c r="C1364" s="87"/>
      <c r="D1364" s="87" t="s">
        <v>62</v>
      </c>
      <c r="E1364" s="87" t="s">
        <v>328</v>
      </c>
      <c r="F1364" s="87"/>
      <c r="G1364" s="87">
        <v>10</v>
      </c>
      <c r="H1364" s="88">
        <v>0</v>
      </c>
      <c r="I1364" s="89">
        <v>10</v>
      </c>
      <c r="J1364" s="88">
        <v>14.3</v>
      </c>
      <c r="K1364" s="88">
        <v>29.3</v>
      </c>
    </row>
    <row r="1365" spans="1:11" ht="42" x14ac:dyDescent="0.2">
      <c r="A1365" s="87" t="s">
        <v>1426</v>
      </c>
      <c r="B1365" s="87" t="s">
        <v>237</v>
      </c>
      <c r="C1365" s="87"/>
      <c r="D1365" s="87" t="s">
        <v>63</v>
      </c>
      <c r="E1365" s="87" t="s">
        <v>816</v>
      </c>
      <c r="F1365" s="87" t="s">
        <v>331</v>
      </c>
      <c r="G1365" s="87">
        <v>5</v>
      </c>
      <c r="H1365" s="88">
        <v>0</v>
      </c>
      <c r="I1365" s="89">
        <v>10</v>
      </c>
      <c r="J1365" s="88">
        <v>19.350000000000001</v>
      </c>
      <c r="K1365" s="88">
        <v>39.65</v>
      </c>
    </row>
    <row r="1366" spans="1:11" ht="42" x14ac:dyDescent="0.2">
      <c r="A1366" s="87" t="s">
        <v>1427</v>
      </c>
      <c r="B1366" s="87" t="s">
        <v>237</v>
      </c>
      <c r="C1366" s="87"/>
      <c r="D1366" s="87" t="s">
        <v>63</v>
      </c>
      <c r="E1366" s="87" t="s">
        <v>328</v>
      </c>
      <c r="F1366" s="87"/>
      <c r="G1366" s="87">
        <v>10</v>
      </c>
      <c r="H1366" s="88">
        <v>0</v>
      </c>
      <c r="I1366" s="89">
        <v>10</v>
      </c>
      <c r="J1366" s="88">
        <v>16.2</v>
      </c>
      <c r="K1366" s="88">
        <v>33.200000000000003</v>
      </c>
    </row>
    <row r="1367" spans="1:11" ht="42" x14ac:dyDescent="0.2">
      <c r="A1367" s="87" t="s">
        <v>1428</v>
      </c>
      <c r="B1367" s="87" t="s">
        <v>237</v>
      </c>
      <c r="C1367" s="87"/>
      <c r="D1367" s="87" t="s">
        <v>329</v>
      </c>
      <c r="E1367" s="87" t="s">
        <v>816</v>
      </c>
      <c r="F1367" s="87" t="s">
        <v>331</v>
      </c>
      <c r="G1367" s="87">
        <v>3</v>
      </c>
      <c r="H1367" s="88">
        <v>0</v>
      </c>
      <c r="I1367" s="89">
        <v>9</v>
      </c>
      <c r="J1367" s="88">
        <v>20.3</v>
      </c>
      <c r="K1367" s="88">
        <v>41.6</v>
      </c>
    </row>
    <row r="1368" spans="1:11" ht="42" x14ac:dyDescent="0.2">
      <c r="A1368" s="87" t="s">
        <v>1429</v>
      </c>
      <c r="B1368" s="87" t="s">
        <v>237</v>
      </c>
      <c r="C1368" s="87"/>
      <c r="D1368" s="87" t="s">
        <v>329</v>
      </c>
      <c r="E1368" s="87" t="s">
        <v>328</v>
      </c>
      <c r="F1368" s="87" t="s">
        <v>331</v>
      </c>
      <c r="G1368" s="87">
        <v>10</v>
      </c>
      <c r="H1368" s="88">
        <v>0</v>
      </c>
      <c r="I1368" s="89">
        <v>10</v>
      </c>
      <c r="J1368" s="88">
        <v>17</v>
      </c>
      <c r="K1368" s="88">
        <v>34.85</v>
      </c>
    </row>
    <row r="1369" spans="1:11" ht="42" x14ac:dyDescent="0.2">
      <c r="A1369" s="87" t="s">
        <v>1430</v>
      </c>
      <c r="B1369" s="87" t="s">
        <v>237</v>
      </c>
      <c r="C1369" s="87"/>
      <c r="D1369" s="87" t="s">
        <v>330</v>
      </c>
      <c r="E1369" s="87" t="s">
        <v>816</v>
      </c>
      <c r="F1369" s="87" t="s">
        <v>331</v>
      </c>
      <c r="G1369" s="87">
        <v>3</v>
      </c>
      <c r="H1369" s="88">
        <v>0</v>
      </c>
      <c r="I1369" s="89">
        <v>9</v>
      </c>
      <c r="J1369" s="88">
        <v>21.15</v>
      </c>
      <c r="K1369" s="88">
        <v>43.35</v>
      </c>
    </row>
    <row r="1370" spans="1:11" ht="42" x14ac:dyDescent="0.2">
      <c r="A1370" s="87" t="s">
        <v>1431</v>
      </c>
      <c r="B1370" s="87" t="s">
        <v>237</v>
      </c>
      <c r="C1370" s="87"/>
      <c r="D1370" s="87" t="s">
        <v>59</v>
      </c>
      <c r="E1370" s="87"/>
      <c r="F1370" s="87"/>
      <c r="G1370" s="87">
        <v>10</v>
      </c>
      <c r="H1370" s="88">
        <v>0</v>
      </c>
      <c r="I1370" s="89">
        <v>10</v>
      </c>
      <c r="J1370" s="88">
        <v>7.8</v>
      </c>
      <c r="K1370" s="88">
        <v>16</v>
      </c>
    </row>
    <row r="1371" spans="1:11" ht="31.5" x14ac:dyDescent="0.2">
      <c r="A1371" s="87" t="s">
        <v>1432</v>
      </c>
      <c r="B1371" s="87" t="s">
        <v>272</v>
      </c>
      <c r="C1371" s="87" t="s">
        <v>69</v>
      </c>
      <c r="D1371" s="87" t="s">
        <v>61</v>
      </c>
      <c r="E1371" s="87"/>
      <c r="F1371" s="87" t="s">
        <v>1137</v>
      </c>
      <c r="G1371" s="87">
        <v>10</v>
      </c>
      <c r="H1371" s="88">
        <v>0</v>
      </c>
      <c r="I1371" s="89">
        <v>10</v>
      </c>
      <c r="J1371" s="88">
        <v>10.8</v>
      </c>
      <c r="K1371" s="88">
        <v>22.15</v>
      </c>
    </row>
    <row r="1372" spans="1:11" ht="31.5" x14ac:dyDescent="0.2">
      <c r="A1372" s="87" t="s">
        <v>1433</v>
      </c>
      <c r="B1372" s="87" t="s">
        <v>272</v>
      </c>
      <c r="C1372" s="87" t="s">
        <v>69</v>
      </c>
      <c r="D1372" s="87" t="s">
        <v>64</v>
      </c>
      <c r="E1372" s="87"/>
      <c r="F1372" s="87" t="s">
        <v>1137</v>
      </c>
      <c r="G1372" s="87">
        <v>10</v>
      </c>
      <c r="H1372" s="88">
        <v>0</v>
      </c>
      <c r="I1372" s="89">
        <v>10</v>
      </c>
      <c r="J1372" s="88">
        <v>12.75</v>
      </c>
      <c r="K1372" s="88">
        <v>26.15</v>
      </c>
    </row>
    <row r="1373" spans="1:11" ht="31.5" x14ac:dyDescent="0.2">
      <c r="A1373" s="87" t="s">
        <v>1434</v>
      </c>
      <c r="B1373" s="87" t="s">
        <v>272</v>
      </c>
      <c r="C1373" s="87" t="s">
        <v>69</v>
      </c>
      <c r="D1373" s="87" t="s">
        <v>62</v>
      </c>
      <c r="E1373" s="87"/>
      <c r="F1373" s="87" t="s">
        <v>1137</v>
      </c>
      <c r="G1373" s="87">
        <v>10</v>
      </c>
      <c r="H1373" s="88">
        <v>0</v>
      </c>
      <c r="I1373" s="89">
        <v>10</v>
      </c>
      <c r="J1373" s="88">
        <v>14.5</v>
      </c>
      <c r="K1373" s="88">
        <v>29.7</v>
      </c>
    </row>
    <row r="1374" spans="1:11" ht="31.5" x14ac:dyDescent="0.2">
      <c r="A1374" s="87" t="s">
        <v>3609</v>
      </c>
      <c r="B1374" s="87" t="s">
        <v>272</v>
      </c>
      <c r="C1374" s="87" t="s">
        <v>69</v>
      </c>
      <c r="D1374" s="87" t="s">
        <v>63</v>
      </c>
      <c r="E1374" s="87"/>
      <c r="F1374" s="87" t="s">
        <v>1137</v>
      </c>
      <c r="G1374" s="87">
        <v>5</v>
      </c>
      <c r="H1374" s="88">
        <v>0</v>
      </c>
      <c r="I1374" s="89">
        <v>10</v>
      </c>
      <c r="J1374" s="88">
        <v>16</v>
      </c>
      <c r="K1374" s="88">
        <v>32.799999999999997</v>
      </c>
    </row>
    <row r="1375" spans="1:11" ht="31.5" x14ac:dyDescent="0.2">
      <c r="A1375" s="87" t="s">
        <v>3610</v>
      </c>
      <c r="B1375" s="87" t="s">
        <v>272</v>
      </c>
      <c r="C1375" s="87" t="s">
        <v>69</v>
      </c>
      <c r="D1375" s="87" t="s">
        <v>59</v>
      </c>
      <c r="E1375" s="87"/>
      <c r="F1375" s="87" t="s">
        <v>2594</v>
      </c>
      <c r="G1375" s="87">
        <v>5</v>
      </c>
      <c r="H1375" s="88">
        <v>0</v>
      </c>
      <c r="I1375" s="89">
        <v>10</v>
      </c>
      <c r="J1375" s="88">
        <v>0</v>
      </c>
      <c r="K1375" s="88">
        <v>0</v>
      </c>
    </row>
    <row r="1376" spans="1:11" ht="31.5" x14ac:dyDescent="0.2">
      <c r="A1376" s="87" t="s">
        <v>3324</v>
      </c>
      <c r="B1376" s="87" t="s">
        <v>272</v>
      </c>
      <c r="C1376" s="87" t="s">
        <v>1146</v>
      </c>
      <c r="D1376" s="87" t="s">
        <v>63</v>
      </c>
      <c r="E1376" s="87" t="s">
        <v>328</v>
      </c>
      <c r="F1376" s="87" t="s">
        <v>331</v>
      </c>
      <c r="G1376" s="87">
        <v>5</v>
      </c>
      <c r="H1376" s="88">
        <v>0</v>
      </c>
      <c r="I1376" s="89">
        <v>10</v>
      </c>
      <c r="J1376" s="88">
        <v>23.65</v>
      </c>
      <c r="K1376" s="88">
        <v>48.5</v>
      </c>
    </row>
    <row r="1377" spans="1:11" ht="31.5" x14ac:dyDescent="0.2">
      <c r="A1377" s="87" t="s">
        <v>3014</v>
      </c>
      <c r="B1377" s="87" t="s">
        <v>272</v>
      </c>
      <c r="C1377" s="87" t="s">
        <v>1146</v>
      </c>
      <c r="D1377" s="87" t="s">
        <v>329</v>
      </c>
      <c r="E1377" s="87" t="s">
        <v>328</v>
      </c>
      <c r="F1377" s="87" t="s">
        <v>331</v>
      </c>
      <c r="G1377" s="87">
        <v>5</v>
      </c>
      <c r="H1377" s="88">
        <v>0</v>
      </c>
      <c r="I1377" s="89">
        <v>10</v>
      </c>
      <c r="J1377" s="88">
        <v>25.15</v>
      </c>
      <c r="K1377" s="88">
        <v>51.55</v>
      </c>
    </row>
    <row r="1378" spans="1:11" ht="31.5" x14ac:dyDescent="0.2">
      <c r="A1378" s="87" t="s">
        <v>3015</v>
      </c>
      <c r="B1378" s="87" t="s">
        <v>272</v>
      </c>
      <c r="C1378" s="87" t="s">
        <v>1146</v>
      </c>
      <c r="D1378" s="87" t="s">
        <v>330</v>
      </c>
      <c r="E1378" s="87" t="s">
        <v>328</v>
      </c>
      <c r="F1378" s="87" t="s">
        <v>331</v>
      </c>
      <c r="G1378" s="87">
        <v>5</v>
      </c>
      <c r="H1378" s="88">
        <v>0</v>
      </c>
      <c r="I1378" s="89">
        <v>10</v>
      </c>
      <c r="J1378" s="88">
        <v>27</v>
      </c>
      <c r="K1378" s="88">
        <v>55.35</v>
      </c>
    </row>
    <row r="1379" spans="1:11" ht="21" x14ac:dyDescent="0.2">
      <c r="A1379" s="87" t="s">
        <v>1435</v>
      </c>
      <c r="B1379" s="87" t="s">
        <v>1436</v>
      </c>
      <c r="C1379" s="87"/>
      <c r="D1379" s="87" t="s">
        <v>477</v>
      </c>
      <c r="E1379" s="87" t="s">
        <v>478</v>
      </c>
      <c r="F1379" s="87"/>
      <c r="G1379" s="87">
        <v>1</v>
      </c>
      <c r="H1379" s="88">
        <v>0</v>
      </c>
      <c r="I1379" s="89">
        <v>0</v>
      </c>
      <c r="J1379" s="88">
        <v>17.64</v>
      </c>
      <c r="K1379" s="88">
        <v>0</v>
      </c>
    </row>
    <row r="1380" spans="1:11" ht="21" x14ac:dyDescent="0.2">
      <c r="A1380" s="87" t="s">
        <v>1437</v>
      </c>
      <c r="B1380" s="87" t="s">
        <v>1438</v>
      </c>
      <c r="C1380" s="87"/>
      <c r="D1380" s="87" t="s">
        <v>61</v>
      </c>
      <c r="E1380" s="87"/>
      <c r="F1380" s="87"/>
      <c r="G1380" s="87">
        <v>50</v>
      </c>
      <c r="H1380" s="88">
        <v>0</v>
      </c>
      <c r="I1380" s="89">
        <v>50</v>
      </c>
      <c r="J1380" s="88">
        <v>1.9</v>
      </c>
      <c r="K1380" s="88">
        <v>3.9</v>
      </c>
    </row>
    <row r="1381" spans="1:11" ht="21" x14ac:dyDescent="0.2">
      <c r="A1381" s="87" t="s">
        <v>1439</v>
      </c>
      <c r="B1381" s="87" t="s">
        <v>1438</v>
      </c>
      <c r="C1381" s="87"/>
      <c r="D1381" s="87" t="s">
        <v>645</v>
      </c>
      <c r="E1381" s="87"/>
      <c r="F1381" s="87"/>
      <c r="G1381" s="87">
        <v>50</v>
      </c>
      <c r="H1381" s="88">
        <v>0</v>
      </c>
      <c r="I1381" s="89">
        <v>50</v>
      </c>
      <c r="J1381" s="88">
        <v>0.75</v>
      </c>
      <c r="K1381" s="88">
        <v>1.55</v>
      </c>
    </row>
    <row r="1382" spans="1:11" ht="21" x14ac:dyDescent="0.2">
      <c r="A1382" s="87" t="s">
        <v>1440</v>
      </c>
      <c r="B1382" s="87" t="s">
        <v>1438</v>
      </c>
      <c r="C1382" s="87"/>
      <c r="D1382" s="87" t="s">
        <v>81</v>
      </c>
      <c r="E1382" s="87"/>
      <c r="F1382" s="87"/>
      <c r="G1382" s="87">
        <v>50</v>
      </c>
      <c r="H1382" s="88">
        <v>0</v>
      </c>
      <c r="I1382" s="89">
        <v>50</v>
      </c>
      <c r="J1382" s="88">
        <v>1.1000000000000001</v>
      </c>
      <c r="K1382" s="88">
        <v>2.25</v>
      </c>
    </row>
    <row r="1383" spans="1:11" ht="21" x14ac:dyDescent="0.2">
      <c r="A1383" s="87" t="s">
        <v>1441</v>
      </c>
      <c r="B1383" s="87" t="s">
        <v>1438</v>
      </c>
      <c r="C1383" s="87"/>
      <c r="D1383" s="87" t="s">
        <v>59</v>
      </c>
      <c r="E1383" s="87"/>
      <c r="F1383" s="87"/>
      <c r="G1383" s="87">
        <v>50</v>
      </c>
      <c r="H1383" s="88">
        <v>0</v>
      </c>
      <c r="I1383" s="89">
        <v>50</v>
      </c>
      <c r="J1383" s="88">
        <v>1.55</v>
      </c>
      <c r="K1383" s="88">
        <v>3.2</v>
      </c>
    </row>
    <row r="1384" spans="1:11" ht="21" x14ac:dyDescent="0.2">
      <c r="A1384" s="87" t="s">
        <v>1442</v>
      </c>
      <c r="B1384" s="87" t="s">
        <v>1438</v>
      </c>
      <c r="C1384" s="87" t="s">
        <v>60</v>
      </c>
      <c r="D1384" s="87"/>
      <c r="E1384" s="87"/>
      <c r="F1384" s="87"/>
      <c r="G1384" s="87">
        <v>50</v>
      </c>
      <c r="H1384" s="88">
        <v>0</v>
      </c>
      <c r="I1384" s="89">
        <v>50</v>
      </c>
      <c r="J1384" s="88">
        <v>2.15</v>
      </c>
      <c r="K1384" s="88">
        <v>4.4000000000000004</v>
      </c>
    </row>
    <row r="1385" spans="1:11" ht="31.5" x14ac:dyDescent="0.2">
      <c r="A1385" s="87" t="s">
        <v>3195</v>
      </c>
      <c r="B1385" s="87" t="s">
        <v>3196</v>
      </c>
      <c r="C1385" s="87" t="s">
        <v>3117</v>
      </c>
      <c r="D1385" s="87"/>
      <c r="E1385" s="87"/>
      <c r="F1385" s="87"/>
      <c r="G1385" s="87">
        <v>25</v>
      </c>
      <c r="H1385" s="88">
        <v>0</v>
      </c>
      <c r="I1385" s="89">
        <v>50</v>
      </c>
      <c r="J1385" s="88">
        <v>10</v>
      </c>
      <c r="K1385" s="88">
        <v>20.5</v>
      </c>
    </row>
    <row r="1386" spans="1:11" ht="31.5" x14ac:dyDescent="0.2">
      <c r="A1386" s="87" t="s">
        <v>1443</v>
      </c>
      <c r="B1386" s="87" t="s">
        <v>232</v>
      </c>
      <c r="C1386" s="87" t="s">
        <v>69</v>
      </c>
      <c r="D1386" s="87" t="s">
        <v>61</v>
      </c>
      <c r="E1386" s="87"/>
      <c r="F1386" s="87" t="s">
        <v>1137</v>
      </c>
      <c r="G1386" s="87">
        <v>10</v>
      </c>
      <c r="H1386" s="88">
        <v>0</v>
      </c>
      <c r="I1386" s="89">
        <v>10</v>
      </c>
      <c r="J1386" s="88">
        <v>9.5500000000000007</v>
      </c>
      <c r="K1386" s="88">
        <v>19.600000000000001</v>
      </c>
    </row>
    <row r="1387" spans="1:11" ht="31.5" x14ac:dyDescent="0.2">
      <c r="A1387" s="87" t="s">
        <v>1444</v>
      </c>
      <c r="B1387" s="87" t="s">
        <v>232</v>
      </c>
      <c r="C1387" s="87" t="s">
        <v>69</v>
      </c>
      <c r="D1387" s="87" t="s">
        <v>61</v>
      </c>
      <c r="E1387" s="87" t="s">
        <v>328</v>
      </c>
      <c r="F1387" s="87"/>
      <c r="G1387" s="87">
        <v>10</v>
      </c>
      <c r="H1387" s="88">
        <v>0</v>
      </c>
      <c r="I1387" s="89">
        <v>10</v>
      </c>
      <c r="J1387" s="88">
        <v>10.45</v>
      </c>
      <c r="K1387" s="88">
        <v>21.4</v>
      </c>
    </row>
    <row r="1388" spans="1:11" ht="31.5" x14ac:dyDescent="0.2">
      <c r="A1388" s="87" t="s">
        <v>1445</v>
      </c>
      <c r="B1388" s="87" t="s">
        <v>232</v>
      </c>
      <c r="C1388" s="87" t="s">
        <v>69</v>
      </c>
      <c r="D1388" s="87" t="s">
        <v>64</v>
      </c>
      <c r="E1388" s="87"/>
      <c r="F1388" s="87" t="s">
        <v>1137</v>
      </c>
      <c r="G1388" s="87">
        <v>10</v>
      </c>
      <c r="H1388" s="88">
        <v>0</v>
      </c>
      <c r="I1388" s="89">
        <v>10</v>
      </c>
      <c r="J1388" s="88">
        <v>11.25</v>
      </c>
      <c r="K1388" s="88">
        <v>23.05</v>
      </c>
    </row>
    <row r="1389" spans="1:11" ht="31.5" x14ac:dyDescent="0.2">
      <c r="A1389" s="87" t="s">
        <v>1446</v>
      </c>
      <c r="B1389" s="87" t="s">
        <v>232</v>
      </c>
      <c r="C1389" s="87" t="s">
        <v>69</v>
      </c>
      <c r="D1389" s="87" t="s">
        <v>64</v>
      </c>
      <c r="E1389" s="87" t="s">
        <v>328</v>
      </c>
      <c r="F1389" s="87"/>
      <c r="G1389" s="87">
        <v>10</v>
      </c>
      <c r="H1389" s="88">
        <v>0</v>
      </c>
      <c r="I1389" s="89">
        <v>10</v>
      </c>
      <c r="J1389" s="88">
        <v>12.35</v>
      </c>
      <c r="K1389" s="88">
        <v>25.3</v>
      </c>
    </row>
    <row r="1390" spans="1:11" ht="31.5" x14ac:dyDescent="0.2">
      <c r="A1390" s="87" t="s">
        <v>1447</v>
      </c>
      <c r="B1390" s="87" t="s">
        <v>232</v>
      </c>
      <c r="C1390" s="87" t="s">
        <v>69</v>
      </c>
      <c r="D1390" s="87" t="s">
        <v>62</v>
      </c>
      <c r="E1390" s="87"/>
      <c r="F1390" s="87" t="s">
        <v>1137</v>
      </c>
      <c r="G1390" s="87">
        <v>10</v>
      </c>
      <c r="H1390" s="88">
        <v>0</v>
      </c>
      <c r="I1390" s="89">
        <v>10</v>
      </c>
      <c r="J1390" s="88">
        <v>13.05</v>
      </c>
      <c r="K1390" s="88">
        <v>26.75</v>
      </c>
    </row>
    <row r="1391" spans="1:11" ht="31.5" x14ac:dyDescent="0.2">
      <c r="A1391" s="87" t="s">
        <v>1448</v>
      </c>
      <c r="B1391" s="87" t="s">
        <v>232</v>
      </c>
      <c r="C1391" s="87" t="s">
        <v>69</v>
      </c>
      <c r="D1391" s="87" t="s">
        <v>62</v>
      </c>
      <c r="E1391" s="87" t="s">
        <v>328</v>
      </c>
      <c r="F1391" s="87"/>
      <c r="G1391" s="87">
        <v>10</v>
      </c>
      <c r="H1391" s="88">
        <v>0</v>
      </c>
      <c r="I1391" s="89">
        <v>10</v>
      </c>
      <c r="J1391" s="88">
        <v>14.3</v>
      </c>
      <c r="K1391" s="88">
        <v>29.3</v>
      </c>
    </row>
    <row r="1392" spans="1:11" ht="31.5" x14ac:dyDescent="0.2">
      <c r="A1392" s="87" t="s">
        <v>1449</v>
      </c>
      <c r="B1392" s="87" t="s">
        <v>232</v>
      </c>
      <c r="C1392" s="87" t="s">
        <v>69</v>
      </c>
      <c r="D1392" s="87" t="s">
        <v>63</v>
      </c>
      <c r="E1392" s="87"/>
      <c r="F1392" s="87" t="s">
        <v>1137</v>
      </c>
      <c r="G1392" s="87">
        <v>10</v>
      </c>
      <c r="H1392" s="88">
        <v>0</v>
      </c>
      <c r="I1392" s="89">
        <v>10</v>
      </c>
      <c r="J1392" s="88">
        <v>14.8</v>
      </c>
      <c r="K1392" s="88">
        <v>30.35</v>
      </c>
    </row>
    <row r="1393" spans="1:11" ht="31.5" x14ac:dyDescent="0.2">
      <c r="A1393" s="87" t="s">
        <v>1450</v>
      </c>
      <c r="B1393" s="87" t="s">
        <v>232</v>
      </c>
      <c r="C1393" s="87" t="s">
        <v>69</v>
      </c>
      <c r="D1393" s="87" t="s">
        <v>63</v>
      </c>
      <c r="E1393" s="87" t="s">
        <v>328</v>
      </c>
      <c r="F1393" s="87"/>
      <c r="G1393" s="87">
        <v>10</v>
      </c>
      <c r="H1393" s="88">
        <v>0</v>
      </c>
      <c r="I1393" s="89">
        <v>10</v>
      </c>
      <c r="J1393" s="88">
        <v>16.2</v>
      </c>
      <c r="K1393" s="88">
        <v>33.200000000000003</v>
      </c>
    </row>
    <row r="1394" spans="1:11" ht="31.5" x14ac:dyDescent="0.2">
      <c r="A1394" s="87" t="s">
        <v>1451</v>
      </c>
      <c r="B1394" s="87" t="s">
        <v>232</v>
      </c>
      <c r="C1394" s="87" t="s">
        <v>69</v>
      </c>
      <c r="D1394" s="87" t="s">
        <v>329</v>
      </c>
      <c r="E1394" s="87"/>
      <c r="F1394" s="87"/>
      <c r="G1394" s="87">
        <v>10</v>
      </c>
      <c r="H1394" s="88">
        <v>0</v>
      </c>
      <c r="I1394" s="89">
        <v>10</v>
      </c>
      <c r="J1394" s="88">
        <v>15.45</v>
      </c>
      <c r="K1394" s="88">
        <v>31.65</v>
      </c>
    </row>
    <row r="1395" spans="1:11" ht="31.5" x14ac:dyDescent="0.2">
      <c r="A1395" s="87" t="s">
        <v>1452</v>
      </c>
      <c r="B1395" s="87" t="s">
        <v>232</v>
      </c>
      <c r="C1395" s="87" t="s">
        <v>69</v>
      </c>
      <c r="D1395" s="87" t="s">
        <v>329</v>
      </c>
      <c r="E1395" s="87" t="s">
        <v>328</v>
      </c>
      <c r="F1395" s="87"/>
      <c r="G1395" s="87">
        <v>10</v>
      </c>
      <c r="H1395" s="88">
        <v>0</v>
      </c>
      <c r="I1395" s="89">
        <v>10</v>
      </c>
      <c r="J1395" s="88">
        <v>17</v>
      </c>
      <c r="K1395" s="88">
        <v>34.85</v>
      </c>
    </row>
    <row r="1396" spans="1:11" ht="31.5" x14ac:dyDescent="0.2">
      <c r="A1396" s="87" t="s">
        <v>3611</v>
      </c>
      <c r="B1396" s="87" t="s">
        <v>232</v>
      </c>
      <c r="C1396" s="87" t="s">
        <v>69</v>
      </c>
      <c r="D1396" s="87" t="s">
        <v>59</v>
      </c>
      <c r="E1396" s="87"/>
      <c r="F1396" s="87" t="s">
        <v>2594</v>
      </c>
      <c r="G1396" s="87">
        <v>5</v>
      </c>
      <c r="H1396" s="88">
        <v>0</v>
      </c>
      <c r="I1396" s="89">
        <v>10</v>
      </c>
      <c r="J1396" s="88">
        <v>0</v>
      </c>
      <c r="K1396" s="88">
        <v>0</v>
      </c>
    </row>
    <row r="1397" spans="1:11" ht="31.5" x14ac:dyDescent="0.2">
      <c r="A1397" s="87" t="s">
        <v>1453</v>
      </c>
      <c r="B1397" s="87" t="s">
        <v>232</v>
      </c>
      <c r="C1397" s="87" t="s">
        <v>1146</v>
      </c>
      <c r="D1397" s="87" t="s">
        <v>61</v>
      </c>
      <c r="E1397" s="87" t="s">
        <v>328</v>
      </c>
      <c r="F1397" s="87" t="s">
        <v>331</v>
      </c>
      <c r="G1397" s="87">
        <v>5</v>
      </c>
      <c r="H1397" s="88">
        <v>0</v>
      </c>
      <c r="I1397" s="89">
        <v>10</v>
      </c>
      <c r="J1397" s="88">
        <v>14.65</v>
      </c>
      <c r="K1397" s="88">
        <v>30.05</v>
      </c>
    </row>
    <row r="1398" spans="1:11" ht="31.5" x14ac:dyDescent="0.2">
      <c r="A1398" s="87" t="s">
        <v>1454</v>
      </c>
      <c r="B1398" s="87" t="s">
        <v>232</v>
      </c>
      <c r="C1398" s="87" t="s">
        <v>1146</v>
      </c>
      <c r="D1398" s="87" t="s">
        <v>64</v>
      </c>
      <c r="E1398" s="87" t="s">
        <v>328</v>
      </c>
      <c r="F1398" s="87" t="s">
        <v>331</v>
      </c>
      <c r="G1398" s="87">
        <v>5</v>
      </c>
      <c r="H1398" s="88">
        <v>0</v>
      </c>
      <c r="I1398" s="89">
        <v>10</v>
      </c>
      <c r="J1398" s="88">
        <v>16.7</v>
      </c>
      <c r="K1398" s="88">
        <v>34.25</v>
      </c>
    </row>
    <row r="1399" spans="1:11" ht="31.5" x14ac:dyDescent="0.2">
      <c r="A1399" s="87" t="s">
        <v>1455</v>
      </c>
      <c r="B1399" s="87" t="s">
        <v>232</v>
      </c>
      <c r="C1399" s="87" t="s">
        <v>1146</v>
      </c>
      <c r="D1399" s="87" t="s">
        <v>62</v>
      </c>
      <c r="E1399" s="87" t="s">
        <v>328</v>
      </c>
      <c r="F1399" s="87" t="s">
        <v>331</v>
      </c>
      <c r="G1399" s="87">
        <v>5</v>
      </c>
      <c r="H1399" s="88">
        <v>0</v>
      </c>
      <c r="I1399" s="89">
        <v>10</v>
      </c>
      <c r="J1399" s="88">
        <v>17.95</v>
      </c>
      <c r="K1399" s="88">
        <v>36.799999999999997</v>
      </c>
    </row>
    <row r="1400" spans="1:11" ht="31.5" x14ac:dyDescent="0.2">
      <c r="A1400" s="87" t="s">
        <v>1456</v>
      </c>
      <c r="B1400" s="87" t="s">
        <v>232</v>
      </c>
      <c r="C1400" s="87" t="s">
        <v>1146</v>
      </c>
      <c r="D1400" s="87" t="s">
        <v>63</v>
      </c>
      <c r="E1400" s="87" t="s">
        <v>328</v>
      </c>
      <c r="F1400" s="87" t="s">
        <v>331</v>
      </c>
      <c r="G1400" s="87">
        <v>5</v>
      </c>
      <c r="H1400" s="88">
        <v>0</v>
      </c>
      <c r="I1400" s="89">
        <v>10</v>
      </c>
      <c r="J1400" s="88">
        <v>19.2</v>
      </c>
      <c r="K1400" s="88">
        <v>39.35</v>
      </c>
    </row>
    <row r="1401" spans="1:11" ht="31.5" x14ac:dyDescent="0.2">
      <c r="A1401" s="87" t="s">
        <v>3008</v>
      </c>
      <c r="B1401" s="87" t="s">
        <v>232</v>
      </c>
      <c r="C1401" s="87" t="s">
        <v>1146</v>
      </c>
      <c r="D1401" s="87" t="s">
        <v>329</v>
      </c>
      <c r="E1401" s="87" t="s">
        <v>328</v>
      </c>
      <c r="F1401" s="87" t="s">
        <v>3210</v>
      </c>
      <c r="G1401" s="87">
        <v>5</v>
      </c>
      <c r="H1401" s="88">
        <v>0</v>
      </c>
      <c r="I1401" s="89">
        <v>10</v>
      </c>
      <c r="J1401" s="88">
        <v>20.5</v>
      </c>
      <c r="K1401" s="88">
        <v>42</v>
      </c>
    </row>
    <row r="1402" spans="1:11" ht="31.5" x14ac:dyDescent="0.2">
      <c r="A1402" s="87" t="s">
        <v>3325</v>
      </c>
      <c r="B1402" s="87" t="s">
        <v>232</v>
      </c>
      <c r="C1402" s="87" t="s">
        <v>1146</v>
      </c>
      <c r="D1402" s="87" t="s">
        <v>330</v>
      </c>
      <c r="E1402" s="87" t="s">
        <v>328</v>
      </c>
      <c r="F1402" s="87" t="s">
        <v>331</v>
      </c>
      <c r="G1402" s="87">
        <v>5</v>
      </c>
      <c r="H1402" s="88">
        <v>0</v>
      </c>
      <c r="I1402" s="89">
        <v>10</v>
      </c>
      <c r="J1402" s="88">
        <v>21.8</v>
      </c>
      <c r="K1402" s="88">
        <v>44.7</v>
      </c>
    </row>
    <row r="1403" spans="1:11" ht="31.5" x14ac:dyDescent="0.2">
      <c r="A1403" s="87" t="s">
        <v>1457</v>
      </c>
      <c r="B1403" s="87" t="s">
        <v>232</v>
      </c>
      <c r="C1403" s="87"/>
      <c r="D1403" s="87" t="s">
        <v>61</v>
      </c>
      <c r="E1403" s="87"/>
      <c r="F1403" s="87" t="s">
        <v>1137</v>
      </c>
      <c r="G1403" s="87">
        <v>10</v>
      </c>
      <c r="H1403" s="88">
        <v>0</v>
      </c>
      <c r="I1403" s="89">
        <v>10</v>
      </c>
      <c r="J1403" s="88">
        <v>9.5500000000000007</v>
      </c>
      <c r="K1403" s="88">
        <v>19.600000000000001</v>
      </c>
    </row>
    <row r="1404" spans="1:11" ht="31.5" x14ac:dyDescent="0.2">
      <c r="A1404" s="87" t="s">
        <v>1458</v>
      </c>
      <c r="B1404" s="87" t="s">
        <v>232</v>
      </c>
      <c r="C1404" s="87"/>
      <c r="D1404" s="87" t="s">
        <v>61</v>
      </c>
      <c r="E1404" s="87" t="s">
        <v>816</v>
      </c>
      <c r="F1404" s="87"/>
      <c r="G1404" s="87">
        <v>5</v>
      </c>
      <c r="H1404" s="88">
        <v>0</v>
      </c>
      <c r="I1404" s="89">
        <v>10</v>
      </c>
      <c r="J1404" s="88">
        <v>12.45</v>
      </c>
      <c r="K1404" s="88">
        <v>25.5</v>
      </c>
    </row>
    <row r="1405" spans="1:11" ht="31.5" x14ac:dyDescent="0.2">
      <c r="A1405" s="87" t="s">
        <v>2685</v>
      </c>
      <c r="B1405" s="87" t="s">
        <v>232</v>
      </c>
      <c r="C1405" s="87"/>
      <c r="D1405" s="87" t="s">
        <v>61</v>
      </c>
      <c r="E1405" s="87" t="s">
        <v>328</v>
      </c>
      <c r="F1405" s="87"/>
      <c r="G1405" s="87">
        <v>10</v>
      </c>
      <c r="H1405" s="88">
        <v>0</v>
      </c>
      <c r="I1405" s="89">
        <v>10</v>
      </c>
      <c r="J1405" s="88">
        <v>10.45</v>
      </c>
      <c r="K1405" s="88">
        <v>21.4</v>
      </c>
    </row>
    <row r="1406" spans="1:11" ht="31.5" x14ac:dyDescent="0.2">
      <c r="A1406" s="87" t="s">
        <v>1459</v>
      </c>
      <c r="B1406" s="87" t="s">
        <v>232</v>
      </c>
      <c r="C1406" s="87"/>
      <c r="D1406" s="87" t="s">
        <v>64</v>
      </c>
      <c r="E1406" s="87"/>
      <c r="F1406" s="87" t="s">
        <v>1137</v>
      </c>
      <c r="G1406" s="87">
        <v>10</v>
      </c>
      <c r="H1406" s="88">
        <v>0</v>
      </c>
      <c r="I1406" s="89">
        <v>10</v>
      </c>
      <c r="J1406" s="88">
        <v>11.25</v>
      </c>
      <c r="K1406" s="88">
        <v>23.05</v>
      </c>
    </row>
    <row r="1407" spans="1:11" ht="31.5" x14ac:dyDescent="0.2">
      <c r="A1407" s="87" t="s">
        <v>1460</v>
      </c>
      <c r="B1407" s="87" t="s">
        <v>232</v>
      </c>
      <c r="C1407" s="87"/>
      <c r="D1407" s="87" t="s">
        <v>64</v>
      </c>
      <c r="E1407" s="87" t="s">
        <v>816</v>
      </c>
      <c r="F1407" s="87" t="s">
        <v>331</v>
      </c>
      <c r="G1407" s="87">
        <v>5</v>
      </c>
      <c r="H1407" s="88">
        <v>0</v>
      </c>
      <c r="I1407" s="89">
        <v>10</v>
      </c>
      <c r="J1407" s="88">
        <v>14.75</v>
      </c>
      <c r="K1407" s="88">
        <v>30.25</v>
      </c>
    </row>
    <row r="1408" spans="1:11" ht="31.5" x14ac:dyDescent="0.2">
      <c r="A1408" s="87" t="s">
        <v>1461</v>
      </c>
      <c r="B1408" s="87" t="s">
        <v>232</v>
      </c>
      <c r="C1408" s="87"/>
      <c r="D1408" s="87" t="s">
        <v>64</v>
      </c>
      <c r="E1408" s="87" t="s">
        <v>328</v>
      </c>
      <c r="F1408" s="87"/>
      <c r="G1408" s="87">
        <v>10</v>
      </c>
      <c r="H1408" s="88">
        <v>0</v>
      </c>
      <c r="I1408" s="89">
        <v>10</v>
      </c>
      <c r="J1408" s="88">
        <v>12.35</v>
      </c>
      <c r="K1408" s="88">
        <v>25.3</v>
      </c>
    </row>
    <row r="1409" spans="1:11" ht="31.5" x14ac:dyDescent="0.2">
      <c r="A1409" s="87" t="s">
        <v>1462</v>
      </c>
      <c r="B1409" s="87" t="s">
        <v>232</v>
      </c>
      <c r="C1409" s="87"/>
      <c r="D1409" s="87" t="s">
        <v>62</v>
      </c>
      <c r="E1409" s="87"/>
      <c r="F1409" s="87" t="s">
        <v>1137</v>
      </c>
      <c r="G1409" s="87">
        <v>10</v>
      </c>
      <c r="H1409" s="88">
        <v>0</v>
      </c>
      <c r="I1409" s="89">
        <v>10</v>
      </c>
      <c r="J1409" s="88">
        <v>13.05</v>
      </c>
      <c r="K1409" s="88">
        <v>26.75</v>
      </c>
    </row>
    <row r="1410" spans="1:11" ht="31.5" x14ac:dyDescent="0.2">
      <c r="A1410" s="87" t="s">
        <v>1463</v>
      </c>
      <c r="B1410" s="87" t="s">
        <v>232</v>
      </c>
      <c r="C1410" s="87"/>
      <c r="D1410" s="87" t="s">
        <v>62</v>
      </c>
      <c r="E1410" s="87" t="s">
        <v>816</v>
      </c>
      <c r="F1410" s="87" t="s">
        <v>331</v>
      </c>
      <c r="G1410" s="87">
        <v>5</v>
      </c>
      <c r="H1410" s="88">
        <v>0</v>
      </c>
      <c r="I1410" s="89">
        <v>10</v>
      </c>
      <c r="J1410" s="88">
        <v>17.05</v>
      </c>
      <c r="K1410" s="88">
        <v>34.950000000000003</v>
      </c>
    </row>
    <row r="1411" spans="1:11" ht="31.5" x14ac:dyDescent="0.2">
      <c r="A1411" s="87" t="s">
        <v>1464</v>
      </c>
      <c r="B1411" s="87" t="s">
        <v>232</v>
      </c>
      <c r="C1411" s="87"/>
      <c r="D1411" s="87" t="s">
        <v>62</v>
      </c>
      <c r="E1411" s="87" t="s">
        <v>328</v>
      </c>
      <c r="F1411" s="87"/>
      <c r="G1411" s="87">
        <v>10</v>
      </c>
      <c r="H1411" s="88">
        <v>0</v>
      </c>
      <c r="I1411" s="89">
        <v>10</v>
      </c>
      <c r="J1411" s="88">
        <v>14.3</v>
      </c>
      <c r="K1411" s="88">
        <v>29.3</v>
      </c>
    </row>
    <row r="1412" spans="1:11" ht="31.5" x14ac:dyDescent="0.2">
      <c r="A1412" s="87" t="s">
        <v>1465</v>
      </c>
      <c r="B1412" s="87" t="s">
        <v>232</v>
      </c>
      <c r="C1412" s="87"/>
      <c r="D1412" s="87" t="s">
        <v>63</v>
      </c>
      <c r="E1412" s="87"/>
      <c r="F1412" s="87" t="s">
        <v>1137</v>
      </c>
      <c r="G1412" s="87">
        <v>10</v>
      </c>
      <c r="H1412" s="88">
        <v>0</v>
      </c>
      <c r="I1412" s="89">
        <v>10</v>
      </c>
      <c r="J1412" s="88">
        <v>14.8</v>
      </c>
      <c r="K1412" s="88">
        <v>30.35</v>
      </c>
    </row>
    <row r="1413" spans="1:11" ht="31.5" x14ac:dyDescent="0.2">
      <c r="A1413" s="87" t="s">
        <v>1466</v>
      </c>
      <c r="B1413" s="87" t="s">
        <v>232</v>
      </c>
      <c r="C1413" s="87"/>
      <c r="D1413" s="87" t="s">
        <v>63</v>
      </c>
      <c r="E1413" s="87" t="s">
        <v>816</v>
      </c>
      <c r="F1413" s="87" t="s">
        <v>331</v>
      </c>
      <c r="G1413" s="87">
        <v>5</v>
      </c>
      <c r="H1413" s="88">
        <v>0</v>
      </c>
      <c r="I1413" s="89">
        <v>10</v>
      </c>
      <c r="J1413" s="88">
        <v>19.350000000000001</v>
      </c>
      <c r="K1413" s="88">
        <v>39.65</v>
      </c>
    </row>
    <row r="1414" spans="1:11" ht="31.5" x14ac:dyDescent="0.2">
      <c r="A1414" s="87" t="s">
        <v>1467</v>
      </c>
      <c r="B1414" s="87" t="s">
        <v>232</v>
      </c>
      <c r="C1414" s="87"/>
      <c r="D1414" s="87" t="s">
        <v>63</v>
      </c>
      <c r="E1414" s="87" t="s">
        <v>328</v>
      </c>
      <c r="F1414" s="87"/>
      <c r="G1414" s="87">
        <v>10</v>
      </c>
      <c r="H1414" s="88">
        <v>0</v>
      </c>
      <c r="I1414" s="89">
        <v>10</v>
      </c>
      <c r="J1414" s="88">
        <v>16.2</v>
      </c>
      <c r="K1414" s="88">
        <v>33.200000000000003</v>
      </c>
    </row>
    <row r="1415" spans="1:11" ht="31.5" x14ac:dyDescent="0.2">
      <c r="A1415" s="87" t="s">
        <v>1468</v>
      </c>
      <c r="B1415" s="87" t="s">
        <v>232</v>
      </c>
      <c r="C1415" s="87"/>
      <c r="D1415" s="87" t="s">
        <v>329</v>
      </c>
      <c r="E1415" s="87"/>
      <c r="F1415" s="87" t="s">
        <v>331</v>
      </c>
      <c r="G1415" s="87">
        <v>10</v>
      </c>
      <c r="H1415" s="88">
        <v>0</v>
      </c>
      <c r="I1415" s="89">
        <v>10</v>
      </c>
      <c r="J1415" s="88">
        <v>15.45</v>
      </c>
      <c r="K1415" s="88">
        <v>31.65</v>
      </c>
    </row>
    <row r="1416" spans="1:11" ht="31.5" x14ac:dyDescent="0.2">
      <c r="A1416" s="87" t="s">
        <v>1469</v>
      </c>
      <c r="B1416" s="87" t="s">
        <v>232</v>
      </c>
      <c r="C1416" s="87"/>
      <c r="D1416" s="87" t="s">
        <v>329</v>
      </c>
      <c r="E1416" s="87" t="s">
        <v>816</v>
      </c>
      <c r="F1416" s="87" t="s">
        <v>331</v>
      </c>
      <c r="G1416" s="87">
        <v>3</v>
      </c>
      <c r="H1416" s="88">
        <v>0</v>
      </c>
      <c r="I1416" s="89">
        <v>9</v>
      </c>
      <c r="J1416" s="88">
        <v>20.3</v>
      </c>
      <c r="K1416" s="88">
        <v>41.6</v>
      </c>
    </row>
    <row r="1417" spans="1:11" ht="31.5" x14ac:dyDescent="0.2">
      <c r="A1417" s="87" t="s">
        <v>1470</v>
      </c>
      <c r="B1417" s="87" t="s">
        <v>232</v>
      </c>
      <c r="C1417" s="87"/>
      <c r="D1417" s="87" t="s">
        <v>329</v>
      </c>
      <c r="E1417" s="87" t="s">
        <v>328</v>
      </c>
      <c r="F1417" s="87" t="s">
        <v>331</v>
      </c>
      <c r="G1417" s="87">
        <v>10</v>
      </c>
      <c r="H1417" s="88">
        <v>0</v>
      </c>
      <c r="I1417" s="89">
        <v>10</v>
      </c>
      <c r="J1417" s="88">
        <v>17</v>
      </c>
      <c r="K1417" s="88">
        <v>34.85</v>
      </c>
    </row>
    <row r="1418" spans="1:11" ht="31.5" x14ac:dyDescent="0.2">
      <c r="A1418" s="87" t="s">
        <v>3009</v>
      </c>
      <c r="B1418" s="87" t="s">
        <v>232</v>
      </c>
      <c r="C1418" s="87"/>
      <c r="D1418" s="87" t="s">
        <v>330</v>
      </c>
      <c r="E1418" s="87" t="s">
        <v>328</v>
      </c>
      <c r="F1418" s="87"/>
      <c r="G1418" s="87">
        <v>10</v>
      </c>
      <c r="H1418" s="88">
        <v>0</v>
      </c>
      <c r="I1418" s="89">
        <v>10</v>
      </c>
      <c r="J1418" s="88">
        <v>20</v>
      </c>
      <c r="K1418" s="88">
        <v>41</v>
      </c>
    </row>
    <row r="1419" spans="1:11" ht="31.5" x14ac:dyDescent="0.2">
      <c r="A1419" s="87" t="s">
        <v>1471</v>
      </c>
      <c r="B1419" s="87" t="s">
        <v>232</v>
      </c>
      <c r="C1419" s="87"/>
      <c r="D1419" s="87" t="s">
        <v>59</v>
      </c>
      <c r="E1419" s="87"/>
      <c r="F1419" s="87" t="s">
        <v>1137</v>
      </c>
      <c r="G1419" s="87">
        <v>10</v>
      </c>
      <c r="H1419" s="88">
        <v>0</v>
      </c>
      <c r="I1419" s="89">
        <v>10</v>
      </c>
      <c r="J1419" s="88">
        <v>7.8</v>
      </c>
      <c r="K1419" s="88">
        <v>16</v>
      </c>
    </row>
    <row r="1420" spans="1:11" ht="42" x14ac:dyDescent="0.2">
      <c r="A1420" s="87" t="s">
        <v>3071</v>
      </c>
      <c r="B1420" s="87" t="s">
        <v>195</v>
      </c>
      <c r="C1420" s="87" t="s">
        <v>69</v>
      </c>
      <c r="D1420" s="87" t="s">
        <v>64</v>
      </c>
      <c r="E1420" s="87"/>
      <c r="F1420" s="87"/>
      <c r="G1420" s="87">
        <v>10</v>
      </c>
      <c r="H1420" s="88">
        <v>0</v>
      </c>
      <c r="I1420" s="89">
        <v>10</v>
      </c>
      <c r="J1420" s="88">
        <v>13.65</v>
      </c>
      <c r="K1420" s="88">
        <v>28</v>
      </c>
    </row>
    <row r="1421" spans="1:11" ht="42" x14ac:dyDescent="0.2">
      <c r="A1421" s="87" t="s">
        <v>3072</v>
      </c>
      <c r="B1421" s="87" t="s">
        <v>195</v>
      </c>
      <c r="C1421" s="87" t="s">
        <v>69</v>
      </c>
      <c r="D1421" s="87" t="s">
        <v>62</v>
      </c>
      <c r="E1421" s="87"/>
      <c r="F1421" s="87"/>
      <c r="G1421" s="87">
        <v>10</v>
      </c>
      <c r="H1421" s="88">
        <v>0</v>
      </c>
      <c r="I1421" s="89">
        <v>10</v>
      </c>
      <c r="J1421" s="88">
        <v>15.55</v>
      </c>
      <c r="K1421" s="88">
        <v>31.9</v>
      </c>
    </row>
    <row r="1422" spans="1:11" ht="42" x14ac:dyDescent="0.2">
      <c r="A1422" s="87" t="s">
        <v>3612</v>
      </c>
      <c r="B1422" s="87" t="s">
        <v>195</v>
      </c>
      <c r="C1422" s="87" t="s">
        <v>69</v>
      </c>
      <c r="D1422" s="87" t="s">
        <v>63</v>
      </c>
      <c r="E1422" s="87"/>
      <c r="F1422" s="87"/>
      <c r="G1422" s="87">
        <v>10</v>
      </c>
      <c r="H1422" s="88">
        <v>0</v>
      </c>
      <c r="I1422" s="89">
        <v>10</v>
      </c>
      <c r="J1422" s="88">
        <v>17.55</v>
      </c>
      <c r="K1422" s="88">
        <v>36</v>
      </c>
    </row>
    <row r="1423" spans="1:11" ht="42" x14ac:dyDescent="0.2">
      <c r="A1423" s="87" t="s">
        <v>3613</v>
      </c>
      <c r="B1423" s="87" t="s">
        <v>195</v>
      </c>
      <c r="C1423" s="87" t="s">
        <v>69</v>
      </c>
      <c r="D1423" s="87" t="s">
        <v>329</v>
      </c>
      <c r="E1423" s="87"/>
      <c r="F1423" s="87"/>
      <c r="G1423" s="87">
        <v>10</v>
      </c>
      <c r="H1423" s="88">
        <v>0</v>
      </c>
      <c r="I1423" s="89">
        <v>10</v>
      </c>
      <c r="J1423" s="88">
        <v>19.75</v>
      </c>
      <c r="K1423" s="88">
        <v>40.5</v>
      </c>
    </row>
    <row r="1424" spans="1:11" ht="42" x14ac:dyDescent="0.2">
      <c r="A1424" s="87" t="s">
        <v>3326</v>
      </c>
      <c r="B1424" s="87" t="s">
        <v>195</v>
      </c>
      <c r="C1424" s="87" t="s">
        <v>1146</v>
      </c>
      <c r="D1424" s="87" t="s">
        <v>61</v>
      </c>
      <c r="E1424" s="87"/>
      <c r="F1424" s="87" t="s">
        <v>331</v>
      </c>
      <c r="G1424" s="87">
        <v>5</v>
      </c>
      <c r="H1424" s="88">
        <v>0</v>
      </c>
      <c r="I1424" s="89">
        <v>10</v>
      </c>
      <c r="J1424" s="88">
        <v>14.2</v>
      </c>
      <c r="K1424" s="88">
        <v>29.1</v>
      </c>
    </row>
    <row r="1425" spans="1:11" ht="42" x14ac:dyDescent="0.2">
      <c r="A1425" s="87" t="s">
        <v>3073</v>
      </c>
      <c r="B1425" s="87" t="s">
        <v>195</v>
      </c>
      <c r="C1425" s="87" t="s">
        <v>1146</v>
      </c>
      <c r="D1425" s="87" t="s">
        <v>64</v>
      </c>
      <c r="E1425" s="87"/>
      <c r="F1425" s="87" t="s">
        <v>331</v>
      </c>
      <c r="G1425" s="87">
        <v>5</v>
      </c>
      <c r="H1425" s="88">
        <v>0</v>
      </c>
      <c r="I1425" s="89">
        <v>10</v>
      </c>
      <c r="J1425" s="88">
        <v>16.399999999999999</v>
      </c>
      <c r="K1425" s="88">
        <v>33.6</v>
      </c>
    </row>
    <row r="1426" spans="1:11" ht="42" x14ac:dyDescent="0.2">
      <c r="A1426" s="87" t="s">
        <v>3074</v>
      </c>
      <c r="B1426" s="87" t="s">
        <v>195</v>
      </c>
      <c r="C1426" s="87" t="s">
        <v>1146</v>
      </c>
      <c r="D1426" s="87" t="s">
        <v>62</v>
      </c>
      <c r="E1426" s="87"/>
      <c r="F1426" s="87" t="s">
        <v>331</v>
      </c>
      <c r="G1426" s="87">
        <v>5</v>
      </c>
      <c r="H1426" s="88">
        <v>0</v>
      </c>
      <c r="I1426" s="89">
        <v>10</v>
      </c>
      <c r="J1426" s="88">
        <v>18.649999999999999</v>
      </c>
      <c r="K1426" s="88">
        <v>38.25</v>
      </c>
    </row>
    <row r="1427" spans="1:11" ht="42" x14ac:dyDescent="0.2">
      <c r="A1427" s="87" t="s">
        <v>3327</v>
      </c>
      <c r="B1427" s="87" t="s">
        <v>195</v>
      </c>
      <c r="C1427" s="87" t="s">
        <v>1146</v>
      </c>
      <c r="D1427" s="87" t="s">
        <v>63</v>
      </c>
      <c r="E1427" s="87"/>
      <c r="F1427" s="87" t="s">
        <v>331</v>
      </c>
      <c r="G1427" s="87">
        <v>5</v>
      </c>
      <c r="H1427" s="88">
        <v>0</v>
      </c>
      <c r="I1427" s="89">
        <v>10</v>
      </c>
      <c r="J1427" s="88">
        <v>21.1</v>
      </c>
      <c r="K1427" s="88">
        <v>43.25</v>
      </c>
    </row>
    <row r="1428" spans="1:11" ht="42" x14ac:dyDescent="0.2">
      <c r="A1428" s="87" t="s">
        <v>3614</v>
      </c>
      <c r="B1428" s="87" t="s">
        <v>195</v>
      </c>
      <c r="C1428" s="87" t="s">
        <v>1146</v>
      </c>
      <c r="D1428" s="87" t="s">
        <v>329</v>
      </c>
      <c r="E1428" s="87"/>
      <c r="F1428" s="87" t="s">
        <v>331</v>
      </c>
      <c r="G1428" s="87">
        <v>5</v>
      </c>
      <c r="H1428" s="88">
        <v>0</v>
      </c>
      <c r="I1428" s="89">
        <v>10</v>
      </c>
      <c r="J1428" s="88">
        <v>23.35</v>
      </c>
      <c r="K1428" s="88">
        <v>47.85</v>
      </c>
    </row>
    <row r="1429" spans="1:11" ht="42" x14ac:dyDescent="0.2">
      <c r="A1429" s="87" t="s">
        <v>1472</v>
      </c>
      <c r="B1429" s="87" t="s">
        <v>195</v>
      </c>
      <c r="C1429" s="87"/>
      <c r="D1429" s="87" t="s">
        <v>61</v>
      </c>
      <c r="E1429" s="87"/>
      <c r="F1429" s="87"/>
      <c r="G1429" s="87">
        <v>10</v>
      </c>
      <c r="H1429" s="88">
        <v>0</v>
      </c>
      <c r="I1429" s="89">
        <v>10</v>
      </c>
      <c r="J1429" s="88">
        <v>11.85</v>
      </c>
      <c r="K1429" s="88">
        <v>24.3</v>
      </c>
    </row>
    <row r="1430" spans="1:11" ht="42" x14ac:dyDescent="0.2">
      <c r="A1430" s="87" t="s">
        <v>1473</v>
      </c>
      <c r="B1430" s="87" t="s">
        <v>195</v>
      </c>
      <c r="C1430" s="87"/>
      <c r="D1430" s="87" t="s">
        <v>61</v>
      </c>
      <c r="E1430" s="87" t="s">
        <v>357</v>
      </c>
      <c r="F1430" s="87"/>
      <c r="G1430" s="87">
        <v>10</v>
      </c>
      <c r="H1430" s="88">
        <v>0</v>
      </c>
      <c r="I1430" s="89">
        <v>10</v>
      </c>
      <c r="J1430" s="88">
        <v>9.6</v>
      </c>
      <c r="K1430" s="88">
        <v>19.7</v>
      </c>
    </row>
    <row r="1431" spans="1:11" ht="42" x14ac:dyDescent="0.2">
      <c r="A1431" s="87" t="s">
        <v>1474</v>
      </c>
      <c r="B1431" s="87" t="s">
        <v>195</v>
      </c>
      <c r="C1431" s="87"/>
      <c r="D1431" s="87" t="s">
        <v>64</v>
      </c>
      <c r="E1431" s="87"/>
      <c r="F1431" s="87"/>
      <c r="G1431" s="87">
        <v>10</v>
      </c>
      <c r="H1431" s="88">
        <v>0</v>
      </c>
      <c r="I1431" s="89">
        <v>10</v>
      </c>
      <c r="J1431" s="88">
        <v>13.65</v>
      </c>
      <c r="K1431" s="88">
        <v>28</v>
      </c>
    </row>
    <row r="1432" spans="1:11" ht="42" x14ac:dyDescent="0.2">
      <c r="A1432" s="87" t="s">
        <v>1475</v>
      </c>
      <c r="B1432" s="87" t="s">
        <v>195</v>
      </c>
      <c r="C1432" s="87"/>
      <c r="D1432" s="87" t="s">
        <v>64</v>
      </c>
      <c r="E1432" s="87" t="s">
        <v>357</v>
      </c>
      <c r="F1432" s="87"/>
      <c r="G1432" s="87">
        <v>10</v>
      </c>
      <c r="H1432" s="88">
        <v>0</v>
      </c>
      <c r="I1432" s="89">
        <v>10</v>
      </c>
      <c r="J1432" s="88">
        <v>11</v>
      </c>
      <c r="K1432" s="88">
        <v>22.55</v>
      </c>
    </row>
    <row r="1433" spans="1:11" ht="42" x14ac:dyDescent="0.2">
      <c r="A1433" s="87" t="s">
        <v>1476</v>
      </c>
      <c r="B1433" s="87" t="s">
        <v>195</v>
      </c>
      <c r="C1433" s="87"/>
      <c r="D1433" s="87" t="s">
        <v>62</v>
      </c>
      <c r="E1433" s="87"/>
      <c r="F1433" s="87"/>
      <c r="G1433" s="87">
        <v>10</v>
      </c>
      <c r="H1433" s="88">
        <v>0</v>
      </c>
      <c r="I1433" s="89">
        <v>10</v>
      </c>
      <c r="J1433" s="88">
        <v>15.55</v>
      </c>
      <c r="K1433" s="88">
        <v>31.9</v>
      </c>
    </row>
    <row r="1434" spans="1:11" ht="42" x14ac:dyDescent="0.2">
      <c r="A1434" s="87" t="s">
        <v>1477</v>
      </c>
      <c r="B1434" s="87" t="s">
        <v>195</v>
      </c>
      <c r="C1434" s="87"/>
      <c r="D1434" s="87" t="s">
        <v>62</v>
      </c>
      <c r="E1434" s="87" t="s">
        <v>357</v>
      </c>
      <c r="F1434" s="87"/>
      <c r="G1434" s="87">
        <v>10</v>
      </c>
      <c r="H1434" s="88">
        <v>0</v>
      </c>
      <c r="I1434" s="89">
        <v>10</v>
      </c>
      <c r="J1434" s="88">
        <v>12.55</v>
      </c>
      <c r="K1434" s="88">
        <v>25.75</v>
      </c>
    </row>
    <row r="1435" spans="1:11" ht="42" x14ac:dyDescent="0.2">
      <c r="A1435" s="87" t="s">
        <v>1478</v>
      </c>
      <c r="B1435" s="87" t="s">
        <v>195</v>
      </c>
      <c r="C1435" s="87"/>
      <c r="D1435" s="87" t="s">
        <v>63</v>
      </c>
      <c r="E1435" s="87"/>
      <c r="F1435" s="87"/>
      <c r="G1435" s="87">
        <v>10</v>
      </c>
      <c r="H1435" s="88">
        <v>0</v>
      </c>
      <c r="I1435" s="89">
        <v>10</v>
      </c>
      <c r="J1435" s="88">
        <v>17.5</v>
      </c>
      <c r="K1435" s="88">
        <v>35.9</v>
      </c>
    </row>
    <row r="1436" spans="1:11" ht="42" x14ac:dyDescent="0.2">
      <c r="A1436" s="87" t="s">
        <v>1479</v>
      </c>
      <c r="B1436" s="87" t="s">
        <v>195</v>
      </c>
      <c r="C1436" s="87"/>
      <c r="D1436" s="87" t="s">
        <v>63</v>
      </c>
      <c r="E1436" s="87" t="s">
        <v>357</v>
      </c>
      <c r="F1436" s="87"/>
      <c r="G1436" s="87">
        <v>10</v>
      </c>
      <c r="H1436" s="88">
        <v>0</v>
      </c>
      <c r="I1436" s="89">
        <v>10</v>
      </c>
      <c r="J1436" s="88">
        <v>14.1</v>
      </c>
      <c r="K1436" s="88">
        <v>28.9</v>
      </c>
    </row>
    <row r="1437" spans="1:11" ht="42" x14ac:dyDescent="0.2">
      <c r="A1437" s="87" t="s">
        <v>1480</v>
      </c>
      <c r="B1437" s="87" t="s">
        <v>195</v>
      </c>
      <c r="C1437" s="87"/>
      <c r="D1437" s="87" t="s">
        <v>329</v>
      </c>
      <c r="E1437" s="87"/>
      <c r="F1437" s="87" t="s">
        <v>331</v>
      </c>
      <c r="G1437" s="87">
        <v>10</v>
      </c>
      <c r="H1437" s="88">
        <v>0</v>
      </c>
      <c r="I1437" s="89">
        <v>10</v>
      </c>
      <c r="J1437" s="88">
        <v>19.850000000000001</v>
      </c>
      <c r="K1437" s="88">
        <v>40.700000000000003</v>
      </c>
    </row>
    <row r="1438" spans="1:11" ht="42" x14ac:dyDescent="0.2">
      <c r="A1438" s="87" t="s">
        <v>1481</v>
      </c>
      <c r="B1438" s="87" t="s">
        <v>195</v>
      </c>
      <c r="C1438" s="87"/>
      <c r="D1438" s="87" t="s">
        <v>329</v>
      </c>
      <c r="E1438" s="87" t="s">
        <v>357</v>
      </c>
      <c r="F1438" s="87" t="s">
        <v>331</v>
      </c>
      <c r="G1438" s="87">
        <v>10</v>
      </c>
      <c r="H1438" s="88">
        <v>0</v>
      </c>
      <c r="I1438" s="89">
        <v>10</v>
      </c>
      <c r="J1438" s="88">
        <v>16</v>
      </c>
      <c r="K1438" s="88">
        <v>32.799999999999997</v>
      </c>
    </row>
    <row r="1439" spans="1:11" ht="42" x14ac:dyDescent="0.2">
      <c r="A1439" s="87" t="s">
        <v>1482</v>
      </c>
      <c r="B1439" s="87" t="s">
        <v>195</v>
      </c>
      <c r="C1439" s="87"/>
      <c r="D1439" s="87" t="s">
        <v>330</v>
      </c>
      <c r="E1439" s="87"/>
      <c r="F1439" s="87" t="s">
        <v>331</v>
      </c>
      <c r="G1439" s="87">
        <v>10</v>
      </c>
      <c r="H1439" s="88">
        <v>0</v>
      </c>
      <c r="I1439" s="89">
        <v>10</v>
      </c>
      <c r="J1439" s="88">
        <v>23.5</v>
      </c>
      <c r="K1439" s="88">
        <v>48.15</v>
      </c>
    </row>
    <row r="1440" spans="1:11" ht="42" x14ac:dyDescent="0.2">
      <c r="A1440" s="87" t="s">
        <v>3615</v>
      </c>
      <c r="B1440" s="87" t="s">
        <v>195</v>
      </c>
      <c r="C1440" s="87"/>
      <c r="D1440" s="87" t="s">
        <v>59</v>
      </c>
      <c r="E1440" s="87"/>
      <c r="F1440" s="87" t="s">
        <v>2594</v>
      </c>
      <c r="G1440" s="87">
        <v>10</v>
      </c>
      <c r="H1440" s="88">
        <v>0</v>
      </c>
      <c r="I1440" s="89">
        <v>10</v>
      </c>
      <c r="J1440" s="88">
        <v>0</v>
      </c>
      <c r="K1440" s="88">
        <v>0</v>
      </c>
    </row>
    <row r="1441" spans="1:11" ht="42" x14ac:dyDescent="0.2">
      <c r="A1441" s="87" t="s">
        <v>1483</v>
      </c>
      <c r="B1441" s="87" t="s">
        <v>273</v>
      </c>
      <c r="C1441" s="87" t="s">
        <v>69</v>
      </c>
      <c r="D1441" s="87" t="s">
        <v>61</v>
      </c>
      <c r="E1441" s="87"/>
      <c r="F1441" s="87" t="s">
        <v>1137</v>
      </c>
      <c r="G1441" s="87">
        <v>10</v>
      </c>
      <c r="H1441" s="88">
        <v>0</v>
      </c>
      <c r="I1441" s="89">
        <v>10</v>
      </c>
      <c r="J1441" s="88">
        <v>21.8</v>
      </c>
      <c r="K1441" s="88">
        <v>44.7</v>
      </c>
    </row>
    <row r="1442" spans="1:11" ht="42" x14ac:dyDescent="0.2">
      <c r="A1442" s="87" t="s">
        <v>1484</v>
      </c>
      <c r="B1442" s="87" t="s">
        <v>273</v>
      </c>
      <c r="C1442" s="87" t="s">
        <v>69</v>
      </c>
      <c r="D1442" s="87" t="s">
        <v>61</v>
      </c>
      <c r="E1442" s="87" t="s">
        <v>328</v>
      </c>
      <c r="F1442" s="87"/>
      <c r="G1442" s="87">
        <v>10</v>
      </c>
      <c r="H1442" s="88">
        <v>0</v>
      </c>
      <c r="I1442" s="89">
        <v>10</v>
      </c>
      <c r="J1442" s="88">
        <v>21.05</v>
      </c>
      <c r="K1442" s="88">
        <v>43.15</v>
      </c>
    </row>
    <row r="1443" spans="1:11" ht="42" x14ac:dyDescent="0.2">
      <c r="A1443" s="87" t="s">
        <v>1485</v>
      </c>
      <c r="B1443" s="87" t="s">
        <v>273</v>
      </c>
      <c r="C1443" s="87" t="s">
        <v>69</v>
      </c>
      <c r="D1443" s="87" t="s">
        <v>64</v>
      </c>
      <c r="E1443" s="87"/>
      <c r="F1443" s="87" t="s">
        <v>1137</v>
      </c>
      <c r="G1443" s="87">
        <v>10</v>
      </c>
      <c r="H1443" s="88">
        <v>0</v>
      </c>
      <c r="I1443" s="89">
        <v>10</v>
      </c>
      <c r="J1443" s="88">
        <v>24.7</v>
      </c>
      <c r="K1443" s="88">
        <v>50.65</v>
      </c>
    </row>
    <row r="1444" spans="1:11" ht="42" x14ac:dyDescent="0.2">
      <c r="A1444" s="87" t="s">
        <v>1486</v>
      </c>
      <c r="B1444" s="87" t="s">
        <v>273</v>
      </c>
      <c r="C1444" s="87" t="s">
        <v>69</v>
      </c>
      <c r="D1444" s="87" t="s">
        <v>59</v>
      </c>
      <c r="E1444" s="87"/>
      <c r="F1444" s="87" t="s">
        <v>1137</v>
      </c>
      <c r="G1444" s="87">
        <v>10</v>
      </c>
      <c r="H1444" s="88">
        <v>0</v>
      </c>
      <c r="I1444" s="89">
        <v>10</v>
      </c>
      <c r="J1444" s="88">
        <v>18.649999999999999</v>
      </c>
      <c r="K1444" s="88">
        <v>38.25</v>
      </c>
    </row>
    <row r="1445" spans="1:11" ht="42" x14ac:dyDescent="0.2">
      <c r="A1445" s="87" t="s">
        <v>3328</v>
      </c>
      <c r="B1445" s="87" t="s">
        <v>3534</v>
      </c>
      <c r="C1445" s="87" t="s">
        <v>69</v>
      </c>
      <c r="D1445" s="87" t="s">
        <v>61</v>
      </c>
      <c r="E1445" s="87"/>
      <c r="F1445" s="87"/>
      <c r="G1445" s="87">
        <v>10</v>
      </c>
      <c r="H1445" s="88">
        <v>0</v>
      </c>
      <c r="I1445" s="89">
        <v>10</v>
      </c>
      <c r="J1445" s="88">
        <v>15.25</v>
      </c>
      <c r="K1445" s="88">
        <v>31.25</v>
      </c>
    </row>
    <row r="1446" spans="1:11" ht="42" x14ac:dyDescent="0.2">
      <c r="A1446" s="87" t="s">
        <v>3157</v>
      </c>
      <c r="B1446" s="87" t="s">
        <v>3534</v>
      </c>
      <c r="C1446" s="87" t="s">
        <v>69</v>
      </c>
      <c r="D1446" s="87" t="s">
        <v>64</v>
      </c>
      <c r="E1446" s="87"/>
      <c r="F1446" s="87"/>
      <c r="G1446" s="87">
        <v>10</v>
      </c>
      <c r="H1446" s="88">
        <v>0</v>
      </c>
      <c r="I1446" s="89">
        <v>10</v>
      </c>
      <c r="J1446" s="88">
        <v>17.95</v>
      </c>
      <c r="K1446" s="88">
        <v>36.799999999999997</v>
      </c>
    </row>
    <row r="1447" spans="1:11" ht="42" x14ac:dyDescent="0.2">
      <c r="A1447" s="87" t="s">
        <v>3329</v>
      </c>
      <c r="B1447" s="87" t="s">
        <v>3534</v>
      </c>
      <c r="C1447" s="87" t="s">
        <v>69</v>
      </c>
      <c r="D1447" s="87" t="s">
        <v>62</v>
      </c>
      <c r="E1447" s="87"/>
      <c r="F1447" s="87"/>
      <c r="G1447" s="87">
        <v>10</v>
      </c>
      <c r="H1447" s="88">
        <v>0</v>
      </c>
      <c r="I1447" s="89">
        <v>10</v>
      </c>
      <c r="J1447" s="88">
        <v>20.25</v>
      </c>
      <c r="K1447" s="88">
        <v>41.5</v>
      </c>
    </row>
    <row r="1448" spans="1:11" ht="42" x14ac:dyDescent="0.2">
      <c r="A1448" s="87" t="s">
        <v>3330</v>
      </c>
      <c r="B1448" s="87" t="s">
        <v>3534</v>
      </c>
      <c r="C1448" s="87" t="s">
        <v>69</v>
      </c>
      <c r="D1448" s="87" t="s">
        <v>63</v>
      </c>
      <c r="E1448" s="87"/>
      <c r="F1448" s="87"/>
      <c r="G1448" s="87">
        <v>10</v>
      </c>
      <c r="H1448" s="88">
        <v>0</v>
      </c>
      <c r="I1448" s="89">
        <v>10</v>
      </c>
      <c r="J1448" s="88">
        <v>22.85</v>
      </c>
      <c r="K1448" s="88">
        <v>46.85</v>
      </c>
    </row>
    <row r="1449" spans="1:11" ht="31.5" x14ac:dyDescent="0.2">
      <c r="A1449" s="87" t="s">
        <v>3331</v>
      </c>
      <c r="B1449" s="87" t="s">
        <v>97</v>
      </c>
      <c r="C1449" s="87" t="s">
        <v>3040</v>
      </c>
      <c r="D1449" s="87"/>
      <c r="E1449" s="87" t="s">
        <v>865</v>
      </c>
      <c r="F1449" s="87"/>
      <c r="G1449" s="87">
        <v>20</v>
      </c>
      <c r="H1449" s="88">
        <v>0</v>
      </c>
      <c r="I1449" s="89">
        <v>20</v>
      </c>
      <c r="J1449" s="88">
        <v>6.55</v>
      </c>
      <c r="K1449" s="88">
        <v>13.45</v>
      </c>
    </row>
    <row r="1450" spans="1:11" ht="31.5" x14ac:dyDescent="0.2">
      <c r="A1450" s="87" t="s">
        <v>1487</v>
      </c>
      <c r="B1450" s="87" t="s">
        <v>97</v>
      </c>
      <c r="C1450" s="87"/>
      <c r="D1450" s="87"/>
      <c r="E1450" s="87" t="s">
        <v>83</v>
      </c>
      <c r="F1450" s="87"/>
      <c r="G1450" s="87">
        <v>10</v>
      </c>
      <c r="H1450" s="88">
        <v>0</v>
      </c>
      <c r="I1450" s="89">
        <v>10</v>
      </c>
      <c r="J1450" s="88">
        <v>8.5</v>
      </c>
      <c r="K1450" s="88">
        <v>17.399999999999999</v>
      </c>
    </row>
    <row r="1451" spans="1:11" ht="21" x14ac:dyDescent="0.2">
      <c r="A1451" s="87" t="s">
        <v>1488</v>
      </c>
      <c r="B1451" s="87" t="s">
        <v>274</v>
      </c>
      <c r="C1451" s="87" t="s">
        <v>69</v>
      </c>
      <c r="D1451" s="87" t="s">
        <v>61</v>
      </c>
      <c r="E1451" s="87"/>
      <c r="F1451" s="87"/>
      <c r="G1451" s="87">
        <v>10</v>
      </c>
      <c r="H1451" s="88">
        <v>0</v>
      </c>
      <c r="I1451" s="89">
        <v>10</v>
      </c>
      <c r="J1451" s="88">
        <v>12.35</v>
      </c>
      <c r="K1451" s="88">
        <v>25.3</v>
      </c>
    </row>
    <row r="1452" spans="1:11" ht="21" x14ac:dyDescent="0.2">
      <c r="A1452" s="87" t="s">
        <v>1489</v>
      </c>
      <c r="B1452" s="87" t="s">
        <v>274</v>
      </c>
      <c r="C1452" s="87" t="s">
        <v>69</v>
      </c>
      <c r="D1452" s="87" t="s">
        <v>64</v>
      </c>
      <c r="E1452" s="87"/>
      <c r="F1452" s="87"/>
      <c r="G1452" s="87">
        <v>10</v>
      </c>
      <c r="H1452" s="88">
        <v>0</v>
      </c>
      <c r="I1452" s="89">
        <v>10</v>
      </c>
      <c r="J1452" s="88">
        <v>14.95</v>
      </c>
      <c r="K1452" s="88">
        <v>30.65</v>
      </c>
    </row>
    <row r="1453" spans="1:11" ht="21" x14ac:dyDescent="0.2">
      <c r="A1453" s="87" t="s">
        <v>1490</v>
      </c>
      <c r="B1453" s="87" t="s">
        <v>274</v>
      </c>
      <c r="C1453" s="87" t="s">
        <v>69</v>
      </c>
      <c r="D1453" s="87" t="s">
        <v>62</v>
      </c>
      <c r="E1453" s="87"/>
      <c r="F1453" s="87"/>
      <c r="G1453" s="87">
        <v>10</v>
      </c>
      <c r="H1453" s="88">
        <v>0</v>
      </c>
      <c r="I1453" s="89">
        <v>10</v>
      </c>
      <c r="J1453" s="88">
        <v>17.55</v>
      </c>
      <c r="K1453" s="88">
        <v>36</v>
      </c>
    </row>
    <row r="1454" spans="1:11" ht="21" x14ac:dyDescent="0.2">
      <c r="A1454" s="87" t="s">
        <v>1491</v>
      </c>
      <c r="B1454" s="87" t="s">
        <v>274</v>
      </c>
      <c r="C1454" s="87" t="s">
        <v>69</v>
      </c>
      <c r="D1454" s="87" t="s">
        <v>63</v>
      </c>
      <c r="E1454" s="87"/>
      <c r="F1454" s="87"/>
      <c r="G1454" s="87">
        <v>10</v>
      </c>
      <c r="H1454" s="88">
        <v>0</v>
      </c>
      <c r="I1454" s="89">
        <v>10</v>
      </c>
      <c r="J1454" s="88">
        <v>20.25</v>
      </c>
      <c r="K1454" s="88">
        <v>41.5</v>
      </c>
    </row>
    <row r="1455" spans="1:11" ht="21" x14ac:dyDescent="0.2">
      <c r="A1455" s="87" t="s">
        <v>1492</v>
      </c>
      <c r="B1455" s="87" t="s">
        <v>274</v>
      </c>
      <c r="C1455" s="87" t="s">
        <v>69</v>
      </c>
      <c r="D1455" s="87" t="s">
        <v>329</v>
      </c>
      <c r="E1455" s="87"/>
      <c r="F1455" s="87" t="s">
        <v>331</v>
      </c>
      <c r="G1455" s="87">
        <v>10</v>
      </c>
      <c r="H1455" s="88">
        <v>0</v>
      </c>
      <c r="I1455" s="89">
        <v>10</v>
      </c>
      <c r="J1455" s="88">
        <v>22.85</v>
      </c>
      <c r="K1455" s="88">
        <v>46.85</v>
      </c>
    </row>
    <row r="1456" spans="1:11" ht="21" x14ac:dyDescent="0.2">
      <c r="A1456" s="87" t="s">
        <v>1493</v>
      </c>
      <c r="B1456" s="87" t="s">
        <v>274</v>
      </c>
      <c r="C1456" s="87" t="s">
        <v>69</v>
      </c>
      <c r="D1456" s="87" t="s">
        <v>59</v>
      </c>
      <c r="E1456" s="87"/>
      <c r="F1456" s="87"/>
      <c r="G1456" s="87">
        <v>10</v>
      </c>
      <c r="H1456" s="88">
        <v>0</v>
      </c>
      <c r="I1456" s="89">
        <v>10</v>
      </c>
      <c r="J1456" s="88">
        <v>11.7</v>
      </c>
      <c r="K1456" s="88">
        <v>24</v>
      </c>
    </row>
    <row r="1457" spans="1:11" ht="31.5" x14ac:dyDescent="0.2">
      <c r="A1457" s="87" t="s">
        <v>3332</v>
      </c>
      <c r="B1457" s="87" t="s">
        <v>3151</v>
      </c>
      <c r="C1457" s="87" t="s">
        <v>69</v>
      </c>
      <c r="D1457" s="87" t="s">
        <v>61</v>
      </c>
      <c r="E1457" s="87"/>
      <c r="F1457" s="87"/>
      <c r="G1457" s="87">
        <v>10</v>
      </c>
      <c r="H1457" s="88">
        <v>0</v>
      </c>
      <c r="I1457" s="89">
        <v>10</v>
      </c>
      <c r="J1457" s="88">
        <v>15.25</v>
      </c>
      <c r="K1457" s="88">
        <v>31.25</v>
      </c>
    </row>
    <row r="1458" spans="1:11" ht="31.5" x14ac:dyDescent="0.2">
      <c r="A1458" s="87" t="s">
        <v>3150</v>
      </c>
      <c r="B1458" s="87" t="s">
        <v>3151</v>
      </c>
      <c r="C1458" s="87" t="s">
        <v>69</v>
      </c>
      <c r="D1458" s="87" t="s">
        <v>64</v>
      </c>
      <c r="E1458" s="87"/>
      <c r="F1458" s="87"/>
      <c r="G1458" s="87">
        <v>10</v>
      </c>
      <c r="H1458" s="88">
        <v>0</v>
      </c>
      <c r="I1458" s="89">
        <v>10</v>
      </c>
      <c r="J1458" s="88">
        <v>17.95</v>
      </c>
      <c r="K1458" s="88">
        <v>36.799999999999997</v>
      </c>
    </row>
    <row r="1459" spans="1:11" ht="31.5" x14ac:dyDescent="0.2">
      <c r="A1459" s="87" t="s">
        <v>3152</v>
      </c>
      <c r="B1459" s="87" t="s">
        <v>3151</v>
      </c>
      <c r="C1459" s="87" t="s">
        <v>69</v>
      </c>
      <c r="D1459" s="87" t="s">
        <v>62</v>
      </c>
      <c r="E1459" s="87"/>
      <c r="F1459" s="87"/>
      <c r="G1459" s="87">
        <v>10</v>
      </c>
      <c r="H1459" s="88">
        <v>0</v>
      </c>
      <c r="I1459" s="89">
        <v>10</v>
      </c>
      <c r="J1459" s="88">
        <v>20.25</v>
      </c>
      <c r="K1459" s="88">
        <v>41.5</v>
      </c>
    </row>
    <row r="1460" spans="1:11" ht="31.5" x14ac:dyDescent="0.2">
      <c r="A1460" s="87" t="s">
        <v>3333</v>
      </c>
      <c r="B1460" s="87" t="s">
        <v>3151</v>
      </c>
      <c r="C1460" s="87" t="s">
        <v>69</v>
      </c>
      <c r="D1460" s="87" t="s">
        <v>59</v>
      </c>
      <c r="E1460" s="87"/>
      <c r="F1460" s="87"/>
      <c r="G1460" s="87">
        <v>10</v>
      </c>
      <c r="H1460" s="88">
        <v>0</v>
      </c>
      <c r="I1460" s="89">
        <v>10</v>
      </c>
      <c r="J1460" s="88">
        <v>14.5</v>
      </c>
      <c r="K1460" s="88">
        <v>29.7</v>
      </c>
    </row>
    <row r="1461" spans="1:11" ht="21" x14ac:dyDescent="0.2">
      <c r="A1461" s="87" t="s">
        <v>1494</v>
      </c>
      <c r="B1461" s="87" t="s">
        <v>213</v>
      </c>
      <c r="C1461" s="87" t="s">
        <v>69</v>
      </c>
      <c r="D1461" s="87" t="s">
        <v>61</v>
      </c>
      <c r="E1461" s="87"/>
      <c r="F1461" s="87"/>
      <c r="G1461" s="87">
        <v>10</v>
      </c>
      <c r="H1461" s="88">
        <v>0</v>
      </c>
      <c r="I1461" s="89">
        <v>10</v>
      </c>
      <c r="J1461" s="88">
        <v>12.35</v>
      </c>
      <c r="K1461" s="88">
        <v>25.3</v>
      </c>
    </row>
    <row r="1462" spans="1:11" ht="21" x14ac:dyDescent="0.2">
      <c r="A1462" s="87" t="s">
        <v>1495</v>
      </c>
      <c r="B1462" s="87" t="s">
        <v>213</v>
      </c>
      <c r="C1462" s="87" t="s">
        <v>69</v>
      </c>
      <c r="D1462" s="87" t="s">
        <v>64</v>
      </c>
      <c r="E1462" s="87"/>
      <c r="F1462" s="87"/>
      <c r="G1462" s="87">
        <v>10</v>
      </c>
      <c r="H1462" s="88">
        <v>0</v>
      </c>
      <c r="I1462" s="89">
        <v>10</v>
      </c>
      <c r="J1462" s="88">
        <v>14.95</v>
      </c>
      <c r="K1462" s="88">
        <v>30.65</v>
      </c>
    </row>
    <row r="1463" spans="1:11" ht="21" x14ac:dyDescent="0.2">
      <c r="A1463" s="87" t="s">
        <v>1496</v>
      </c>
      <c r="B1463" s="87" t="s">
        <v>213</v>
      </c>
      <c r="C1463" s="87" t="s">
        <v>69</v>
      </c>
      <c r="D1463" s="87" t="s">
        <v>62</v>
      </c>
      <c r="E1463" s="87"/>
      <c r="F1463" s="87"/>
      <c r="G1463" s="87">
        <v>10</v>
      </c>
      <c r="H1463" s="88">
        <v>0</v>
      </c>
      <c r="I1463" s="89">
        <v>10</v>
      </c>
      <c r="J1463" s="88">
        <v>17.55</v>
      </c>
      <c r="K1463" s="88">
        <v>36</v>
      </c>
    </row>
    <row r="1464" spans="1:11" ht="21" x14ac:dyDescent="0.2">
      <c r="A1464" s="87" t="s">
        <v>1497</v>
      </c>
      <c r="B1464" s="87" t="s">
        <v>213</v>
      </c>
      <c r="C1464" s="87" t="s">
        <v>69</v>
      </c>
      <c r="D1464" s="87" t="s">
        <v>63</v>
      </c>
      <c r="E1464" s="87"/>
      <c r="F1464" s="87"/>
      <c r="G1464" s="87">
        <v>10</v>
      </c>
      <c r="H1464" s="88">
        <v>0</v>
      </c>
      <c r="I1464" s="89">
        <v>10</v>
      </c>
      <c r="J1464" s="88">
        <v>20.25</v>
      </c>
      <c r="K1464" s="88">
        <v>41.5</v>
      </c>
    </row>
    <row r="1465" spans="1:11" ht="21" x14ac:dyDescent="0.2">
      <c r="A1465" s="87" t="s">
        <v>1498</v>
      </c>
      <c r="B1465" s="87" t="s">
        <v>213</v>
      </c>
      <c r="C1465" s="87" t="s">
        <v>69</v>
      </c>
      <c r="D1465" s="87" t="s">
        <v>59</v>
      </c>
      <c r="E1465" s="87"/>
      <c r="F1465" s="87"/>
      <c r="G1465" s="87">
        <v>10</v>
      </c>
      <c r="H1465" s="88">
        <v>0</v>
      </c>
      <c r="I1465" s="89">
        <v>10</v>
      </c>
      <c r="J1465" s="88">
        <v>11.7</v>
      </c>
      <c r="K1465" s="88">
        <v>24</v>
      </c>
    </row>
    <row r="1466" spans="1:11" ht="21" x14ac:dyDescent="0.2">
      <c r="A1466" s="87" t="s">
        <v>2686</v>
      </c>
      <c r="B1466" s="87" t="s">
        <v>213</v>
      </c>
      <c r="C1466" s="87" t="s">
        <v>1146</v>
      </c>
      <c r="D1466" s="87" t="s">
        <v>61</v>
      </c>
      <c r="E1466" s="87"/>
      <c r="F1466" s="87" t="s">
        <v>331</v>
      </c>
      <c r="G1466" s="87">
        <v>5</v>
      </c>
      <c r="H1466" s="88">
        <v>0</v>
      </c>
      <c r="I1466" s="89">
        <v>10</v>
      </c>
      <c r="J1466" s="88">
        <v>14.9</v>
      </c>
      <c r="K1466" s="88">
        <v>30.55</v>
      </c>
    </row>
    <row r="1467" spans="1:11" ht="21" x14ac:dyDescent="0.2">
      <c r="A1467" s="87" t="s">
        <v>3145</v>
      </c>
      <c r="B1467" s="87" t="s">
        <v>213</v>
      </c>
      <c r="C1467" s="87" t="s">
        <v>1146</v>
      </c>
      <c r="D1467" s="87" t="s">
        <v>64</v>
      </c>
      <c r="E1467" s="87"/>
      <c r="F1467" s="87" t="s">
        <v>331</v>
      </c>
      <c r="G1467" s="87">
        <v>5</v>
      </c>
      <c r="H1467" s="88">
        <v>0</v>
      </c>
      <c r="I1467" s="89">
        <v>10</v>
      </c>
      <c r="J1467" s="88">
        <v>17.5</v>
      </c>
      <c r="K1467" s="88">
        <v>35.9</v>
      </c>
    </row>
    <row r="1468" spans="1:11" ht="21" x14ac:dyDescent="0.2">
      <c r="A1468" s="87" t="s">
        <v>3334</v>
      </c>
      <c r="B1468" s="87" t="s">
        <v>213</v>
      </c>
      <c r="C1468" s="87" t="s">
        <v>1146</v>
      </c>
      <c r="D1468" s="87" t="s">
        <v>62</v>
      </c>
      <c r="E1468" s="87"/>
      <c r="F1468" s="87" t="s">
        <v>331</v>
      </c>
      <c r="G1468" s="87">
        <v>5</v>
      </c>
      <c r="H1468" s="88">
        <v>0</v>
      </c>
      <c r="I1468" s="89">
        <v>10</v>
      </c>
      <c r="J1468" s="88">
        <v>20</v>
      </c>
      <c r="K1468" s="88">
        <v>41</v>
      </c>
    </row>
    <row r="1469" spans="1:11" ht="21" x14ac:dyDescent="0.2">
      <c r="A1469" s="87" t="s">
        <v>1499</v>
      </c>
      <c r="B1469" s="87" t="s">
        <v>93</v>
      </c>
      <c r="C1469" s="87" t="s">
        <v>69</v>
      </c>
      <c r="D1469" s="87" t="s">
        <v>61</v>
      </c>
      <c r="E1469" s="87"/>
      <c r="F1469" s="87"/>
      <c r="G1469" s="87">
        <v>10</v>
      </c>
      <c r="H1469" s="88">
        <v>0</v>
      </c>
      <c r="I1469" s="89">
        <v>10</v>
      </c>
      <c r="J1469" s="88">
        <v>12.35</v>
      </c>
      <c r="K1469" s="88">
        <v>25.3</v>
      </c>
    </row>
    <row r="1470" spans="1:11" ht="21" x14ac:dyDescent="0.2">
      <c r="A1470" s="87" t="s">
        <v>1500</v>
      </c>
      <c r="B1470" s="87" t="s">
        <v>93</v>
      </c>
      <c r="C1470" s="87" t="s">
        <v>69</v>
      </c>
      <c r="D1470" s="87" t="s">
        <v>64</v>
      </c>
      <c r="E1470" s="87"/>
      <c r="F1470" s="87"/>
      <c r="G1470" s="87">
        <v>10</v>
      </c>
      <c r="H1470" s="88">
        <v>0</v>
      </c>
      <c r="I1470" s="89">
        <v>10</v>
      </c>
      <c r="J1470" s="88">
        <v>14.95</v>
      </c>
      <c r="K1470" s="88">
        <v>30.65</v>
      </c>
    </row>
    <row r="1471" spans="1:11" ht="21" x14ac:dyDescent="0.2">
      <c r="A1471" s="87" t="s">
        <v>1501</v>
      </c>
      <c r="B1471" s="87" t="s">
        <v>93</v>
      </c>
      <c r="C1471" s="87" t="s">
        <v>69</v>
      </c>
      <c r="D1471" s="87" t="s">
        <v>62</v>
      </c>
      <c r="E1471" s="87"/>
      <c r="F1471" s="87"/>
      <c r="G1471" s="87">
        <v>10</v>
      </c>
      <c r="H1471" s="88">
        <v>0</v>
      </c>
      <c r="I1471" s="89">
        <v>10</v>
      </c>
      <c r="J1471" s="88">
        <v>17.55</v>
      </c>
      <c r="K1471" s="88">
        <v>36</v>
      </c>
    </row>
    <row r="1472" spans="1:11" ht="21" x14ac:dyDescent="0.2">
      <c r="A1472" s="87" t="s">
        <v>1502</v>
      </c>
      <c r="B1472" s="87" t="s">
        <v>93</v>
      </c>
      <c r="C1472" s="87" t="s">
        <v>69</v>
      </c>
      <c r="D1472" s="87" t="s">
        <v>63</v>
      </c>
      <c r="E1472" s="87"/>
      <c r="F1472" s="87"/>
      <c r="G1472" s="87">
        <v>10</v>
      </c>
      <c r="H1472" s="88">
        <v>0</v>
      </c>
      <c r="I1472" s="89">
        <v>10</v>
      </c>
      <c r="J1472" s="88">
        <v>20.25</v>
      </c>
      <c r="K1472" s="88">
        <v>41.5</v>
      </c>
    </row>
    <row r="1473" spans="1:11" ht="21" x14ac:dyDescent="0.2">
      <c r="A1473" s="87" t="s">
        <v>3616</v>
      </c>
      <c r="B1473" s="87" t="s">
        <v>93</v>
      </c>
      <c r="C1473" s="87" t="s">
        <v>69</v>
      </c>
      <c r="D1473" s="87" t="s">
        <v>81</v>
      </c>
      <c r="E1473" s="87"/>
      <c r="F1473" s="87" t="s">
        <v>2594</v>
      </c>
      <c r="G1473" s="87">
        <v>10</v>
      </c>
      <c r="H1473" s="88">
        <v>0</v>
      </c>
      <c r="I1473" s="89">
        <v>10</v>
      </c>
      <c r="J1473" s="88">
        <v>0</v>
      </c>
      <c r="K1473" s="88">
        <v>0</v>
      </c>
    </row>
    <row r="1474" spans="1:11" ht="21" x14ac:dyDescent="0.2">
      <c r="A1474" s="87" t="s">
        <v>1503</v>
      </c>
      <c r="B1474" s="87" t="s">
        <v>93</v>
      </c>
      <c r="C1474" s="87" t="s">
        <v>69</v>
      </c>
      <c r="D1474" s="87" t="s">
        <v>59</v>
      </c>
      <c r="E1474" s="87"/>
      <c r="F1474" s="87"/>
      <c r="G1474" s="87">
        <v>10</v>
      </c>
      <c r="H1474" s="88">
        <v>0</v>
      </c>
      <c r="I1474" s="89">
        <v>10</v>
      </c>
      <c r="J1474" s="88">
        <v>11.7</v>
      </c>
      <c r="K1474" s="88">
        <v>24</v>
      </c>
    </row>
    <row r="1475" spans="1:11" ht="21" x14ac:dyDescent="0.2">
      <c r="A1475" s="87" t="s">
        <v>2687</v>
      </c>
      <c r="B1475" s="87" t="s">
        <v>93</v>
      </c>
      <c r="C1475" s="87" t="s">
        <v>1146</v>
      </c>
      <c r="D1475" s="87" t="s">
        <v>61</v>
      </c>
      <c r="E1475" s="87"/>
      <c r="F1475" s="87" t="s">
        <v>331</v>
      </c>
      <c r="G1475" s="87">
        <v>5</v>
      </c>
      <c r="H1475" s="88">
        <v>0</v>
      </c>
      <c r="I1475" s="89">
        <v>10</v>
      </c>
      <c r="J1475" s="88">
        <v>14.9</v>
      </c>
      <c r="K1475" s="88">
        <v>30.55</v>
      </c>
    </row>
    <row r="1476" spans="1:11" ht="21" x14ac:dyDescent="0.2">
      <c r="A1476" s="87" t="s">
        <v>2688</v>
      </c>
      <c r="B1476" s="87" t="s">
        <v>93</v>
      </c>
      <c r="C1476" s="87" t="s">
        <v>1146</v>
      </c>
      <c r="D1476" s="87" t="s">
        <v>64</v>
      </c>
      <c r="E1476" s="87"/>
      <c r="F1476" s="87" t="s">
        <v>331</v>
      </c>
      <c r="G1476" s="87">
        <v>5</v>
      </c>
      <c r="H1476" s="88">
        <v>0</v>
      </c>
      <c r="I1476" s="89">
        <v>10</v>
      </c>
      <c r="J1476" s="88">
        <v>17.5</v>
      </c>
      <c r="K1476" s="88">
        <v>35.9</v>
      </c>
    </row>
    <row r="1477" spans="1:11" ht="21" x14ac:dyDescent="0.2">
      <c r="A1477" s="87" t="s">
        <v>2689</v>
      </c>
      <c r="B1477" s="87" t="s">
        <v>93</v>
      </c>
      <c r="C1477" s="87" t="s">
        <v>1146</v>
      </c>
      <c r="D1477" s="87" t="s">
        <v>62</v>
      </c>
      <c r="E1477" s="87"/>
      <c r="F1477" s="87" t="s">
        <v>331</v>
      </c>
      <c r="G1477" s="87">
        <v>5</v>
      </c>
      <c r="H1477" s="88">
        <v>0</v>
      </c>
      <c r="I1477" s="89">
        <v>10</v>
      </c>
      <c r="J1477" s="88">
        <v>20</v>
      </c>
      <c r="K1477" s="88">
        <v>41</v>
      </c>
    </row>
    <row r="1478" spans="1:11" ht="21" x14ac:dyDescent="0.2">
      <c r="A1478" s="87" t="s">
        <v>2690</v>
      </c>
      <c r="B1478" s="87" t="s">
        <v>93</v>
      </c>
      <c r="C1478" s="87" t="s">
        <v>1146</v>
      </c>
      <c r="D1478" s="87" t="s">
        <v>63</v>
      </c>
      <c r="E1478" s="87"/>
      <c r="F1478" s="87" t="s">
        <v>331</v>
      </c>
      <c r="G1478" s="87">
        <v>5</v>
      </c>
      <c r="H1478" s="88">
        <v>0</v>
      </c>
      <c r="I1478" s="89">
        <v>10</v>
      </c>
      <c r="J1478" s="88">
        <v>22.4</v>
      </c>
      <c r="K1478" s="88">
        <v>45.9</v>
      </c>
    </row>
    <row r="1479" spans="1:11" ht="21" x14ac:dyDescent="0.2">
      <c r="A1479" s="87" t="s">
        <v>1504</v>
      </c>
      <c r="B1479" s="87" t="s">
        <v>214</v>
      </c>
      <c r="C1479" s="87" t="s">
        <v>69</v>
      </c>
      <c r="D1479" s="87" t="s">
        <v>61</v>
      </c>
      <c r="E1479" s="87"/>
      <c r="F1479" s="87"/>
      <c r="G1479" s="87">
        <v>10</v>
      </c>
      <c r="H1479" s="88">
        <v>0</v>
      </c>
      <c r="I1479" s="89">
        <v>10</v>
      </c>
      <c r="J1479" s="88">
        <v>12.35</v>
      </c>
      <c r="K1479" s="88">
        <v>25.3</v>
      </c>
    </row>
    <row r="1480" spans="1:11" ht="21" x14ac:dyDescent="0.2">
      <c r="A1480" s="87" t="s">
        <v>1505</v>
      </c>
      <c r="B1480" s="87" t="s">
        <v>214</v>
      </c>
      <c r="C1480" s="87" t="s">
        <v>69</v>
      </c>
      <c r="D1480" s="87" t="s">
        <v>64</v>
      </c>
      <c r="E1480" s="87"/>
      <c r="F1480" s="87"/>
      <c r="G1480" s="87">
        <v>10</v>
      </c>
      <c r="H1480" s="88">
        <v>0</v>
      </c>
      <c r="I1480" s="89">
        <v>10</v>
      </c>
      <c r="J1480" s="88">
        <v>14.95</v>
      </c>
      <c r="K1480" s="88">
        <v>30.65</v>
      </c>
    </row>
    <row r="1481" spans="1:11" ht="21" x14ac:dyDescent="0.2">
      <c r="A1481" s="87" t="s">
        <v>1506</v>
      </c>
      <c r="B1481" s="87" t="s">
        <v>214</v>
      </c>
      <c r="C1481" s="87" t="s">
        <v>69</v>
      </c>
      <c r="D1481" s="87" t="s">
        <v>62</v>
      </c>
      <c r="E1481" s="87"/>
      <c r="F1481" s="87"/>
      <c r="G1481" s="87">
        <v>10</v>
      </c>
      <c r="H1481" s="88">
        <v>0</v>
      </c>
      <c r="I1481" s="89">
        <v>10</v>
      </c>
      <c r="J1481" s="88">
        <v>17.55</v>
      </c>
      <c r="K1481" s="88">
        <v>36</v>
      </c>
    </row>
    <row r="1482" spans="1:11" ht="21" x14ac:dyDescent="0.2">
      <c r="A1482" s="87" t="s">
        <v>1507</v>
      </c>
      <c r="B1482" s="87" t="s">
        <v>214</v>
      </c>
      <c r="C1482" s="87" t="s">
        <v>69</v>
      </c>
      <c r="D1482" s="87" t="s">
        <v>63</v>
      </c>
      <c r="E1482" s="87"/>
      <c r="F1482" s="87"/>
      <c r="G1482" s="87">
        <v>10</v>
      </c>
      <c r="H1482" s="88">
        <v>0</v>
      </c>
      <c r="I1482" s="89">
        <v>10</v>
      </c>
      <c r="J1482" s="88">
        <v>20.25</v>
      </c>
      <c r="K1482" s="88">
        <v>41.5</v>
      </c>
    </row>
    <row r="1483" spans="1:11" ht="21" x14ac:dyDescent="0.2">
      <c r="A1483" s="87" t="s">
        <v>1508</v>
      </c>
      <c r="B1483" s="87" t="s">
        <v>214</v>
      </c>
      <c r="C1483" s="87" t="s">
        <v>69</v>
      </c>
      <c r="D1483" s="87" t="s">
        <v>59</v>
      </c>
      <c r="E1483" s="87"/>
      <c r="F1483" s="87"/>
      <c r="G1483" s="87">
        <v>10</v>
      </c>
      <c r="H1483" s="88">
        <v>0</v>
      </c>
      <c r="I1483" s="89">
        <v>10</v>
      </c>
      <c r="J1483" s="88">
        <v>11.7</v>
      </c>
      <c r="K1483" s="88">
        <v>24</v>
      </c>
    </row>
    <row r="1484" spans="1:11" ht="21" x14ac:dyDescent="0.2">
      <c r="A1484" s="87" t="s">
        <v>2691</v>
      </c>
      <c r="B1484" s="87" t="s">
        <v>214</v>
      </c>
      <c r="C1484" s="87" t="s">
        <v>1146</v>
      </c>
      <c r="D1484" s="87" t="s">
        <v>61</v>
      </c>
      <c r="E1484" s="87"/>
      <c r="F1484" s="87" t="s">
        <v>331</v>
      </c>
      <c r="G1484" s="87">
        <v>5</v>
      </c>
      <c r="H1484" s="88">
        <v>0</v>
      </c>
      <c r="I1484" s="89">
        <v>10</v>
      </c>
      <c r="J1484" s="88">
        <v>14.9</v>
      </c>
      <c r="K1484" s="88">
        <v>30.55</v>
      </c>
    </row>
    <row r="1485" spans="1:11" ht="21" x14ac:dyDescent="0.2">
      <c r="A1485" s="87" t="s">
        <v>2692</v>
      </c>
      <c r="B1485" s="87" t="s">
        <v>214</v>
      </c>
      <c r="C1485" s="87" t="s">
        <v>1146</v>
      </c>
      <c r="D1485" s="87" t="s">
        <v>64</v>
      </c>
      <c r="E1485" s="87"/>
      <c r="F1485" s="87" t="s">
        <v>331</v>
      </c>
      <c r="G1485" s="87">
        <v>5</v>
      </c>
      <c r="H1485" s="88">
        <v>0</v>
      </c>
      <c r="I1485" s="89">
        <v>10</v>
      </c>
      <c r="J1485" s="88">
        <v>17.5</v>
      </c>
      <c r="K1485" s="88">
        <v>35.9</v>
      </c>
    </row>
    <row r="1486" spans="1:11" ht="21" x14ac:dyDescent="0.2">
      <c r="A1486" s="87" t="s">
        <v>2693</v>
      </c>
      <c r="B1486" s="87" t="s">
        <v>214</v>
      </c>
      <c r="C1486" s="87" t="s">
        <v>1146</v>
      </c>
      <c r="D1486" s="87" t="s">
        <v>62</v>
      </c>
      <c r="E1486" s="87"/>
      <c r="F1486" s="87" t="s">
        <v>331</v>
      </c>
      <c r="G1486" s="87">
        <v>5</v>
      </c>
      <c r="H1486" s="88">
        <v>0</v>
      </c>
      <c r="I1486" s="89">
        <v>10</v>
      </c>
      <c r="J1486" s="88">
        <v>20</v>
      </c>
      <c r="K1486" s="88">
        <v>41</v>
      </c>
    </row>
    <row r="1487" spans="1:11" ht="21" x14ac:dyDescent="0.2">
      <c r="A1487" s="87" t="s">
        <v>2694</v>
      </c>
      <c r="B1487" s="87" t="s">
        <v>214</v>
      </c>
      <c r="C1487" s="87" t="s">
        <v>1146</v>
      </c>
      <c r="D1487" s="87" t="s">
        <v>63</v>
      </c>
      <c r="E1487" s="87"/>
      <c r="F1487" s="87" t="s">
        <v>331</v>
      </c>
      <c r="G1487" s="87">
        <v>5</v>
      </c>
      <c r="H1487" s="88">
        <v>0</v>
      </c>
      <c r="I1487" s="89">
        <v>10</v>
      </c>
      <c r="J1487" s="88">
        <v>22.4</v>
      </c>
      <c r="K1487" s="88">
        <v>45.9</v>
      </c>
    </row>
    <row r="1488" spans="1:11" ht="21" x14ac:dyDescent="0.2">
      <c r="A1488" s="87" t="s">
        <v>3335</v>
      </c>
      <c r="B1488" s="87" t="s">
        <v>214</v>
      </c>
      <c r="C1488" s="87" t="s">
        <v>1146</v>
      </c>
      <c r="D1488" s="87" t="s">
        <v>329</v>
      </c>
      <c r="E1488" s="87"/>
      <c r="F1488" s="87" t="s">
        <v>3210</v>
      </c>
      <c r="G1488" s="87">
        <v>5</v>
      </c>
      <c r="H1488" s="88">
        <v>0</v>
      </c>
      <c r="I1488" s="89">
        <v>10</v>
      </c>
      <c r="J1488" s="88">
        <v>24.8</v>
      </c>
      <c r="K1488" s="88">
        <v>50.85</v>
      </c>
    </row>
    <row r="1489" spans="1:11" ht="21" x14ac:dyDescent="0.2">
      <c r="A1489" s="87" t="s">
        <v>1509</v>
      </c>
      <c r="B1489" s="87" t="s">
        <v>92</v>
      </c>
      <c r="C1489" s="87" t="s">
        <v>69</v>
      </c>
      <c r="D1489" s="87" t="s">
        <v>61</v>
      </c>
      <c r="E1489" s="87"/>
      <c r="F1489" s="87"/>
      <c r="G1489" s="87">
        <v>10</v>
      </c>
      <c r="H1489" s="88">
        <v>0</v>
      </c>
      <c r="I1489" s="89">
        <v>10</v>
      </c>
      <c r="J1489" s="88">
        <v>12.35</v>
      </c>
      <c r="K1489" s="88">
        <v>25.3</v>
      </c>
    </row>
    <row r="1490" spans="1:11" ht="21" x14ac:dyDescent="0.2">
      <c r="A1490" s="87" t="s">
        <v>1510</v>
      </c>
      <c r="B1490" s="87" t="s">
        <v>92</v>
      </c>
      <c r="C1490" s="87" t="s">
        <v>69</v>
      </c>
      <c r="D1490" s="87" t="s">
        <v>64</v>
      </c>
      <c r="E1490" s="87"/>
      <c r="F1490" s="87"/>
      <c r="G1490" s="87">
        <v>10</v>
      </c>
      <c r="H1490" s="88">
        <v>0</v>
      </c>
      <c r="I1490" s="89">
        <v>10</v>
      </c>
      <c r="J1490" s="88">
        <v>14.95</v>
      </c>
      <c r="K1490" s="88">
        <v>30.65</v>
      </c>
    </row>
    <row r="1491" spans="1:11" ht="21" x14ac:dyDescent="0.2">
      <c r="A1491" s="87" t="s">
        <v>1511</v>
      </c>
      <c r="B1491" s="87" t="s">
        <v>92</v>
      </c>
      <c r="C1491" s="87" t="s">
        <v>69</v>
      </c>
      <c r="D1491" s="87" t="s">
        <v>62</v>
      </c>
      <c r="E1491" s="87"/>
      <c r="F1491" s="87"/>
      <c r="G1491" s="87">
        <v>10</v>
      </c>
      <c r="H1491" s="88">
        <v>0</v>
      </c>
      <c r="I1491" s="89">
        <v>10</v>
      </c>
      <c r="J1491" s="88">
        <v>17.55</v>
      </c>
      <c r="K1491" s="88">
        <v>36</v>
      </c>
    </row>
    <row r="1492" spans="1:11" ht="21" x14ac:dyDescent="0.2">
      <c r="A1492" s="87" t="s">
        <v>1512</v>
      </c>
      <c r="B1492" s="87" t="s">
        <v>92</v>
      </c>
      <c r="C1492" s="87" t="s">
        <v>69</v>
      </c>
      <c r="D1492" s="87" t="s">
        <v>63</v>
      </c>
      <c r="E1492" s="87"/>
      <c r="F1492" s="87"/>
      <c r="G1492" s="87">
        <v>10</v>
      </c>
      <c r="H1492" s="88">
        <v>0</v>
      </c>
      <c r="I1492" s="89">
        <v>10</v>
      </c>
      <c r="J1492" s="88">
        <v>20.25</v>
      </c>
      <c r="K1492" s="88">
        <v>41.5</v>
      </c>
    </row>
    <row r="1493" spans="1:11" ht="21" x14ac:dyDescent="0.2">
      <c r="A1493" s="87" t="s">
        <v>3336</v>
      </c>
      <c r="B1493" s="87" t="s">
        <v>92</v>
      </c>
      <c r="C1493" s="87" t="s">
        <v>69</v>
      </c>
      <c r="D1493" s="87" t="s">
        <v>329</v>
      </c>
      <c r="E1493" s="87"/>
      <c r="F1493" s="87" t="s">
        <v>331</v>
      </c>
      <c r="G1493" s="87">
        <v>10</v>
      </c>
      <c r="H1493" s="88">
        <v>0</v>
      </c>
      <c r="I1493" s="89">
        <v>10</v>
      </c>
      <c r="J1493" s="88">
        <v>22.85</v>
      </c>
      <c r="K1493" s="88">
        <v>46.85</v>
      </c>
    </row>
    <row r="1494" spans="1:11" ht="21" x14ac:dyDescent="0.2">
      <c r="A1494" s="87" t="s">
        <v>1513</v>
      </c>
      <c r="B1494" s="87" t="s">
        <v>92</v>
      </c>
      <c r="C1494" s="87" t="s">
        <v>69</v>
      </c>
      <c r="D1494" s="87" t="s">
        <v>59</v>
      </c>
      <c r="E1494" s="87"/>
      <c r="F1494" s="87"/>
      <c r="G1494" s="87">
        <v>10</v>
      </c>
      <c r="H1494" s="88">
        <v>0</v>
      </c>
      <c r="I1494" s="89">
        <v>10</v>
      </c>
      <c r="J1494" s="88">
        <v>11.7</v>
      </c>
      <c r="K1494" s="88">
        <v>24</v>
      </c>
    </row>
    <row r="1495" spans="1:11" ht="21" x14ac:dyDescent="0.2">
      <c r="A1495" s="87" t="s">
        <v>3337</v>
      </c>
      <c r="B1495" s="87" t="s">
        <v>92</v>
      </c>
      <c r="C1495" s="87" t="s">
        <v>1146</v>
      </c>
      <c r="D1495" s="87" t="s">
        <v>61</v>
      </c>
      <c r="E1495" s="87"/>
      <c r="F1495" s="87" t="s">
        <v>331</v>
      </c>
      <c r="G1495" s="87">
        <v>5</v>
      </c>
      <c r="H1495" s="88">
        <v>0</v>
      </c>
      <c r="I1495" s="89">
        <v>10</v>
      </c>
      <c r="J1495" s="88">
        <v>14.9</v>
      </c>
      <c r="K1495" s="88">
        <v>30.55</v>
      </c>
    </row>
    <row r="1496" spans="1:11" ht="21" x14ac:dyDescent="0.2">
      <c r="A1496" s="87" t="s">
        <v>2695</v>
      </c>
      <c r="B1496" s="87" t="s">
        <v>92</v>
      </c>
      <c r="C1496" s="87" t="s">
        <v>1146</v>
      </c>
      <c r="D1496" s="87" t="s">
        <v>64</v>
      </c>
      <c r="E1496" s="87"/>
      <c r="F1496" s="87" t="s">
        <v>331</v>
      </c>
      <c r="G1496" s="87">
        <v>5</v>
      </c>
      <c r="H1496" s="88">
        <v>0</v>
      </c>
      <c r="I1496" s="89">
        <v>10</v>
      </c>
      <c r="J1496" s="88">
        <v>17.5</v>
      </c>
      <c r="K1496" s="88">
        <v>35.9</v>
      </c>
    </row>
    <row r="1497" spans="1:11" ht="21" x14ac:dyDescent="0.2">
      <c r="A1497" s="87" t="s">
        <v>2696</v>
      </c>
      <c r="B1497" s="87" t="s">
        <v>92</v>
      </c>
      <c r="C1497" s="87" t="s">
        <v>1146</v>
      </c>
      <c r="D1497" s="87" t="s">
        <v>62</v>
      </c>
      <c r="E1497" s="87"/>
      <c r="F1497" s="87" t="s">
        <v>331</v>
      </c>
      <c r="G1497" s="87">
        <v>5</v>
      </c>
      <c r="H1497" s="88">
        <v>0</v>
      </c>
      <c r="I1497" s="89">
        <v>10</v>
      </c>
      <c r="J1497" s="88">
        <v>20</v>
      </c>
      <c r="K1497" s="88">
        <v>41</v>
      </c>
    </row>
    <row r="1498" spans="1:11" ht="21" x14ac:dyDescent="0.2">
      <c r="A1498" s="87" t="s">
        <v>3143</v>
      </c>
      <c r="B1498" s="87" t="s">
        <v>92</v>
      </c>
      <c r="C1498" s="87" t="s">
        <v>1146</v>
      </c>
      <c r="D1498" s="87" t="s">
        <v>63</v>
      </c>
      <c r="E1498" s="87"/>
      <c r="F1498" s="87" t="s">
        <v>3210</v>
      </c>
      <c r="G1498" s="87">
        <v>5</v>
      </c>
      <c r="H1498" s="88">
        <v>0</v>
      </c>
      <c r="I1498" s="89">
        <v>10</v>
      </c>
      <c r="J1498" s="88">
        <v>22.4</v>
      </c>
      <c r="K1498" s="88">
        <v>45.9</v>
      </c>
    </row>
    <row r="1499" spans="1:11" ht="21" x14ac:dyDescent="0.2">
      <c r="A1499" s="87" t="s">
        <v>3617</v>
      </c>
      <c r="B1499" s="87" t="s">
        <v>92</v>
      </c>
      <c r="C1499" s="87" t="s">
        <v>1146</v>
      </c>
      <c r="D1499" s="87" t="s">
        <v>329</v>
      </c>
      <c r="E1499" s="87"/>
      <c r="F1499" s="87" t="s">
        <v>331</v>
      </c>
      <c r="G1499" s="87">
        <v>5</v>
      </c>
      <c r="H1499" s="88">
        <v>0</v>
      </c>
      <c r="I1499" s="89">
        <v>10</v>
      </c>
      <c r="J1499" s="88">
        <v>24.8</v>
      </c>
      <c r="K1499" s="88">
        <v>50.85</v>
      </c>
    </row>
    <row r="1500" spans="1:11" ht="42" x14ac:dyDescent="0.2">
      <c r="A1500" s="87" t="s">
        <v>2697</v>
      </c>
      <c r="B1500" s="87" t="s">
        <v>2698</v>
      </c>
      <c r="C1500" s="87"/>
      <c r="D1500" s="87"/>
      <c r="E1500" s="87" t="s">
        <v>83</v>
      </c>
      <c r="F1500" s="87"/>
      <c r="G1500" s="87">
        <v>10</v>
      </c>
      <c r="H1500" s="88">
        <v>0</v>
      </c>
      <c r="I1500" s="89">
        <v>10</v>
      </c>
      <c r="J1500" s="88">
        <v>6.05</v>
      </c>
      <c r="K1500" s="88">
        <v>12.4</v>
      </c>
    </row>
    <row r="1501" spans="1:11" ht="31.5" x14ac:dyDescent="0.2">
      <c r="A1501" s="87" t="s">
        <v>1514</v>
      </c>
      <c r="B1501" s="87" t="s">
        <v>89</v>
      </c>
      <c r="C1501" s="87" t="s">
        <v>60</v>
      </c>
      <c r="D1501" s="87"/>
      <c r="E1501" s="87"/>
      <c r="F1501" s="87"/>
      <c r="G1501" s="87">
        <v>50</v>
      </c>
      <c r="H1501" s="88">
        <v>0</v>
      </c>
      <c r="I1501" s="89">
        <v>50</v>
      </c>
      <c r="J1501" s="88">
        <v>2.65</v>
      </c>
      <c r="K1501" s="88">
        <v>5.45</v>
      </c>
    </row>
    <row r="1502" spans="1:11" ht="31.5" x14ac:dyDescent="0.2">
      <c r="A1502" s="87" t="s">
        <v>1515</v>
      </c>
      <c r="B1502" s="87" t="s">
        <v>89</v>
      </c>
      <c r="C1502" s="87"/>
      <c r="D1502" s="87"/>
      <c r="E1502" s="87" t="s">
        <v>83</v>
      </c>
      <c r="F1502" s="87"/>
      <c r="G1502" s="87">
        <v>10</v>
      </c>
      <c r="H1502" s="88">
        <v>0</v>
      </c>
      <c r="I1502" s="89">
        <v>10</v>
      </c>
      <c r="J1502" s="88">
        <v>6.05</v>
      </c>
      <c r="K1502" s="88">
        <v>12.4</v>
      </c>
    </row>
    <row r="1503" spans="1:11" ht="31.5" x14ac:dyDescent="0.2">
      <c r="A1503" s="87" t="s">
        <v>3338</v>
      </c>
      <c r="B1503" s="87" t="s">
        <v>89</v>
      </c>
      <c r="C1503" s="87"/>
      <c r="D1503" s="87"/>
      <c r="E1503" s="87" t="s">
        <v>265</v>
      </c>
      <c r="F1503" s="87" t="s">
        <v>3237</v>
      </c>
      <c r="G1503" s="87">
        <v>5</v>
      </c>
      <c r="H1503" s="88">
        <v>0</v>
      </c>
      <c r="I1503" s="89">
        <v>20</v>
      </c>
      <c r="J1503" s="88">
        <v>10</v>
      </c>
      <c r="K1503" s="88">
        <v>20.5</v>
      </c>
    </row>
    <row r="1504" spans="1:11" ht="21" x14ac:dyDescent="0.2">
      <c r="A1504" s="87" t="s">
        <v>3339</v>
      </c>
      <c r="B1504" s="87" t="s">
        <v>212</v>
      </c>
      <c r="C1504" s="87" t="s">
        <v>3040</v>
      </c>
      <c r="D1504" s="87"/>
      <c r="E1504" s="87" t="s">
        <v>865</v>
      </c>
      <c r="F1504" s="87"/>
      <c r="G1504" s="87">
        <v>20</v>
      </c>
      <c r="H1504" s="88">
        <v>0</v>
      </c>
      <c r="I1504" s="89">
        <v>20</v>
      </c>
      <c r="J1504" s="88">
        <v>6.55</v>
      </c>
      <c r="K1504" s="88">
        <v>13.45</v>
      </c>
    </row>
    <row r="1505" spans="1:11" ht="21" x14ac:dyDescent="0.2">
      <c r="A1505" s="87" t="s">
        <v>1516</v>
      </c>
      <c r="B1505" s="87" t="s">
        <v>212</v>
      </c>
      <c r="C1505" s="87"/>
      <c r="D1505" s="87"/>
      <c r="E1505" s="87" t="s">
        <v>83</v>
      </c>
      <c r="F1505" s="87"/>
      <c r="G1505" s="87">
        <v>10</v>
      </c>
      <c r="H1505" s="88">
        <v>0</v>
      </c>
      <c r="I1505" s="89">
        <v>10</v>
      </c>
      <c r="J1505" s="88">
        <v>8.5</v>
      </c>
      <c r="K1505" s="88">
        <v>17.399999999999999</v>
      </c>
    </row>
    <row r="1506" spans="1:11" ht="31.5" x14ac:dyDescent="0.2">
      <c r="A1506" s="87" t="s">
        <v>1517</v>
      </c>
      <c r="B1506" s="87" t="s">
        <v>125</v>
      </c>
      <c r="C1506" s="87" t="s">
        <v>69</v>
      </c>
      <c r="D1506" s="87" t="s">
        <v>61</v>
      </c>
      <c r="E1506" s="87"/>
      <c r="F1506" s="87" t="s">
        <v>1137</v>
      </c>
      <c r="G1506" s="87">
        <v>10</v>
      </c>
      <c r="H1506" s="88">
        <v>0</v>
      </c>
      <c r="I1506" s="89">
        <v>10</v>
      </c>
      <c r="J1506" s="88">
        <v>10.8</v>
      </c>
      <c r="K1506" s="88">
        <v>22.15</v>
      </c>
    </row>
    <row r="1507" spans="1:11" ht="31.5" x14ac:dyDescent="0.2">
      <c r="A1507" s="87" t="s">
        <v>1518</v>
      </c>
      <c r="B1507" s="87" t="s">
        <v>125</v>
      </c>
      <c r="C1507" s="87" t="s">
        <v>69</v>
      </c>
      <c r="D1507" s="87" t="s">
        <v>61</v>
      </c>
      <c r="E1507" s="87" t="s">
        <v>328</v>
      </c>
      <c r="F1507" s="87"/>
      <c r="G1507" s="87">
        <v>10</v>
      </c>
      <c r="H1507" s="88">
        <v>0</v>
      </c>
      <c r="I1507" s="89">
        <v>10</v>
      </c>
      <c r="J1507" s="88">
        <v>13.5</v>
      </c>
      <c r="K1507" s="88">
        <v>27.65</v>
      </c>
    </row>
    <row r="1508" spans="1:11" ht="31.5" x14ac:dyDescent="0.2">
      <c r="A1508" s="87" t="s">
        <v>1519</v>
      </c>
      <c r="B1508" s="87" t="s">
        <v>125</v>
      </c>
      <c r="C1508" s="87" t="s">
        <v>69</v>
      </c>
      <c r="D1508" s="87" t="s">
        <v>64</v>
      </c>
      <c r="E1508" s="87"/>
      <c r="F1508" s="87" t="s">
        <v>1137</v>
      </c>
      <c r="G1508" s="87">
        <v>10</v>
      </c>
      <c r="H1508" s="88">
        <v>0</v>
      </c>
      <c r="I1508" s="89">
        <v>10</v>
      </c>
      <c r="J1508" s="88">
        <v>12.75</v>
      </c>
      <c r="K1508" s="88">
        <v>26.15</v>
      </c>
    </row>
    <row r="1509" spans="1:11" ht="31.5" x14ac:dyDescent="0.2">
      <c r="A1509" s="87" t="s">
        <v>1520</v>
      </c>
      <c r="B1509" s="87" t="s">
        <v>125</v>
      </c>
      <c r="C1509" s="87" t="s">
        <v>69</v>
      </c>
      <c r="D1509" s="87" t="s">
        <v>64</v>
      </c>
      <c r="E1509" s="87" t="s">
        <v>328</v>
      </c>
      <c r="F1509" s="87"/>
      <c r="G1509" s="87">
        <v>10</v>
      </c>
      <c r="H1509" s="88">
        <v>0</v>
      </c>
      <c r="I1509" s="89">
        <v>10</v>
      </c>
      <c r="J1509" s="88">
        <v>15.55</v>
      </c>
      <c r="K1509" s="88">
        <v>31.9</v>
      </c>
    </row>
    <row r="1510" spans="1:11" ht="31.5" x14ac:dyDescent="0.2">
      <c r="A1510" s="87" t="s">
        <v>1521</v>
      </c>
      <c r="B1510" s="87" t="s">
        <v>125</v>
      </c>
      <c r="C1510" s="87" t="s">
        <v>69</v>
      </c>
      <c r="D1510" s="87" t="s">
        <v>62</v>
      </c>
      <c r="E1510" s="87"/>
      <c r="F1510" s="87" t="s">
        <v>1137</v>
      </c>
      <c r="G1510" s="87">
        <v>10</v>
      </c>
      <c r="H1510" s="88">
        <v>0</v>
      </c>
      <c r="I1510" s="89">
        <v>10</v>
      </c>
      <c r="J1510" s="88">
        <v>14.5</v>
      </c>
      <c r="K1510" s="88">
        <v>29.7</v>
      </c>
    </row>
    <row r="1511" spans="1:11" ht="31.5" x14ac:dyDescent="0.2">
      <c r="A1511" s="87" t="s">
        <v>1522</v>
      </c>
      <c r="B1511" s="87" t="s">
        <v>125</v>
      </c>
      <c r="C1511" s="87" t="s">
        <v>69</v>
      </c>
      <c r="D1511" s="87" t="s">
        <v>62</v>
      </c>
      <c r="E1511" s="87" t="s">
        <v>328</v>
      </c>
      <c r="F1511" s="87"/>
      <c r="G1511" s="87">
        <v>10</v>
      </c>
      <c r="H1511" s="88">
        <v>0</v>
      </c>
      <c r="I1511" s="89">
        <v>10</v>
      </c>
      <c r="J1511" s="88">
        <v>17.100000000000001</v>
      </c>
      <c r="K1511" s="88">
        <v>35.049999999999997</v>
      </c>
    </row>
    <row r="1512" spans="1:11" ht="31.5" x14ac:dyDescent="0.2">
      <c r="A1512" s="87" t="s">
        <v>1523</v>
      </c>
      <c r="B1512" s="87" t="s">
        <v>125</v>
      </c>
      <c r="C1512" s="87" t="s">
        <v>69</v>
      </c>
      <c r="D1512" s="87" t="s">
        <v>63</v>
      </c>
      <c r="E1512" s="87"/>
      <c r="F1512" s="87" t="s">
        <v>1137</v>
      </c>
      <c r="G1512" s="87">
        <v>10</v>
      </c>
      <c r="H1512" s="88">
        <v>0</v>
      </c>
      <c r="I1512" s="89">
        <v>10</v>
      </c>
      <c r="J1512" s="88">
        <v>16</v>
      </c>
      <c r="K1512" s="88">
        <v>32.799999999999997</v>
      </c>
    </row>
    <row r="1513" spans="1:11" ht="31.5" x14ac:dyDescent="0.2">
      <c r="A1513" s="87" t="s">
        <v>1524</v>
      </c>
      <c r="B1513" s="87" t="s">
        <v>125</v>
      </c>
      <c r="C1513" s="87" t="s">
        <v>69</v>
      </c>
      <c r="D1513" s="87" t="s">
        <v>63</v>
      </c>
      <c r="E1513" s="87" t="s">
        <v>328</v>
      </c>
      <c r="F1513" s="87"/>
      <c r="G1513" s="87">
        <v>10</v>
      </c>
      <c r="H1513" s="88">
        <v>0</v>
      </c>
      <c r="I1513" s="89">
        <v>10</v>
      </c>
      <c r="J1513" s="88">
        <v>19.399999999999999</v>
      </c>
      <c r="K1513" s="88">
        <v>39.75</v>
      </c>
    </row>
    <row r="1514" spans="1:11" ht="31.5" x14ac:dyDescent="0.2">
      <c r="A1514" s="87" t="s">
        <v>2699</v>
      </c>
      <c r="B1514" s="87" t="s">
        <v>125</v>
      </c>
      <c r="C1514" s="87" t="s">
        <v>69</v>
      </c>
      <c r="D1514" s="87" t="s">
        <v>329</v>
      </c>
      <c r="E1514" s="87"/>
      <c r="F1514" s="87" t="s">
        <v>1137</v>
      </c>
      <c r="G1514" s="87">
        <v>10</v>
      </c>
      <c r="H1514" s="88">
        <v>0</v>
      </c>
      <c r="I1514" s="89">
        <v>10</v>
      </c>
      <c r="J1514" s="88">
        <v>17.600000000000001</v>
      </c>
      <c r="K1514" s="88">
        <v>36.1</v>
      </c>
    </row>
    <row r="1515" spans="1:11" ht="31.5" x14ac:dyDescent="0.2">
      <c r="A1515" s="87" t="s">
        <v>3618</v>
      </c>
      <c r="B1515" s="87" t="s">
        <v>125</v>
      </c>
      <c r="C1515" s="87" t="s">
        <v>69</v>
      </c>
      <c r="D1515" s="87" t="s">
        <v>59</v>
      </c>
      <c r="E1515" s="87"/>
      <c r="F1515" s="87" t="s">
        <v>2594</v>
      </c>
      <c r="G1515" s="87">
        <v>10</v>
      </c>
      <c r="H1515" s="88">
        <v>0</v>
      </c>
      <c r="I1515" s="89">
        <v>10</v>
      </c>
      <c r="J1515" s="88">
        <v>0</v>
      </c>
      <c r="K1515" s="88">
        <v>0</v>
      </c>
    </row>
    <row r="1516" spans="1:11" ht="31.5" x14ac:dyDescent="0.2">
      <c r="A1516" s="87" t="s">
        <v>3340</v>
      </c>
      <c r="B1516" s="87" t="s">
        <v>125</v>
      </c>
      <c r="C1516" s="87" t="s">
        <v>1146</v>
      </c>
      <c r="D1516" s="87" t="s">
        <v>64</v>
      </c>
      <c r="E1516" s="87" t="s">
        <v>328</v>
      </c>
      <c r="F1516" s="87" t="s">
        <v>331</v>
      </c>
      <c r="G1516" s="87">
        <v>5</v>
      </c>
      <c r="H1516" s="88">
        <v>0</v>
      </c>
      <c r="I1516" s="89">
        <v>10</v>
      </c>
      <c r="J1516" s="88">
        <v>18.350000000000001</v>
      </c>
      <c r="K1516" s="88">
        <v>37.6</v>
      </c>
    </row>
    <row r="1517" spans="1:11" ht="31.5" x14ac:dyDescent="0.2">
      <c r="A1517" s="87" t="s">
        <v>2700</v>
      </c>
      <c r="B1517" s="87" t="s">
        <v>125</v>
      </c>
      <c r="C1517" s="87" t="s">
        <v>1146</v>
      </c>
      <c r="D1517" s="87" t="s">
        <v>62</v>
      </c>
      <c r="E1517" s="87" t="s">
        <v>328</v>
      </c>
      <c r="F1517" s="87" t="s">
        <v>331</v>
      </c>
      <c r="G1517" s="87">
        <v>5</v>
      </c>
      <c r="H1517" s="88">
        <v>0</v>
      </c>
      <c r="I1517" s="89">
        <v>10</v>
      </c>
      <c r="J1517" s="88">
        <v>21.15</v>
      </c>
      <c r="K1517" s="88">
        <v>43.35</v>
      </c>
    </row>
    <row r="1518" spans="1:11" ht="31.5" x14ac:dyDescent="0.2">
      <c r="A1518" s="87" t="s">
        <v>2701</v>
      </c>
      <c r="B1518" s="87" t="s">
        <v>125</v>
      </c>
      <c r="C1518" s="87" t="s">
        <v>1146</v>
      </c>
      <c r="D1518" s="87" t="s">
        <v>63</v>
      </c>
      <c r="E1518" s="87" t="s">
        <v>328</v>
      </c>
      <c r="F1518" s="87" t="s">
        <v>331</v>
      </c>
      <c r="G1518" s="87">
        <v>5</v>
      </c>
      <c r="H1518" s="88">
        <v>0</v>
      </c>
      <c r="I1518" s="89">
        <v>10</v>
      </c>
      <c r="J1518" s="88">
        <v>23.65</v>
      </c>
      <c r="K1518" s="88">
        <v>48.5</v>
      </c>
    </row>
    <row r="1519" spans="1:11" ht="31.5" x14ac:dyDescent="0.2">
      <c r="A1519" s="87" t="s">
        <v>2702</v>
      </c>
      <c r="B1519" s="87" t="s">
        <v>125</v>
      </c>
      <c r="C1519" s="87" t="s">
        <v>1146</v>
      </c>
      <c r="D1519" s="87" t="s">
        <v>329</v>
      </c>
      <c r="E1519" s="87" t="s">
        <v>328</v>
      </c>
      <c r="F1519" s="87" t="s">
        <v>331</v>
      </c>
      <c r="G1519" s="87">
        <v>5</v>
      </c>
      <c r="H1519" s="88">
        <v>0</v>
      </c>
      <c r="I1519" s="89">
        <v>10</v>
      </c>
      <c r="J1519" s="88">
        <v>25.15</v>
      </c>
      <c r="K1519" s="88">
        <v>51.55</v>
      </c>
    </row>
    <row r="1520" spans="1:11" ht="31.5" x14ac:dyDescent="0.2">
      <c r="A1520" s="87" t="s">
        <v>2703</v>
      </c>
      <c r="B1520" s="87" t="s">
        <v>125</v>
      </c>
      <c r="C1520" s="87" t="s">
        <v>1146</v>
      </c>
      <c r="D1520" s="87" t="s">
        <v>330</v>
      </c>
      <c r="E1520" s="87" t="s">
        <v>328</v>
      </c>
      <c r="F1520" s="87" t="s">
        <v>331</v>
      </c>
      <c r="G1520" s="87">
        <v>5</v>
      </c>
      <c r="H1520" s="88">
        <v>0</v>
      </c>
      <c r="I1520" s="89">
        <v>10</v>
      </c>
      <c r="J1520" s="88">
        <v>27</v>
      </c>
      <c r="K1520" s="88">
        <v>55.35</v>
      </c>
    </row>
    <row r="1521" spans="1:11" ht="31.5" x14ac:dyDescent="0.2">
      <c r="A1521" s="87" t="s">
        <v>3341</v>
      </c>
      <c r="B1521" s="87" t="s">
        <v>125</v>
      </c>
      <c r="C1521" s="87"/>
      <c r="D1521" s="87" t="s">
        <v>61</v>
      </c>
      <c r="E1521" s="87"/>
      <c r="F1521" s="87" t="s">
        <v>1137</v>
      </c>
      <c r="G1521" s="87">
        <v>10</v>
      </c>
      <c r="H1521" s="88">
        <v>0</v>
      </c>
      <c r="I1521" s="89">
        <v>10</v>
      </c>
      <c r="J1521" s="88">
        <v>10.8</v>
      </c>
      <c r="K1521" s="88">
        <v>22.15</v>
      </c>
    </row>
    <row r="1522" spans="1:11" ht="31.5" x14ac:dyDescent="0.2">
      <c r="A1522" s="87" t="s">
        <v>3342</v>
      </c>
      <c r="B1522" s="87" t="s">
        <v>125</v>
      </c>
      <c r="C1522" s="87"/>
      <c r="D1522" s="87" t="s">
        <v>64</v>
      </c>
      <c r="E1522" s="87"/>
      <c r="F1522" s="87" t="s">
        <v>1137</v>
      </c>
      <c r="G1522" s="87">
        <v>10</v>
      </c>
      <c r="H1522" s="88">
        <v>0</v>
      </c>
      <c r="I1522" s="89">
        <v>10</v>
      </c>
      <c r="J1522" s="88">
        <v>12.75</v>
      </c>
      <c r="K1522" s="88">
        <v>26.15</v>
      </c>
    </row>
    <row r="1523" spans="1:11" ht="31.5" x14ac:dyDescent="0.2">
      <c r="A1523" s="87" t="s">
        <v>3020</v>
      </c>
      <c r="B1523" s="87" t="s">
        <v>125</v>
      </c>
      <c r="C1523" s="87"/>
      <c r="D1523" s="87" t="s">
        <v>62</v>
      </c>
      <c r="E1523" s="87"/>
      <c r="F1523" s="87" t="s">
        <v>1137</v>
      </c>
      <c r="G1523" s="87">
        <v>10</v>
      </c>
      <c r="H1523" s="88">
        <v>0</v>
      </c>
      <c r="I1523" s="89">
        <v>10</v>
      </c>
      <c r="J1523" s="88">
        <v>14.5</v>
      </c>
      <c r="K1523" s="88">
        <v>29.7</v>
      </c>
    </row>
    <row r="1524" spans="1:11" ht="31.5" x14ac:dyDescent="0.2">
      <c r="A1524" s="87" t="s">
        <v>1525</v>
      </c>
      <c r="B1524" s="87" t="s">
        <v>49</v>
      </c>
      <c r="C1524" s="87" t="s">
        <v>3117</v>
      </c>
      <c r="D1524" s="87"/>
      <c r="E1524" s="87"/>
      <c r="F1524" s="87"/>
      <c r="G1524" s="87">
        <v>10</v>
      </c>
      <c r="H1524" s="88">
        <v>0</v>
      </c>
      <c r="I1524" s="89">
        <v>10</v>
      </c>
      <c r="J1524" s="88">
        <v>9.6</v>
      </c>
      <c r="K1524" s="88">
        <v>19.7</v>
      </c>
    </row>
    <row r="1525" spans="1:11" ht="31.5" x14ac:dyDescent="0.2">
      <c r="A1525" s="87" t="s">
        <v>3343</v>
      </c>
      <c r="B1525" s="87" t="s">
        <v>49</v>
      </c>
      <c r="C1525" s="87"/>
      <c r="D1525" s="87" t="s">
        <v>61</v>
      </c>
      <c r="E1525" s="87"/>
      <c r="F1525" s="87"/>
      <c r="G1525" s="87">
        <v>10</v>
      </c>
      <c r="H1525" s="88">
        <v>0</v>
      </c>
      <c r="I1525" s="89">
        <v>10</v>
      </c>
      <c r="J1525" s="88">
        <v>12</v>
      </c>
      <c r="K1525" s="88">
        <v>24.6</v>
      </c>
    </row>
    <row r="1526" spans="1:11" ht="31.5" x14ac:dyDescent="0.2">
      <c r="A1526" s="87" t="s">
        <v>3344</v>
      </c>
      <c r="B1526" s="87" t="s">
        <v>49</v>
      </c>
      <c r="C1526" s="87"/>
      <c r="D1526" s="87" t="s">
        <v>64</v>
      </c>
      <c r="E1526" s="87"/>
      <c r="F1526" s="87"/>
      <c r="G1526" s="87">
        <v>10</v>
      </c>
      <c r="H1526" s="88">
        <v>0</v>
      </c>
      <c r="I1526" s="89">
        <v>10</v>
      </c>
      <c r="J1526" s="88">
        <v>13.95</v>
      </c>
      <c r="K1526" s="88">
        <v>28.6</v>
      </c>
    </row>
    <row r="1527" spans="1:11" ht="31.5" x14ac:dyDescent="0.2">
      <c r="A1527" s="87" t="s">
        <v>3345</v>
      </c>
      <c r="B1527" s="87" t="s">
        <v>49</v>
      </c>
      <c r="C1527" s="87"/>
      <c r="D1527" s="87" t="s">
        <v>59</v>
      </c>
      <c r="E1527" s="87"/>
      <c r="F1527" s="87"/>
      <c r="G1527" s="87">
        <v>10</v>
      </c>
      <c r="H1527" s="88">
        <v>0</v>
      </c>
      <c r="I1527" s="89">
        <v>10</v>
      </c>
      <c r="J1527" s="88">
        <v>10.1</v>
      </c>
      <c r="K1527" s="88">
        <v>20.7</v>
      </c>
    </row>
    <row r="1528" spans="1:11" ht="31.5" x14ac:dyDescent="0.2">
      <c r="A1528" s="87" t="s">
        <v>1526</v>
      </c>
      <c r="B1528" s="87" t="s">
        <v>50</v>
      </c>
      <c r="C1528" s="87" t="s">
        <v>3117</v>
      </c>
      <c r="D1528" s="87"/>
      <c r="E1528" s="87"/>
      <c r="F1528" s="87"/>
      <c r="G1528" s="87">
        <v>10</v>
      </c>
      <c r="H1528" s="88">
        <v>0</v>
      </c>
      <c r="I1528" s="89">
        <v>10</v>
      </c>
      <c r="J1528" s="88">
        <v>9.6</v>
      </c>
      <c r="K1528" s="88">
        <v>19.7</v>
      </c>
    </row>
    <row r="1529" spans="1:11" ht="31.5" x14ac:dyDescent="0.2">
      <c r="A1529" s="87" t="s">
        <v>1527</v>
      </c>
      <c r="B1529" s="87" t="s">
        <v>1528</v>
      </c>
      <c r="C1529" s="87" t="s">
        <v>69</v>
      </c>
      <c r="D1529" s="87" t="s">
        <v>61</v>
      </c>
      <c r="E1529" s="87"/>
      <c r="F1529" s="87"/>
      <c r="G1529" s="87">
        <v>10</v>
      </c>
      <c r="H1529" s="88">
        <v>0</v>
      </c>
      <c r="I1529" s="89">
        <v>10</v>
      </c>
      <c r="J1529" s="88">
        <v>14.85</v>
      </c>
      <c r="K1529" s="88">
        <v>30.45</v>
      </c>
    </row>
    <row r="1530" spans="1:11" ht="31.5" x14ac:dyDescent="0.2">
      <c r="A1530" s="87" t="s">
        <v>1529</v>
      </c>
      <c r="B1530" s="87" t="s">
        <v>1528</v>
      </c>
      <c r="C1530" s="87" t="s">
        <v>69</v>
      </c>
      <c r="D1530" s="87" t="s">
        <v>64</v>
      </c>
      <c r="E1530" s="87"/>
      <c r="F1530" s="87"/>
      <c r="G1530" s="87">
        <v>10</v>
      </c>
      <c r="H1530" s="88">
        <v>0</v>
      </c>
      <c r="I1530" s="89">
        <v>10</v>
      </c>
      <c r="J1530" s="88">
        <v>18.850000000000001</v>
      </c>
      <c r="K1530" s="88">
        <v>38.65</v>
      </c>
    </row>
    <row r="1531" spans="1:11" ht="31.5" x14ac:dyDescent="0.2">
      <c r="A1531" s="87" t="s">
        <v>1530</v>
      </c>
      <c r="B1531" s="87" t="s">
        <v>1528</v>
      </c>
      <c r="C1531" s="87" t="s">
        <v>69</v>
      </c>
      <c r="D1531" s="87" t="s">
        <v>62</v>
      </c>
      <c r="E1531" s="87"/>
      <c r="F1531" s="87"/>
      <c r="G1531" s="87">
        <v>10</v>
      </c>
      <c r="H1531" s="88">
        <v>0</v>
      </c>
      <c r="I1531" s="89">
        <v>10</v>
      </c>
      <c r="J1531" s="88">
        <v>21.3</v>
      </c>
      <c r="K1531" s="88">
        <v>43.65</v>
      </c>
    </row>
    <row r="1532" spans="1:11" ht="31.5" x14ac:dyDescent="0.2">
      <c r="A1532" s="87" t="s">
        <v>1531</v>
      </c>
      <c r="B1532" s="87" t="s">
        <v>1528</v>
      </c>
      <c r="C1532" s="87" t="s">
        <v>69</v>
      </c>
      <c r="D1532" s="87" t="s">
        <v>59</v>
      </c>
      <c r="E1532" s="87"/>
      <c r="F1532" s="87"/>
      <c r="G1532" s="87">
        <v>10</v>
      </c>
      <c r="H1532" s="88">
        <v>0</v>
      </c>
      <c r="I1532" s="89">
        <v>10</v>
      </c>
      <c r="J1532" s="88">
        <v>12.95</v>
      </c>
      <c r="K1532" s="88">
        <v>26.55</v>
      </c>
    </row>
    <row r="1533" spans="1:11" ht="31.5" x14ac:dyDescent="0.2">
      <c r="A1533" s="87" t="s">
        <v>1532</v>
      </c>
      <c r="B1533" s="87" t="s">
        <v>1528</v>
      </c>
      <c r="C1533" s="87"/>
      <c r="D1533" s="87" t="s">
        <v>61</v>
      </c>
      <c r="E1533" s="87"/>
      <c r="F1533" s="87"/>
      <c r="G1533" s="87">
        <v>10</v>
      </c>
      <c r="H1533" s="88">
        <v>0</v>
      </c>
      <c r="I1533" s="89">
        <v>10</v>
      </c>
      <c r="J1533" s="88">
        <v>13.6</v>
      </c>
      <c r="K1533" s="88">
        <v>27.9</v>
      </c>
    </row>
    <row r="1534" spans="1:11" ht="31.5" x14ac:dyDescent="0.2">
      <c r="A1534" s="87" t="s">
        <v>1533</v>
      </c>
      <c r="B1534" s="87" t="s">
        <v>1528</v>
      </c>
      <c r="C1534" s="87"/>
      <c r="D1534" s="87" t="s">
        <v>64</v>
      </c>
      <c r="E1534" s="87"/>
      <c r="F1534" s="87"/>
      <c r="G1534" s="87">
        <v>10</v>
      </c>
      <c r="H1534" s="88">
        <v>0</v>
      </c>
      <c r="I1534" s="89">
        <v>10</v>
      </c>
      <c r="J1534" s="88">
        <v>17.7</v>
      </c>
      <c r="K1534" s="88">
        <v>36.299999999999997</v>
      </c>
    </row>
    <row r="1535" spans="1:11" ht="31.5" x14ac:dyDescent="0.2">
      <c r="A1535" s="87" t="s">
        <v>1534</v>
      </c>
      <c r="B1535" s="87" t="s">
        <v>1528</v>
      </c>
      <c r="C1535" s="87"/>
      <c r="D1535" s="87" t="s">
        <v>62</v>
      </c>
      <c r="E1535" s="87"/>
      <c r="F1535" s="87"/>
      <c r="G1535" s="87">
        <v>10</v>
      </c>
      <c r="H1535" s="88">
        <v>0</v>
      </c>
      <c r="I1535" s="89">
        <v>10</v>
      </c>
      <c r="J1535" s="88">
        <v>20.149999999999999</v>
      </c>
      <c r="K1535" s="88">
        <v>41.3</v>
      </c>
    </row>
    <row r="1536" spans="1:11" ht="31.5" x14ac:dyDescent="0.2">
      <c r="A1536" s="87" t="s">
        <v>1535</v>
      </c>
      <c r="B1536" s="87" t="s">
        <v>1528</v>
      </c>
      <c r="C1536" s="87"/>
      <c r="D1536" s="87" t="s">
        <v>63</v>
      </c>
      <c r="E1536" s="87"/>
      <c r="F1536" s="87"/>
      <c r="G1536" s="87">
        <v>10</v>
      </c>
      <c r="H1536" s="88">
        <v>0</v>
      </c>
      <c r="I1536" s="89">
        <v>10</v>
      </c>
      <c r="J1536" s="88">
        <v>22.6</v>
      </c>
      <c r="K1536" s="88">
        <v>46.35</v>
      </c>
    </row>
    <row r="1537" spans="1:11" ht="31.5" x14ac:dyDescent="0.2">
      <c r="A1537" s="87" t="s">
        <v>1536</v>
      </c>
      <c r="B1537" s="87" t="s">
        <v>1528</v>
      </c>
      <c r="C1537" s="87"/>
      <c r="D1537" s="87" t="s">
        <v>59</v>
      </c>
      <c r="E1537" s="87"/>
      <c r="F1537" s="87"/>
      <c r="G1537" s="87">
        <v>10</v>
      </c>
      <c r="H1537" s="88">
        <v>0</v>
      </c>
      <c r="I1537" s="89">
        <v>10</v>
      </c>
      <c r="J1537" s="88">
        <v>11.65</v>
      </c>
      <c r="K1537" s="88">
        <v>23.9</v>
      </c>
    </row>
    <row r="1538" spans="1:11" ht="21" x14ac:dyDescent="0.2">
      <c r="A1538" s="87" t="s">
        <v>1537</v>
      </c>
      <c r="B1538" s="87" t="s">
        <v>1538</v>
      </c>
      <c r="C1538" s="87"/>
      <c r="D1538" s="87" t="s">
        <v>477</v>
      </c>
      <c r="E1538" s="87" t="s">
        <v>478</v>
      </c>
      <c r="F1538" s="87"/>
      <c r="G1538" s="87">
        <v>1</v>
      </c>
      <c r="H1538" s="88">
        <v>0</v>
      </c>
      <c r="I1538" s="89">
        <v>5</v>
      </c>
      <c r="J1538" s="88">
        <v>67</v>
      </c>
      <c r="K1538" s="88">
        <v>70</v>
      </c>
    </row>
    <row r="1539" spans="1:11" ht="21" x14ac:dyDescent="0.2">
      <c r="A1539" s="87" t="s">
        <v>1539</v>
      </c>
      <c r="B1539" s="87" t="s">
        <v>1538</v>
      </c>
      <c r="C1539" s="87"/>
      <c r="D1539" s="87" t="s">
        <v>787</v>
      </c>
      <c r="E1539" s="87" t="s">
        <v>478</v>
      </c>
      <c r="F1539" s="87"/>
      <c r="G1539" s="87">
        <v>1</v>
      </c>
      <c r="H1539" s="88">
        <v>0</v>
      </c>
      <c r="I1539" s="89">
        <v>0</v>
      </c>
      <c r="J1539" s="88">
        <v>7</v>
      </c>
      <c r="K1539" s="88">
        <v>0</v>
      </c>
    </row>
    <row r="1540" spans="1:11" ht="21" x14ac:dyDescent="0.2">
      <c r="A1540" s="87" t="s">
        <v>1540</v>
      </c>
      <c r="B1540" s="87" t="s">
        <v>1541</v>
      </c>
      <c r="C1540" s="87"/>
      <c r="D1540" s="87" t="s">
        <v>477</v>
      </c>
      <c r="E1540" s="87" t="s">
        <v>478</v>
      </c>
      <c r="F1540" s="87"/>
      <c r="G1540" s="87">
        <v>1</v>
      </c>
      <c r="H1540" s="88">
        <v>0</v>
      </c>
      <c r="I1540" s="89">
        <v>5</v>
      </c>
      <c r="J1540" s="88">
        <v>0</v>
      </c>
      <c r="K1540" s="88">
        <v>315</v>
      </c>
    </row>
    <row r="1541" spans="1:11" ht="21" x14ac:dyDescent="0.2">
      <c r="A1541" s="87" t="s">
        <v>1542</v>
      </c>
      <c r="B1541" s="87" t="s">
        <v>1541</v>
      </c>
      <c r="C1541" s="87"/>
      <c r="D1541" s="87" t="s">
        <v>787</v>
      </c>
      <c r="E1541" s="87" t="s">
        <v>478</v>
      </c>
      <c r="F1541" s="87"/>
      <c r="G1541" s="87">
        <v>1</v>
      </c>
      <c r="H1541" s="88">
        <v>0</v>
      </c>
      <c r="I1541" s="89">
        <v>0</v>
      </c>
      <c r="J1541" s="88">
        <v>26</v>
      </c>
      <c r="K1541" s="88">
        <v>0</v>
      </c>
    </row>
    <row r="1542" spans="1:11" ht="21" x14ac:dyDescent="0.2">
      <c r="A1542" s="87" t="s">
        <v>1543</v>
      </c>
      <c r="B1542" s="87" t="s">
        <v>1544</v>
      </c>
      <c r="C1542" s="87"/>
      <c r="D1542" s="87" t="s">
        <v>477</v>
      </c>
      <c r="E1542" s="87" t="s">
        <v>478</v>
      </c>
      <c r="F1542" s="87"/>
      <c r="G1542" s="87">
        <v>1</v>
      </c>
      <c r="H1542" s="88">
        <v>0</v>
      </c>
      <c r="I1542" s="89">
        <v>5</v>
      </c>
      <c r="J1542" s="88">
        <v>119</v>
      </c>
      <c r="K1542" s="88">
        <v>125</v>
      </c>
    </row>
    <row r="1543" spans="1:11" ht="21" x14ac:dyDescent="0.2">
      <c r="A1543" s="87" t="s">
        <v>1545</v>
      </c>
      <c r="B1543" s="87" t="s">
        <v>1544</v>
      </c>
      <c r="C1543" s="87"/>
      <c r="D1543" s="87" t="s">
        <v>787</v>
      </c>
      <c r="E1543" s="87" t="s">
        <v>478</v>
      </c>
      <c r="F1543" s="87"/>
      <c r="G1543" s="87">
        <v>1</v>
      </c>
      <c r="H1543" s="88">
        <v>0</v>
      </c>
      <c r="I1543" s="89">
        <v>0</v>
      </c>
      <c r="J1543" s="88">
        <v>10</v>
      </c>
      <c r="K1543" s="88">
        <v>0</v>
      </c>
    </row>
    <row r="1544" spans="1:11" ht="21" x14ac:dyDescent="0.2">
      <c r="A1544" s="87" t="s">
        <v>1546</v>
      </c>
      <c r="B1544" s="87" t="s">
        <v>230</v>
      </c>
      <c r="C1544" s="87" t="s">
        <v>60</v>
      </c>
      <c r="D1544" s="87"/>
      <c r="E1544" s="87"/>
      <c r="F1544" s="87"/>
      <c r="G1544" s="87">
        <v>50</v>
      </c>
      <c r="H1544" s="88">
        <v>0</v>
      </c>
      <c r="I1544" s="89">
        <v>50</v>
      </c>
      <c r="J1544" s="88">
        <v>1.1499999999999999</v>
      </c>
      <c r="K1544" s="88">
        <v>2.35</v>
      </c>
    </row>
    <row r="1545" spans="1:11" ht="21" x14ac:dyDescent="0.2">
      <c r="A1545" s="87" t="s">
        <v>1547</v>
      </c>
      <c r="B1545" s="87" t="s">
        <v>230</v>
      </c>
      <c r="C1545" s="87"/>
      <c r="D1545" s="87" t="s">
        <v>477</v>
      </c>
      <c r="E1545" s="87" t="s">
        <v>478</v>
      </c>
      <c r="F1545" s="87"/>
      <c r="G1545" s="87">
        <v>1</v>
      </c>
      <c r="H1545" s="88">
        <v>0</v>
      </c>
      <c r="I1545" s="89">
        <v>5</v>
      </c>
      <c r="J1545" s="88">
        <v>209</v>
      </c>
      <c r="K1545" s="88">
        <v>221</v>
      </c>
    </row>
    <row r="1546" spans="1:11" ht="21" x14ac:dyDescent="0.2">
      <c r="A1546" s="87" t="s">
        <v>1548</v>
      </c>
      <c r="B1546" s="87" t="s">
        <v>230</v>
      </c>
      <c r="C1546" s="87"/>
      <c r="D1546" s="87" t="s">
        <v>787</v>
      </c>
      <c r="E1546" s="87" t="s">
        <v>478</v>
      </c>
      <c r="F1546" s="87"/>
      <c r="G1546" s="87">
        <v>1</v>
      </c>
      <c r="H1546" s="88">
        <v>0</v>
      </c>
      <c r="I1546" s="89">
        <v>0</v>
      </c>
      <c r="J1546" s="88">
        <v>18</v>
      </c>
      <c r="K1546" s="88">
        <v>0</v>
      </c>
    </row>
    <row r="1547" spans="1:11" ht="21" x14ac:dyDescent="0.2">
      <c r="A1547" s="87" t="s">
        <v>1549</v>
      </c>
      <c r="B1547" s="87" t="s">
        <v>1550</v>
      </c>
      <c r="C1547" s="87"/>
      <c r="D1547" s="87" t="s">
        <v>787</v>
      </c>
      <c r="E1547" s="87" t="s">
        <v>478</v>
      </c>
      <c r="F1547" s="87"/>
      <c r="G1547" s="87">
        <v>1</v>
      </c>
      <c r="H1547" s="88">
        <v>0</v>
      </c>
      <c r="I1547" s="89">
        <v>0</v>
      </c>
      <c r="J1547" s="88">
        <v>65</v>
      </c>
      <c r="K1547" s="88">
        <v>0</v>
      </c>
    </row>
    <row r="1548" spans="1:11" ht="21" x14ac:dyDescent="0.2">
      <c r="A1548" s="87" t="s">
        <v>1551</v>
      </c>
      <c r="B1548" s="87" t="s">
        <v>1552</v>
      </c>
      <c r="C1548" s="87"/>
      <c r="D1548" s="87"/>
      <c r="E1548" s="87" t="s">
        <v>790</v>
      </c>
      <c r="F1548" s="87"/>
      <c r="G1548" s="87">
        <v>100</v>
      </c>
      <c r="H1548" s="88">
        <v>0</v>
      </c>
      <c r="I1548" s="89">
        <v>100</v>
      </c>
      <c r="J1548" s="88">
        <v>0.55000000000000004</v>
      </c>
      <c r="K1548" s="88">
        <v>1.1499999999999999</v>
      </c>
    </row>
    <row r="1549" spans="1:11" ht="21" x14ac:dyDescent="0.2">
      <c r="A1549" s="87" t="s">
        <v>1553</v>
      </c>
      <c r="B1549" s="87" t="s">
        <v>1552</v>
      </c>
      <c r="C1549" s="87"/>
      <c r="D1549" s="87" t="s">
        <v>477</v>
      </c>
      <c r="E1549" s="87" t="s">
        <v>478</v>
      </c>
      <c r="F1549" s="87"/>
      <c r="G1549" s="87">
        <v>1</v>
      </c>
      <c r="H1549" s="88">
        <v>0</v>
      </c>
      <c r="I1549" s="89">
        <v>5</v>
      </c>
      <c r="J1549" s="88">
        <v>0</v>
      </c>
      <c r="K1549" s="88">
        <v>0</v>
      </c>
    </row>
    <row r="1550" spans="1:11" ht="21" x14ac:dyDescent="0.2">
      <c r="A1550" s="87" t="s">
        <v>1554</v>
      </c>
      <c r="B1550" s="87" t="s">
        <v>1552</v>
      </c>
      <c r="C1550" s="87"/>
      <c r="D1550" s="87" t="s">
        <v>787</v>
      </c>
      <c r="E1550" s="87"/>
      <c r="F1550" s="87" t="s">
        <v>2704</v>
      </c>
      <c r="G1550" s="87">
        <v>0</v>
      </c>
      <c r="H1550" s="88">
        <v>0</v>
      </c>
      <c r="I1550" s="89">
        <v>0</v>
      </c>
      <c r="J1550" s="88">
        <v>45</v>
      </c>
      <c r="K1550" s="88">
        <v>0</v>
      </c>
    </row>
    <row r="1551" spans="1:11" ht="21" x14ac:dyDescent="0.2">
      <c r="A1551" s="87" t="s">
        <v>1555</v>
      </c>
      <c r="B1551" s="87" t="s">
        <v>1556</v>
      </c>
      <c r="C1551" s="87"/>
      <c r="D1551" s="87" t="s">
        <v>477</v>
      </c>
      <c r="E1551" s="87" t="s">
        <v>478</v>
      </c>
      <c r="F1551" s="87"/>
      <c r="G1551" s="87">
        <v>1</v>
      </c>
      <c r="H1551" s="88">
        <v>0</v>
      </c>
      <c r="I1551" s="89">
        <v>5</v>
      </c>
      <c r="J1551" s="88">
        <v>145</v>
      </c>
      <c r="K1551" s="88">
        <v>152</v>
      </c>
    </row>
    <row r="1552" spans="1:11" ht="21" x14ac:dyDescent="0.2">
      <c r="A1552" s="87" t="s">
        <v>1557</v>
      </c>
      <c r="B1552" s="87" t="s">
        <v>1556</v>
      </c>
      <c r="C1552" s="87"/>
      <c r="D1552" s="87" t="s">
        <v>787</v>
      </c>
      <c r="E1552" s="87" t="s">
        <v>478</v>
      </c>
      <c r="F1552" s="87"/>
      <c r="G1552" s="87">
        <v>1</v>
      </c>
      <c r="H1552" s="88">
        <v>0</v>
      </c>
      <c r="I1552" s="89">
        <v>0</v>
      </c>
      <c r="J1552" s="88">
        <v>14</v>
      </c>
      <c r="K1552" s="88">
        <v>0</v>
      </c>
    </row>
    <row r="1553" spans="1:11" ht="31.5" x14ac:dyDescent="0.2">
      <c r="A1553" s="87" t="s">
        <v>1558</v>
      </c>
      <c r="B1553" s="87" t="s">
        <v>1559</v>
      </c>
      <c r="C1553" s="87"/>
      <c r="D1553" s="87" t="s">
        <v>477</v>
      </c>
      <c r="E1553" s="87" t="s">
        <v>478</v>
      </c>
      <c r="F1553" s="87"/>
      <c r="G1553" s="87">
        <v>1</v>
      </c>
      <c r="H1553" s="88">
        <v>0</v>
      </c>
      <c r="I1553" s="89">
        <v>5</v>
      </c>
      <c r="J1553" s="88">
        <v>0</v>
      </c>
      <c r="K1553" s="88">
        <v>120</v>
      </c>
    </row>
    <row r="1554" spans="1:11" ht="31.5" x14ac:dyDescent="0.2">
      <c r="A1554" s="87" t="s">
        <v>1560</v>
      </c>
      <c r="B1554" s="87" t="s">
        <v>1559</v>
      </c>
      <c r="C1554" s="87"/>
      <c r="D1554" s="87" t="s">
        <v>787</v>
      </c>
      <c r="E1554" s="87" t="s">
        <v>478</v>
      </c>
      <c r="F1554" s="87"/>
      <c r="G1554" s="87">
        <v>1</v>
      </c>
      <c r="H1554" s="88">
        <v>0</v>
      </c>
      <c r="I1554" s="89">
        <v>0</v>
      </c>
      <c r="J1554" s="88">
        <v>10</v>
      </c>
      <c r="K1554" s="88">
        <v>0</v>
      </c>
    </row>
    <row r="1555" spans="1:11" ht="52.5" x14ac:dyDescent="0.2">
      <c r="A1555" s="87" t="s">
        <v>1561</v>
      </c>
      <c r="B1555" s="87" t="s">
        <v>1562</v>
      </c>
      <c r="C1555" s="87"/>
      <c r="D1555" s="87" t="s">
        <v>477</v>
      </c>
      <c r="E1555" s="87" t="s">
        <v>478</v>
      </c>
      <c r="F1555" s="87"/>
      <c r="G1555" s="87">
        <v>1</v>
      </c>
      <c r="H1555" s="88">
        <v>0</v>
      </c>
      <c r="I1555" s="89">
        <v>5</v>
      </c>
      <c r="J1555" s="88">
        <v>120</v>
      </c>
      <c r="K1555" s="88">
        <v>120</v>
      </c>
    </row>
    <row r="1556" spans="1:11" ht="52.5" x14ac:dyDescent="0.2">
      <c r="A1556" s="87" t="s">
        <v>1563</v>
      </c>
      <c r="B1556" s="87" t="s">
        <v>1562</v>
      </c>
      <c r="C1556" s="87"/>
      <c r="D1556" s="87" t="s">
        <v>787</v>
      </c>
      <c r="E1556" s="87" t="s">
        <v>478</v>
      </c>
      <c r="F1556" s="87"/>
      <c r="G1556" s="87">
        <v>1</v>
      </c>
      <c r="H1556" s="88">
        <v>0</v>
      </c>
      <c r="I1556" s="89">
        <v>0</v>
      </c>
      <c r="J1556" s="88">
        <v>10</v>
      </c>
      <c r="K1556" s="88">
        <v>0</v>
      </c>
    </row>
    <row r="1557" spans="1:11" ht="21" x14ac:dyDescent="0.2">
      <c r="A1557" s="87" t="s">
        <v>1564</v>
      </c>
      <c r="B1557" s="87" t="s">
        <v>1565</v>
      </c>
      <c r="C1557" s="87"/>
      <c r="D1557" s="87" t="s">
        <v>477</v>
      </c>
      <c r="E1557" s="87" t="s">
        <v>478</v>
      </c>
      <c r="F1557" s="87"/>
      <c r="G1557" s="87">
        <v>1</v>
      </c>
      <c r="H1557" s="88">
        <v>0</v>
      </c>
      <c r="I1557" s="89">
        <v>5</v>
      </c>
      <c r="J1557" s="88">
        <v>76</v>
      </c>
      <c r="K1557" s="88">
        <v>80</v>
      </c>
    </row>
    <row r="1558" spans="1:11" ht="21" x14ac:dyDescent="0.2">
      <c r="A1558" s="87" t="s">
        <v>1566</v>
      </c>
      <c r="B1558" s="87" t="s">
        <v>1565</v>
      </c>
      <c r="C1558" s="87"/>
      <c r="D1558" s="87" t="s">
        <v>787</v>
      </c>
      <c r="E1558" s="87" t="s">
        <v>478</v>
      </c>
      <c r="F1558" s="87"/>
      <c r="G1558" s="87">
        <v>1</v>
      </c>
      <c r="H1558" s="88">
        <v>0</v>
      </c>
      <c r="I1558" s="89">
        <v>0</v>
      </c>
      <c r="J1558" s="88">
        <v>7</v>
      </c>
      <c r="K1558" s="88">
        <v>0</v>
      </c>
    </row>
    <row r="1559" spans="1:11" ht="21" x14ac:dyDescent="0.2">
      <c r="A1559" s="87" t="s">
        <v>1567</v>
      </c>
      <c r="B1559" s="87" t="s">
        <v>1568</v>
      </c>
      <c r="C1559" s="87"/>
      <c r="D1559" s="87" t="s">
        <v>477</v>
      </c>
      <c r="E1559" s="87" t="s">
        <v>478</v>
      </c>
      <c r="F1559" s="87"/>
      <c r="G1559" s="87">
        <v>1</v>
      </c>
      <c r="H1559" s="88">
        <v>0</v>
      </c>
      <c r="I1559" s="89">
        <v>5</v>
      </c>
      <c r="J1559" s="88">
        <v>76</v>
      </c>
      <c r="K1559" s="88">
        <v>80</v>
      </c>
    </row>
    <row r="1560" spans="1:11" ht="21" x14ac:dyDescent="0.2">
      <c r="A1560" s="87" t="s">
        <v>1569</v>
      </c>
      <c r="B1560" s="87" t="s">
        <v>1568</v>
      </c>
      <c r="C1560" s="87"/>
      <c r="D1560" s="87" t="s">
        <v>787</v>
      </c>
      <c r="E1560" s="87" t="s">
        <v>478</v>
      </c>
      <c r="F1560" s="87"/>
      <c r="G1560" s="87">
        <v>1</v>
      </c>
      <c r="H1560" s="88">
        <v>0</v>
      </c>
      <c r="I1560" s="89">
        <v>0</v>
      </c>
      <c r="J1560" s="88">
        <v>7</v>
      </c>
      <c r="K1560" s="88">
        <v>0</v>
      </c>
    </row>
    <row r="1561" spans="1:11" ht="21" x14ac:dyDescent="0.2">
      <c r="A1561" s="87" t="s">
        <v>1570</v>
      </c>
      <c r="B1561" s="87" t="s">
        <v>1571</v>
      </c>
      <c r="C1561" s="87"/>
      <c r="D1561" s="87" t="s">
        <v>477</v>
      </c>
      <c r="E1561" s="87" t="s">
        <v>478</v>
      </c>
      <c r="F1561" s="87"/>
      <c r="G1561" s="87">
        <v>1</v>
      </c>
      <c r="H1561" s="88">
        <v>0</v>
      </c>
      <c r="I1561" s="89">
        <v>5</v>
      </c>
      <c r="J1561" s="88">
        <v>45</v>
      </c>
      <c r="K1561" s="88">
        <v>47</v>
      </c>
    </row>
    <row r="1562" spans="1:11" ht="21" x14ac:dyDescent="0.2">
      <c r="A1562" s="87" t="s">
        <v>1572</v>
      </c>
      <c r="B1562" s="87" t="s">
        <v>1571</v>
      </c>
      <c r="C1562" s="87"/>
      <c r="D1562" s="87" t="s">
        <v>787</v>
      </c>
      <c r="E1562" s="87" t="s">
        <v>478</v>
      </c>
      <c r="F1562" s="87"/>
      <c r="G1562" s="87">
        <v>1</v>
      </c>
      <c r="H1562" s="88">
        <v>0</v>
      </c>
      <c r="I1562" s="89">
        <v>0</v>
      </c>
      <c r="J1562" s="88">
        <v>6</v>
      </c>
      <c r="K1562" s="88">
        <v>0</v>
      </c>
    </row>
    <row r="1563" spans="1:11" ht="31.5" x14ac:dyDescent="0.2">
      <c r="A1563" s="87" t="s">
        <v>1573</v>
      </c>
      <c r="B1563" s="87" t="s">
        <v>1574</v>
      </c>
      <c r="C1563" s="87"/>
      <c r="D1563" s="87" t="s">
        <v>477</v>
      </c>
      <c r="E1563" s="87" t="s">
        <v>478</v>
      </c>
      <c r="F1563" s="87"/>
      <c r="G1563" s="87">
        <v>1</v>
      </c>
      <c r="H1563" s="88">
        <v>0</v>
      </c>
      <c r="I1563" s="89">
        <v>5</v>
      </c>
      <c r="J1563" s="88">
        <v>33</v>
      </c>
      <c r="K1563" s="88">
        <v>35</v>
      </c>
    </row>
    <row r="1564" spans="1:11" ht="31.5" x14ac:dyDescent="0.2">
      <c r="A1564" s="87" t="s">
        <v>1575</v>
      </c>
      <c r="B1564" s="87" t="s">
        <v>1574</v>
      </c>
      <c r="C1564" s="87"/>
      <c r="D1564" s="87" t="s">
        <v>787</v>
      </c>
      <c r="E1564" s="87" t="s">
        <v>478</v>
      </c>
      <c r="F1564" s="87"/>
      <c r="G1564" s="87">
        <v>1</v>
      </c>
      <c r="H1564" s="88">
        <v>0</v>
      </c>
      <c r="I1564" s="89">
        <v>0</v>
      </c>
      <c r="J1564" s="88">
        <v>4</v>
      </c>
      <c r="K1564" s="88">
        <v>0</v>
      </c>
    </row>
    <row r="1565" spans="1:11" ht="31.5" x14ac:dyDescent="0.2">
      <c r="A1565" s="87" t="s">
        <v>1576</v>
      </c>
      <c r="B1565" s="87" t="s">
        <v>1577</v>
      </c>
      <c r="C1565" s="87"/>
      <c r="D1565" s="87" t="s">
        <v>787</v>
      </c>
      <c r="E1565" s="87" t="s">
        <v>478</v>
      </c>
      <c r="F1565" s="87"/>
      <c r="G1565" s="87">
        <v>1</v>
      </c>
      <c r="H1565" s="88">
        <v>0</v>
      </c>
      <c r="I1565" s="89">
        <v>0</v>
      </c>
      <c r="J1565" s="88">
        <v>45</v>
      </c>
      <c r="K1565" s="88">
        <v>0</v>
      </c>
    </row>
    <row r="1566" spans="1:11" ht="31.5" x14ac:dyDescent="0.2">
      <c r="A1566" s="87" t="s">
        <v>1578</v>
      </c>
      <c r="B1566" s="87" t="s">
        <v>1579</v>
      </c>
      <c r="C1566" s="87"/>
      <c r="D1566" s="87" t="s">
        <v>477</v>
      </c>
      <c r="E1566" s="87" t="s">
        <v>478</v>
      </c>
      <c r="F1566" s="87"/>
      <c r="G1566" s="87">
        <v>1</v>
      </c>
      <c r="H1566" s="88">
        <v>0</v>
      </c>
      <c r="I1566" s="89">
        <v>5</v>
      </c>
      <c r="J1566" s="88">
        <v>0</v>
      </c>
      <c r="K1566" s="88">
        <v>0</v>
      </c>
    </row>
    <row r="1567" spans="1:11" ht="31.5" x14ac:dyDescent="0.2">
      <c r="A1567" s="87" t="s">
        <v>1580</v>
      </c>
      <c r="B1567" s="87" t="s">
        <v>1579</v>
      </c>
      <c r="C1567" s="87"/>
      <c r="D1567" s="87" t="s">
        <v>787</v>
      </c>
      <c r="E1567" s="87" t="s">
        <v>478</v>
      </c>
      <c r="F1567" s="87"/>
      <c r="G1567" s="87">
        <v>1</v>
      </c>
      <c r="H1567" s="88">
        <v>0</v>
      </c>
      <c r="I1567" s="89">
        <v>0</v>
      </c>
      <c r="J1567" s="88">
        <v>0</v>
      </c>
      <c r="K1567" s="88">
        <v>0</v>
      </c>
    </row>
    <row r="1568" spans="1:11" ht="52.5" x14ac:dyDescent="0.2">
      <c r="A1568" s="87" t="s">
        <v>1581</v>
      </c>
      <c r="B1568" s="87" t="s">
        <v>1582</v>
      </c>
      <c r="C1568" s="87"/>
      <c r="D1568" s="87" t="s">
        <v>477</v>
      </c>
      <c r="E1568" s="87" t="s">
        <v>478</v>
      </c>
      <c r="F1568" s="87"/>
      <c r="G1568" s="87">
        <v>1</v>
      </c>
      <c r="H1568" s="88">
        <v>0</v>
      </c>
      <c r="I1568" s="89">
        <v>5</v>
      </c>
      <c r="J1568" s="88">
        <v>138</v>
      </c>
      <c r="K1568" s="88">
        <v>145</v>
      </c>
    </row>
    <row r="1569" spans="1:11" ht="52.5" x14ac:dyDescent="0.2">
      <c r="A1569" s="87" t="s">
        <v>1583</v>
      </c>
      <c r="B1569" s="87" t="s">
        <v>1582</v>
      </c>
      <c r="C1569" s="87"/>
      <c r="D1569" s="87" t="s">
        <v>787</v>
      </c>
      <c r="E1569" s="87" t="s">
        <v>478</v>
      </c>
      <c r="F1569" s="87"/>
      <c r="G1569" s="87">
        <v>1</v>
      </c>
      <c r="H1569" s="88">
        <v>0</v>
      </c>
      <c r="I1569" s="89">
        <v>0</v>
      </c>
      <c r="J1569" s="88">
        <v>12</v>
      </c>
      <c r="K1569" s="88">
        <v>0</v>
      </c>
    </row>
    <row r="1570" spans="1:11" ht="21" x14ac:dyDescent="0.2">
      <c r="A1570" s="87" t="s">
        <v>1584</v>
      </c>
      <c r="B1570" s="87" t="s">
        <v>1585</v>
      </c>
      <c r="C1570" s="87" t="s">
        <v>60</v>
      </c>
      <c r="D1570" s="87"/>
      <c r="E1570" s="87"/>
      <c r="F1570" s="87"/>
      <c r="G1570" s="87">
        <v>50</v>
      </c>
      <c r="H1570" s="88">
        <v>0</v>
      </c>
      <c r="I1570" s="89">
        <v>50</v>
      </c>
      <c r="J1570" s="88">
        <v>1.4</v>
      </c>
      <c r="K1570" s="88">
        <v>2.85</v>
      </c>
    </row>
    <row r="1571" spans="1:11" ht="21" x14ac:dyDescent="0.2">
      <c r="A1571" s="87" t="s">
        <v>1586</v>
      </c>
      <c r="B1571" s="87" t="s">
        <v>1585</v>
      </c>
      <c r="C1571" s="87"/>
      <c r="D1571" s="87" t="s">
        <v>477</v>
      </c>
      <c r="E1571" s="87" t="s">
        <v>478</v>
      </c>
      <c r="F1571" s="87"/>
      <c r="G1571" s="87">
        <v>1</v>
      </c>
      <c r="H1571" s="88">
        <v>0</v>
      </c>
      <c r="I1571" s="89">
        <v>5</v>
      </c>
      <c r="J1571" s="88">
        <v>0</v>
      </c>
      <c r="K1571" s="88">
        <v>0</v>
      </c>
    </row>
    <row r="1572" spans="1:11" ht="21" x14ac:dyDescent="0.2">
      <c r="A1572" s="87" t="s">
        <v>1587</v>
      </c>
      <c r="B1572" s="87" t="s">
        <v>1585</v>
      </c>
      <c r="C1572" s="87"/>
      <c r="D1572" s="87" t="s">
        <v>787</v>
      </c>
      <c r="E1572" s="87" t="s">
        <v>478</v>
      </c>
      <c r="F1572" s="87"/>
      <c r="G1572" s="87">
        <v>1</v>
      </c>
      <c r="H1572" s="88">
        <v>0</v>
      </c>
      <c r="I1572" s="89">
        <v>0</v>
      </c>
      <c r="J1572" s="88">
        <v>25</v>
      </c>
      <c r="K1572" s="88">
        <v>0</v>
      </c>
    </row>
    <row r="1573" spans="1:11" ht="31.5" x14ac:dyDescent="0.2">
      <c r="A1573" s="87" t="s">
        <v>1588</v>
      </c>
      <c r="B1573" s="87" t="s">
        <v>1589</v>
      </c>
      <c r="C1573" s="87"/>
      <c r="D1573" s="87" t="s">
        <v>477</v>
      </c>
      <c r="E1573" s="87" t="s">
        <v>478</v>
      </c>
      <c r="F1573" s="87"/>
      <c r="G1573" s="87">
        <v>1</v>
      </c>
      <c r="H1573" s="88">
        <v>0</v>
      </c>
      <c r="I1573" s="89">
        <v>5</v>
      </c>
      <c r="J1573" s="88">
        <v>95</v>
      </c>
      <c r="K1573" s="88">
        <v>100</v>
      </c>
    </row>
    <row r="1574" spans="1:11" ht="31.5" x14ac:dyDescent="0.2">
      <c r="A1574" s="87" t="s">
        <v>1590</v>
      </c>
      <c r="B1574" s="87" t="s">
        <v>1589</v>
      </c>
      <c r="C1574" s="87"/>
      <c r="D1574" s="87" t="s">
        <v>787</v>
      </c>
      <c r="E1574" s="87" t="s">
        <v>478</v>
      </c>
      <c r="F1574" s="87"/>
      <c r="G1574" s="87">
        <v>1</v>
      </c>
      <c r="H1574" s="88">
        <v>0</v>
      </c>
      <c r="I1574" s="89">
        <v>0</v>
      </c>
      <c r="J1574" s="88">
        <v>8</v>
      </c>
      <c r="K1574" s="88">
        <v>0</v>
      </c>
    </row>
    <row r="1575" spans="1:11" ht="21" x14ac:dyDescent="0.2">
      <c r="A1575" s="87" t="s">
        <v>1591</v>
      </c>
      <c r="B1575" s="87" t="s">
        <v>1592</v>
      </c>
      <c r="C1575" s="87"/>
      <c r="D1575" s="87" t="s">
        <v>477</v>
      </c>
      <c r="E1575" s="87" t="s">
        <v>478</v>
      </c>
      <c r="F1575" s="87"/>
      <c r="G1575" s="87">
        <v>1</v>
      </c>
      <c r="H1575" s="88">
        <v>0</v>
      </c>
      <c r="I1575" s="89">
        <v>5</v>
      </c>
      <c r="J1575" s="88">
        <v>105</v>
      </c>
      <c r="K1575" s="88">
        <v>110</v>
      </c>
    </row>
    <row r="1576" spans="1:11" ht="21" x14ac:dyDescent="0.2">
      <c r="A1576" s="87" t="s">
        <v>1593</v>
      </c>
      <c r="B1576" s="87" t="s">
        <v>1592</v>
      </c>
      <c r="C1576" s="87"/>
      <c r="D1576" s="87" t="s">
        <v>787</v>
      </c>
      <c r="E1576" s="87" t="s">
        <v>478</v>
      </c>
      <c r="F1576" s="87"/>
      <c r="G1576" s="87">
        <v>1</v>
      </c>
      <c r="H1576" s="88">
        <v>0</v>
      </c>
      <c r="I1576" s="89">
        <v>0</v>
      </c>
      <c r="J1576" s="88">
        <v>9</v>
      </c>
      <c r="K1576" s="88">
        <v>0</v>
      </c>
    </row>
    <row r="1577" spans="1:11" ht="21" x14ac:dyDescent="0.2">
      <c r="A1577" s="87" t="s">
        <v>1594</v>
      </c>
      <c r="B1577" s="87" t="s">
        <v>1595</v>
      </c>
      <c r="C1577" s="87"/>
      <c r="D1577" s="87" t="s">
        <v>477</v>
      </c>
      <c r="E1577" s="87" t="s">
        <v>478</v>
      </c>
      <c r="F1577" s="87"/>
      <c r="G1577" s="87">
        <v>1</v>
      </c>
      <c r="H1577" s="88">
        <v>0</v>
      </c>
      <c r="I1577" s="89">
        <v>5</v>
      </c>
      <c r="J1577" s="88">
        <v>48</v>
      </c>
      <c r="K1577" s="88">
        <v>50</v>
      </c>
    </row>
    <row r="1578" spans="1:11" ht="21" x14ac:dyDescent="0.2">
      <c r="A1578" s="87" t="s">
        <v>1596</v>
      </c>
      <c r="B1578" s="87" t="s">
        <v>1595</v>
      </c>
      <c r="C1578" s="87"/>
      <c r="D1578" s="87" t="s">
        <v>787</v>
      </c>
      <c r="E1578" s="87" t="s">
        <v>478</v>
      </c>
      <c r="F1578" s="87"/>
      <c r="G1578" s="87">
        <v>1</v>
      </c>
      <c r="H1578" s="88">
        <v>0</v>
      </c>
      <c r="I1578" s="89">
        <v>0</v>
      </c>
      <c r="J1578" s="88">
        <v>5</v>
      </c>
      <c r="K1578" s="88">
        <v>0</v>
      </c>
    </row>
    <row r="1579" spans="1:11" ht="21" x14ac:dyDescent="0.2">
      <c r="A1579" s="87" t="s">
        <v>1597</v>
      </c>
      <c r="B1579" s="87" t="s">
        <v>1598</v>
      </c>
      <c r="C1579" s="87"/>
      <c r="D1579" s="87" t="s">
        <v>477</v>
      </c>
      <c r="E1579" s="87" t="s">
        <v>478</v>
      </c>
      <c r="F1579" s="87"/>
      <c r="G1579" s="87">
        <v>1</v>
      </c>
      <c r="H1579" s="88">
        <v>0</v>
      </c>
      <c r="I1579" s="89">
        <v>5</v>
      </c>
      <c r="J1579" s="88">
        <v>0</v>
      </c>
      <c r="K1579" s="88">
        <v>142</v>
      </c>
    </row>
    <row r="1580" spans="1:11" ht="21" x14ac:dyDescent="0.2">
      <c r="A1580" s="87" t="s">
        <v>1599</v>
      </c>
      <c r="B1580" s="87" t="s">
        <v>1598</v>
      </c>
      <c r="C1580" s="87"/>
      <c r="D1580" s="87" t="s">
        <v>787</v>
      </c>
      <c r="E1580" s="87" t="s">
        <v>478</v>
      </c>
      <c r="F1580" s="87"/>
      <c r="G1580" s="87">
        <v>1</v>
      </c>
      <c r="H1580" s="88">
        <v>0</v>
      </c>
      <c r="I1580" s="89">
        <v>0</v>
      </c>
      <c r="J1580" s="88">
        <v>12</v>
      </c>
      <c r="K1580" s="88">
        <v>0</v>
      </c>
    </row>
    <row r="1581" spans="1:11" ht="21" x14ac:dyDescent="0.2">
      <c r="A1581" s="87" t="s">
        <v>1600</v>
      </c>
      <c r="B1581" s="87" t="s">
        <v>1601</v>
      </c>
      <c r="C1581" s="87"/>
      <c r="D1581" s="87" t="s">
        <v>477</v>
      </c>
      <c r="E1581" s="87" t="s">
        <v>478</v>
      </c>
      <c r="F1581" s="87"/>
      <c r="G1581" s="87">
        <v>1</v>
      </c>
      <c r="H1581" s="88">
        <v>0</v>
      </c>
      <c r="I1581" s="89">
        <v>5</v>
      </c>
      <c r="J1581" s="88">
        <v>132</v>
      </c>
      <c r="K1581" s="88">
        <v>139</v>
      </c>
    </row>
    <row r="1582" spans="1:11" ht="21" x14ac:dyDescent="0.2">
      <c r="A1582" s="87" t="s">
        <v>1602</v>
      </c>
      <c r="B1582" s="87" t="s">
        <v>1601</v>
      </c>
      <c r="C1582" s="87"/>
      <c r="D1582" s="87" t="s">
        <v>787</v>
      </c>
      <c r="E1582" s="87" t="s">
        <v>478</v>
      </c>
      <c r="F1582" s="87"/>
      <c r="G1582" s="87">
        <v>1</v>
      </c>
      <c r="H1582" s="88">
        <v>0</v>
      </c>
      <c r="I1582" s="89">
        <v>0</v>
      </c>
      <c r="J1582" s="88">
        <v>11</v>
      </c>
      <c r="K1582" s="88">
        <v>0</v>
      </c>
    </row>
    <row r="1583" spans="1:11" ht="21" x14ac:dyDescent="0.2">
      <c r="A1583" s="87" t="s">
        <v>2705</v>
      </c>
      <c r="B1583" s="87" t="s">
        <v>1603</v>
      </c>
      <c r="C1583" s="87"/>
      <c r="D1583" s="87"/>
      <c r="E1583" s="87" t="s">
        <v>790</v>
      </c>
      <c r="F1583" s="87"/>
      <c r="G1583" s="87">
        <v>100</v>
      </c>
      <c r="H1583" s="88">
        <v>0</v>
      </c>
      <c r="I1583" s="89">
        <v>100</v>
      </c>
      <c r="J1583" s="88">
        <v>0.85</v>
      </c>
      <c r="K1583" s="88">
        <v>1.75</v>
      </c>
    </row>
    <row r="1584" spans="1:11" ht="21" x14ac:dyDescent="0.2">
      <c r="A1584" s="87" t="s">
        <v>1605</v>
      </c>
      <c r="B1584" s="87" t="s">
        <v>1603</v>
      </c>
      <c r="C1584" s="87"/>
      <c r="D1584" s="87" t="s">
        <v>477</v>
      </c>
      <c r="E1584" s="87" t="s">
        <v>478</v>
      </c>
      <c r="F1584" s="87"/>
      <c r="G1584" s="87">
        <v>1</v>
      </c>
      <c r="H1584" s="88">
        <v>0</v>
      </c>
      <c r="I1584" s="89">
        <v>5</v>
      </c>
      <c r="J1584" s="88">
        <v>0</v>
      </c>
      <c r="K1584" s="88">
        <v>240</v>
      </c>
    </row>
    <row r="1585" spans="1:11" ht="21" x14ac:dyDescent="0.2">
      <c r="A1585" s="87" t="s">
        <v>1606</v>
      </c>
      <c r="B1585" s="87" t="s">
        <v>1603</v>
      </c>
      <c r="C1585" s="87"/>
      <c r="D1585" s="87" t="s">
        <v>787</v>
      </c>
      <c r="E1585" s="87" t="s">
        <v>478</v>
      </c>
      <c r="F1585" s="87"/>
      <c r="G1585" s="87">
        <v>1</v>
      </c>
      <c r="H1585" s="88">
        <v>0</v>
      </c>
      <c r="I1585" s="89">
        <v>0</v>
      </c>
      <c r="J1585" s="88">
        <v>20</v>
      </c>
      <c r="K1585" s="88">
        <v>0</v>
      </c>
    </row>
    <row r="1586" spans="1:11" ht="21" x14ac:dyDescent="0.2">
      <c r="A1586" s="87" t="s">
        <v>1607</v>
      </c>
      <c r="B1586" s="87" t="s">
        <v>1608</v>
      </c>
      <c r="C1586" s="87"/>
      <c r="D1586" s="87" t="s">
        <v>477</v>
      </c>
      <c r="E1586" s="87" t="s">
        <v>478</v>
      </c>
      <c r="F1586" s="87"/>
      <c r="G1586" s="87">
        <v>1</v>
      </c>
      <c r="H1586" s="88">
        <v>0</v>
      </c>
      <c r="I1586" s="89">
        <v>5</v>
      </c>
      <c r="J1586" s="88">
        <v>0</v>
      </c>
      <c r="K1586" s="88">
        <v>0</v>
      </c>
    </row>
    <row r="1587" spans="1:11" ht="21" x14ac:dyDescent="0.2">
      <c r="A1587" s="87" t="s">
        <v>1609</v>
      </c>
      <c r="B1587" s="87" t="s">
        <v>1608</v>
      </c>
      <c r="C1587" s="87"/>
      <c r="D1587" s="87" t="s">
        <v>787</v>
      </c>
      <c r="E1587" s="87" t="s">
        <v>478</v>
      </c>
      <c r="F1587" s="87"/>
      <c r="G1587" s="87">
        <v>1</v>
      </c>
      <c r="H1587" s="88">
        <v>0</v>
      </c>
      <c r="I1587" s="89">
        <v>0</v>
      </c>
      <c r="J1587" s="88">
        <v>15</v>
      </c>
      <c r="K1587" s="88">
        <v>0</v>
      </c>
    </row>
    <row r="1588" spans="1:11" ht="21" x14ac:dyDescent="0.2">
      <c r="A1588" s="87" t="s">
        <v>1610</v>
      </c>
      <c r="B1588" s="87" t="s">
        <v>1611</v>
      </c>
      <c r="C1588" s="87"/>
      <c r="D1588" s="87" t="s">
        <v>477</v>
      </c>
      <c r="E1588" s="87" t="s">
        <v>478</v>
      </c>
      <c r="F1588" s="87"/>
      <c r="G1588" s="87">
        <v>1</v>
      </c>
      <c r="H1588" s="88">
        <v>0</v>
      </c>
      <c r="I1588" s="89">
        <v>5</v>
      </c>
      <c r="J1588" s="88">
        <v>0</v>
      </c>
      <c r="K1588" s="88">
        <v>194</v>
      </c>
    </row>
    <row r="1589" spans="1:11" ht="21" x14ac:dyDescent="0.2">
      <c r="A1589" s="87" t="s">
        <v>1612</v>
      </c>
      <c r="B1589" s="87" t="s">
        <v>1611</v>
      </c>
      <c r="C1589" s="87"/>
      <c r="D1589" s="87" t="s">
        <v>787</v>
      </c>
      <c r="E1589" s="87" t="s">
        <v>478</v>
      </c>
      <c r="F1589" s="87"/>
      <c r="G1589" s="87">
        <v>1</v>
      </c>
      <c r="H1589" s="88">
        <v>0</v>
      </c>
      <c r="I1589" s="89">
        <v>0</v>
      </c>
      <c r="J1589" s="88">
        <v>16</v>
      </c>
      <c r="K1589" s="88">
        <v>0</v>
      </c>
    </row>
    <row r="1590" spans="1:11" ht="21" x14ac:dyDescent="0.2">
      <c r="A1590" s="87" t="s">
        <v>1613</v>
      </c>
      <c r="B1590" s="87" t="s">
        <v>1614</v>
      </c>
      <c r="C1590" s="87"/>
      <c r="D1590" s="87" t="s">
        <v>477</v>
      </c>
      <c r="E1590" s="87" t="s">
        <v>478</v>
      </c>
      <c r="F1590" s="87"/>
      <c r="G1590" s="87">
        <v>1</v>
      </c>
      <c r="H1590" s="88">
        <v>0</v>
      </c>
      <c r="I1590" s="89">
        <v>5</v>
      </c>
      <c r="J1590" s="88">
        <v>110</v>
      </c>
      <c r="K1590" s="88">
        <v>116</v>
      </c>
    </row>
    <row r="1591" spans="1:11" ht="21" x14ac:dyDescent="0.2">
      <c r="A1591" s="87" t="s">
        <v>1615</v>
      </c>
      <c r="B1591" s="87" t="s">
        <v>1614</v>
      </c>
      <c r="C1591" s="87"/>
      <c r="D1591" s="87" t="s">
        <v>787</v>
      </c>
      <c r="E1591" s="87" t="s">
        <v>478</v>
      </c>
      <c r="F1591" s="87"/>
      <c r="G1591" s="87">
        <v>1</v>
      </c>
      <c r="H1591" s="88">
        <v>0</v>
      </c>
      <c r="I1591" s="89">
        <v>0</v>
      </c>
      <c r="J1591" s="88">
        <v>9</v>
      </c>
      <c r="K1591" s="88">
        <v>0</v>
      </c>
    </row>
    <row r="1592" spans="1:11" ht="21" x14ac:dyDescent="0.2">
      <c r="A1592" s="87" t="s">
        <v>1616</v>
      </c>
      <c r="B1592" s="87" t="s">
        <v>1617</v>
      </c>
      <c r="C1592" s="87"/>
      <c r="D1592" s="87" t="s">
        <v>477</v>
      </c>
      <c r="E1592" s="87" t="s">
        <v>478</v>
      </c>
      <c r="F1592" s="87"/>
      <c r="G1592" s="87">
        <v>1</v>
      </c>
      <c r="H1592" s="88">
        <v>0</v>
      </c>
      <c r="I1592" s="89">
        <v>5</v>
      </c>
      <c r="J1592" s="88">
        <v>140</v>
      </c>
      <c r="K1592" s="88">
        <v>147</v>
      </c>
    </row>
    <row r="1593" spans="1:11" ht="21" x14ac:dyDescent="0.2">
      <c r="A1593" s="87" t="s">
        <v>1618</v>
      </c>
      <c r="B1593" s="87" t="s">
        <v>1617</v>
      </c>
      <c r="C1593" s="87"/>
      <c r="D1593" s="87" t="s">
        <v>787</v>
      </c>
      <c r="E1593" s="87" t="s">
        <v>478</v>
      </c>
      <c r="F1593" s="87"/>
      <c r="G1593" s="87">
        <v>1</v>
      </c>
      <c r="H1593" s="88">
        <v>0</v>
      </c>
      <c r="I1593" s="89">
        <v>0</v>
      </c>
      <c r="J1593" s="88">
        <v>12</v>
      </c>
      <c r="K1593" s="88">
        <v>0</v>
      </c>
    </row>
    <row r="1594" spans="1:11" ht="21" x14ac:dyDescent="0.2">
      <c r="A1594" s="87" t="s">
        <v>1619</v>
      </c>
      <c r="B1594" s="87" t="s">
        <v>1620</v>
      </c>
      <c r="C1594" s="87"/>
      <c r="D1594" s="87" t="s">
        <v>477</v>
      </c>
      <c r="E1594" s="87" t="s">
        <v>478</v>
      </c>
      <c r="F1594" s="87"/>
      <c r="G1594" s="87">
        <v>1</v>
      </c>
      <c r="H1594" s="88">
        <v>0</v>
      </c>
      <c r="I1594" s="89">
        <v>5</v>
      </c>
      <c r="J1594" s="88">
        <v>67</v>
      </c>
      <c r="K1594" s="88">
        <v>70</v>
      </c>
    </row>
    <row r="1595" spans="1:11" ht="21" x14ac:dyDescent="0.2">
      <c r="A1595" s="87" t="s">
        <v>1621</v>
      </c>
      <c r="B1595" s="87" t="s">
        <v>1620</v>
      </c>
      <c r="C1595" s="87"/>
      <c r="D1595" s="87" t="s">
        <v>787</v>
      </c>
      <c r="E1595" s="87" t="s">
        <v>478</v>
      </c>
      <c r="F1595" s="87"/>
      <c r="G1595" s="87">
        <v>1</v>
      </c>
      <c r="H1595" s="88">
        <v>0</v>
      </c>
      <c r="I1595" s="89">
        <v>0</v>
      </c>
      <c r="J1595" s="88">
        <v>7</v>
      </c>
      <c r="K1595" s="88">
        <v>0</v>
      </c>
    </row>
    <row r="1596" spans="1:11" ht="42" x14ac:dyDescent="0.2">
      <c r="A1596" s="87" t="s">
        <v>1622</v>
      </c>
      <c r="B1596" s="87" t="s">
        <v>1623</v>
      </c>
      <c r="C1596" s="87"/>
      <c r="D1596" s="87" t="s">
        <v>477</v>
      </c>
      <c r="E1596" s="87" t="s">
        <v>478</v>
      </c>
      <c r="F1596" s="87"/>
      <c r="G1596" s="87">
        <v>1</v>
      </c>
      <c r="H1596" s="88">
        <v>0</v>
      </c>
      <c r="I1596" s="89">
        <v>5</v>
      </c>
      <c r="J1596" s="88">
        <v>0</v>
      </c>
      <c r="K1596" s="88">
        <v>0</v>
      </c>
    </row>
    <row r="1597" spans="1:11" ht="42" x14ac:dyDescent="0.2">
      <c r="A1597" s="87" t="s">
        <v>1624</v>
      </c>
      <c r="B1597" s="87" t="s">
        <v>1623</v>
      </c>
      <c r="C1597" s="87"/>
      <c r="D1597" s="87" t="s">
        <v>787</v>
      </c>
      <c r="E1597" s="87" t="s">
        <v>478</v>
      </c>
      <c r="F1597" s="87"/>
      <c r="G1597" s="87">
        <v>1</v>
      </c>
      <c r="H1597" s="88">
        <v>0</v>
      </c>
      <c r="I1597" s="89">
        <v>0</v>
      </c>
      <c r="J1597" s="88">
        <v>0</v>
      </c>
      <c r="K1597" s="88">
        <v>0</v>
      </c>
    </row>
    <row r="1598" spans="1:11" ht="31.5" x14ac:dyDescent="0.2">
      <c r="A1598" s="87" t="s">
        <v>1625</v>
      </c>
      <c r="B1598" s="87" t="s">
        <v>1626</v>
      </c>
      <c r="C1598" s="87"/>
      <c r="D1598" s="87" t="s">
        <v>477</v>
      </c>
      <c r="E1598" s="87" t="s">
        <v>478</v>
      </c>
      <c r="F1598" s="87"/>
      <c r="G1598" s="87">
        <v>1</v>
      </c>
      <c r="H1598" s="88">
        <v>0</v>
      </c>
      <c r="I1598" s="89">
        <v>5</v>
      </c>
      <c r="J1598" s="88">
        <v>0</v>
      </c>
      <c r="K1598" s="88">
        <v>60</v>
      </c>
    </row>
    <row r="1599" spans="1:11" ht="31.5" x14ac:dyDescent="0.2">
      <c r="A1599" s="87" t="s">
        <v>1627</v>
      </c>
      <c r="B1599" s="87" t="s">
        <v>1626</v>
      </c>
      <c r="C1599" s="87"/>
      <c r="D1599" s="87" t="s">
        <v>787</v>
      </c>
      <c r="E1599" s="87" t="s">
        <v>478</v>
      </c>
      <c r="F1599" s="87"/>
      <c r="G1599" s="87">
        <v>1</v>
      </c>
      <c r="H1599" s="88">
        <v>0</v>
      </c>
      <c r="I1599" s="89">
        <v>0</v>
      </c>
      <c r="J1599" s="88">
        <v>6</v>
      </c>
      <c r="K1599" s="88">
        <v>0</v>
      </c>
    </row>
    <row r="1600" spans="1:11" ht="21" x14ac:dyDescent="0.2">
      <c r="A1600" s="87" t="s">
        <v>1628</v>
      </c>
      <c r="B1600" s="87" t="s">
        <v>1629</v>
      </c>
      <c r="C1600" s="87"/>
      <c r="D1600" s="87" t="s">
        <v>477</v>
      </c>
      <c r="E1600" s="87" t="s">
        <v>478</v>
      </c>
      <c r="F1600" s="87"/>
      <c r="G1600" s="87">
        <v>1</v>
      </c>
      <c r="H1600" s="88">
        <v>0</v>
      </c>
      <c r="I1600" s="89">
        <v>5</v>
      </c>
      <c r="J1600" s="88">
        <v>125</v>
      </c>
      <c r="K1600" s="88">
        <v>131</v>
      </c>
    </row>
    <row r="1601" spans="1:11" ht="21" x14ac:dyDescent="0.2">
      <c r="A1601" s="87" t="s">
        <v>1630</v>
      </c>
      <c r="B1601" s="87" t="s">
        <v>1629</v>
      </c>
      <c r="C1601" s="87"/>
      <c r="D1601" s="87" t="s">
        <v>787</v>
      </c>
      <c r="E1601" s="87" t="s">
        <v>478</v>
      </c>
      <c r="F1601" s="87"/>
      <c r="G1601" s="87">
        <v>1</v>
      </c>
      <c r="H1601" s="88">
        <v>0</v>
      </c>
      <c r="I1601" s="89">
        <v>0</v>
      </c>
      <c r="J1601" s="88">
        <v>11</v>
      </c>
      <c r="K1601" s="88">
        <v>0</v>
      </c>
    </row>
    <row r="1602" spans="1:11" ht="21" x14ac:dyDescent="0.2">
      <c r="A1602" s="87" t="s">
        <v>1631</v>
      </c>
      <c r="B1602" s="87" t="s">
        <v>1632</v>
      </c>
      <c r="C1602" s="87" t="s">
        <v>60</v>
      </c>
      <c r="D1602" s="87"/>
      <c r="E1602" s="87"/>
      <c r="F1602" s="87"/>
      <c r="G1602" s="87">
        <v>50</v>
      </c>
      <c r="H1602" s="88">
        <v>0</v>
      </c>
      <c r="I1602" s="89">
        <v>50</v>
      </c>
      <c r="J1602" s="88">
        <v>1.1499999999999999</v>
      </c>
      <c r="K1602" s="88">
        <v>2.35</v>
      </c>
    </row>
    <row r="1603" spans="1:11" ht="21" x14ac:dyDescent="0.2">
      <c r="A1603" s="87" t="s">
        <v>1633</v>
      </c>
      <c r="B1603" s="87" t="s">
        <v>1632</v>
      </c>
      <c r="C1603" s="87"/>
      <c r="D1603" s="87" t="s">
        <v>477</v>
      </c>
      <c r="E1603" s="87" t="s">
        <v>478</v>
      </c>
      <c r="F1603" s="87"/>
      <c r="G1603" s="87">
        <v>1</v>
      </c>
      <c r="H1603" s="88">
        <v>0</v>
      </c>
      <c r="I1603" s="89">
        <v>5</v>
      </c>
      <c r="J1603" s="88">
        <v>100</v>
      </c>
      <c r="K1603" s="88">
        <v>105</v>
      </c>
    </row>
    <row r="1604" spans="1:11" ht="21" x14ac:dyDescent="0.2">
      <c r="A1604" s="87" t="s">
        <v>1634</v>
      </c>
      <c r="B1604" s="87" t="s">
        <v>1632</v>
      </c>
      <c r="C1604" s="87"/>
      <c r="D1604" s="87" t="s">
        <v>787</v>
      </c>
      <c r="E1604" s="87" t="s">
        <v>478</v>
      </c>
      <c r="F1604" s="87"/>
      <c r="G1604" s="87">
        <v>1</v>
      </c>
      <c r="H1604" s="88">
        <v>0</v>
      </c>
      <c r="I1604" s="89">
        <v>0</v>
      </c>
      <c r="J1604" s="88">
        <v>9</v>
      </c>
      <c r="K1604" s="88">
        <v>0</v>
      </c>
    </row>
    <row r="1605" spans="1:11" ht="31.5" x14ac:dyDescent="0.2">
      <c r="A1605" s="87" t="s">
        <v>1635</v>
      </c>
      <c r="B1605" s="87" t="s">
        <v>1636</v>
      </c>
      <c r="C1605" s="87"/>
      <c r="D1605" s="87" t="s">
        <v>477</v>
      </c>
      <c r="E1605" s="87" t="s">
        <v>478</v>
      </c>
      <c r="F1605" s="87"/>
      <c r="G1605" s="87">
        <v>1</v>
      </c>
      <c r="H1605" s="88">
        <v>0</v>
      </c>
      <c r="I1605" s="89">
        <v>5</v>
      </c>
      <c r="J1605" s="88">
        <v>90</v>
      </c>
      <c r="K1605" s="88">
        <v>95</v>
      </c>
    </row>
    <row r="1606" spans="1:11" ht="31.5" x14ac:dyDescent="0.2">
      <c r="A1606" s="87" t="s">
        <v>1637</v>
      </c>
      <c r="B1606" s="87" t="s">
        <v>1636</v>
      </c>
      <c r="C1606" s="87"/>
      <c r="D1606" s="87" t="s">
        <v>787</v>
      </c>
      <c r="E1606" s="87" t="s">
        <v>478</v>
      </c>
      <c r="F1606" s="87"/>
      <c r="G1606" s="87">
        <v>1</v>
      </c>
      <c r="H1606" s="88">
        <v>0</v>
      </c>
      <c r="I1606" s="89">
        <v>0</v>
      </c>
      <c r="J1606" s="88">
        <v>9</v>
      </c>
      <c r="K1606" s="88">
        <v>0</v>
      </c>
    </row>
    <row r="1607" spans="1:11" ht="21" x14ac:dyDescent="0.2">
      <c r="A1607" s="87" t="s">
        <v>1638</v>
      </c>
      <c r="B1607" s="87" t="s">
        <v>1639</v>
      </c>
      <c r="C1607" s="87"/>
      <c r="D1607" s="87" t="s">
        <v>477</v>
      </c>
      <c r="E1607" s="87" t="s">
        <v>478</v>
      </c>
      <c r="F1607" s="87"/>
      <c r="G1607" s="87">
        <v>1</v>
      </c>
      <c r="H1607" s="88">
        <v>0</v>
      </c>
      <c r="I1607" s="89">
        <v>5</v>
      </c>
      <c r="J1607" s="88">
        <v>0</v>
      </c>
      <c r="K1607" s="88">
        <v>158</v>
      </c>
    </row>
    <row r="1608" spans="1:11" ht="21" x14ac:dyDescent="0.2">
      <c r="A1608" s="87" t="s">
        <v>1640</v>
      </c>
      <c r="B1608" s="87" t="s">
        <v>1639</v>
      </c>
      <c r="C1608" s="87"/>
      <c r="D1608" s="87" t="s">
        <v>787</v>
      </c>
      <c r="E1608" s="87" t="s">
        <v>478</v>
      </c>
      <c r="F1608" s="87"/>
      <c r="G1608" s="87">
        <v>1</v>
      </c>
      <c r="H1608" s="88">
        <v>0</v>
      </c>
      <c r="I1608" s="89">
        <v>0</v>
      </c>
      <c r="J1608" s="88">
        <v>13</v>
      </c>
      <c r="K1608" s="88">
        <v>0</v>
      </c>
    </row>
    <row r="1609" spans="1:11" ht="21" x14ac:dyDescent="0.2">
      <c r="A1609" s="87" t="s">
        <v>1641</v>
      </c>
      <c r="B1609" s="87" t="s">
        <v>1642</v>
      </c>
      <c r="C1609" s="87"/>
      <c r="D1609" s="87" t="s">
        <v>477</v>
      </c>
      <c r="E1609" s="87" t="s">
        <v>478</v>
      </c>
      <c r="F1609" s="87"/>
      <c r="G1609" s="87">
        <v>1</v>
      </c>
      <c r="H1609" s="88">
        <v>0</v>
      </c>
      <c r="I1609" s="89">
        <v>5</v>
      </c>
      <c r="J1609" s="88">
        <v>124</v>
      </c>
      <c r="K1609" s="88">
        <v>130</v>
      </c>
    </row>
    <row r="1610" spans="1:11" ht="21" x14ac:dyDescent="0.2">
      <c r="A1610" s="87" t="s">
        <v>1643</v>
      </c>
      <c r="B1610" s="87" t="s">
        <v>1642</v>
      </c>
      <c r="C1610" s="87"/>
      <c r="D1610" s="87" t="s">
        <v>787</v>
      </c>
      <c r="E1610" s="87" t="s">
        <v>478</v>
      </c>
      <c r="F1610" s="87"/>
      <c r="G1610" s="87">
        <v>1</v>
      </c>
      <c r="H1610" s="88">
        <v>0</v>
      </c>
      <c r="I1610" s="89">
        <v>0</v>
      </c>
      <c r="J1610" s="88">
        <v>12</v>
      </c>
      <c r="K1610" s="88">
        <v>0</v>
      </c>
    </row>
    <row r="1611" spans="1:11" ht="21" x14ac:dyDescent="0.2">
      <c r="A1611" s="87" t="s">
        <v>1644</v>
      </c>
      <c r="B1611" s="87" t="s">
        <v>1645</v>
      </c>
      <c r="C1611" s="87"/>
      <c r="D1611" s="87" t="s">
        <v>477</v>
      </c>
      <c r="E1611" s="87" t="s">
        <v>478</v>
      </c>
      <c r="F1611" s="87"/>
      <c r="G1611" s="87">
        <v>1</v>
      </c>
      <c r="H1611" s="88">
        <v>0</v>
      </c>
      <c r="I1611" s="89">
        <v>5</v>
      </c>
      <c r="J1611" s="88">
        <v>74</v>
      </c>
      <c r="K1611" s="88">
        <v>78</v>
      </c>
    </row>
    <row r="1612" spans="1:11" ht="21" x14ac:dyDescent="0.2">
      <c r="A1612" s="87" t="s">
        <v>1646</v>
      </c>
      <c r="B1612" s="87" t="s">
        <v>1645</v>
      </c>
      <c r="C1612" s="87"/>
      <c r="D1612" s="87" t="s">
        <v>787</v>
      </c>
      <c r="E1612" s="87" t="s">
        <v>478</v>
      </c>
      <c r="F1612" s="87"/>
      <c r="G1612" s="87">
        <v>1</v>
      </c>
      <c r="H1612" s="88">
        <v>0</v>
      </c>
      <c r="I1612" s="89">
        <v>0</v>
      </c>
      <c r="J1612" s="88">
        <v>7</v>
      </c>
      <c r="K1612" s="88">
        <v>0</v>
      </c>
    </row>
    <row r="1613" spans="1:11" ht="21" x14ac:dyDescent="0.2">
      <c r="A1613" s="87" t="s">
        <v>1647</v>
      </c>
      <c r="B1613" s="87" t="s">
        <v>1648</v>
      </c>
      <c r="C1613" s="87" t="s">
        <v>60</v>
      </c>
      <c r="D1613" s="87"/>
      <c r="E1613" s="87"/>
      <c r="F1613" s="87"/>
      <c r="G1613" s="87">
        <v>50</v>
      </c>
      <c r="H1613" s="88">
        <v>0</v>
      </c>
      <c r="I1613" s="89">
        <v>50</v>
      </c>
      <c r="J1613" s="88">
        <v>1.1499999999999999</v>
      </c>
      <c r="K1613" s="88">
        <v>2.35</v>
      </c>
    </row>
    <row r="1614" spans="1:11" ht="21" x14ac:dyDescent="0.2">
      <c r="A1614" s="87" t="s">
        <v>1649</v>
      </c>
      <c r="B1614" s="87" t="s">
        <v>1648</v>
      </c>
      <c r="C1614" s="87"/>
      <c r="D1614" s="87" t="s">
        <v>477</v>
      </c>
      <c r="E1614" s="87" t="s">
        <v>478</v>
      </c>
      <c r="F1614" s="87"/>
      <c r="G1614" s="87">
        <v>1</v>
      </c>
      <c r="H1614" s="88">
        <v>0</v>
      </c>
      <c r="I1614" s="89">
        <v>5</v>
      </c>
      <c r="J1614" s="88">
        <v>128</v>
      </c>
      <c r="K1614" s="88">
        <v>135</v>
      </c>
    </row>
    <row r="1615" spans="1:11" ht="21" x14ac:dyDescent="0.2">
      <c r="A1615" s="87" t="s">
        <v>1650</v>
      </c>
      <c r="B1615" s="87" t="s">
        <v>1648</v>
      </c>
      <c r="C1615" s="87"/>
      <c r="D1615" s="87" t="s">
        <v>787</v>
      </c>
      <c r="E1615" s="87" t="s">
        <v>478</v>
      </c>
      <c r="F1615" s="87"/>
      <c r="G1615" s="87">
        <v>1</v>
      </c>
      <c r="H1615" s="88">
        <v>0</v>
      </c>
      <c r="I1615" s="89">
        <v>0</v>
      </c>
      <c r="J1615" s="88">
        <v>11</v>
      </c>
      <c r="K1615" s="88">
        <v>0</v>
      </c>
    </row>
    <row r="1616" spans="1:11" ht="31.5" x14ac:dyDescent="0.2">
      <c r="A1616" s="87" t="s">
        <v>1651</v>
      </c>
      <c r="B1616" s="87" t="s">
        <v>1652</v>
      </c>
      <c r="C1616" s="87" t="s">
        <v>60</v>
      </c>
      <c r="D1616" s="87"/>
      <c r="E1616" s="87"/>
      <c r="F1616" s="87"/>
      <c r="G1616" s="87">
        <v>50</v>
      </c>
      <c r="H1616" s="88">
        <v>0</v>
      </c>
      <c r="I1616" s="89">
        <v>50</v>
      </c>
      <c r="J1616" s="88">
        <v>1.1499999999999999</v>
      </c>
      <c r="K1616" s="88">
        <v>2.35</v>
      </c>
    </row>
    <row r="1617" spans="1:11" ht="31.5" x14ac:dyDescent="0.2">
      <c r="A1617" s="87" t="s">
        <v>1653</v>
      </c>
      <c r="B1617" s="87" t="s">
        <v>1652</v>
      </c>
      <c r="C1617" s="87"/>
      <c r="D1617" s="87" t="s">
        <v>477</v>
      </c>
      <c r="E1617" s="87" t="s">
        <v>478</v>
      </c>
      <c r="F1617" s="87"/>
      <c r="G1617" s="87">
        <v>1</v>
      </c>
      <c r="H1617" s="88">
        <v>0</v>
      </c>
      <c r="I1617" s="89">
        <v>5</v>
      </c>
      <c r="J1617" s="88">
        <v>128</v>
      </c>
      <c r="K1617" s="88">
        <v>135</v>
      </c>
    </row>
    <row r="1618" spans="1:11" ht="31.5" x14ac:dyDescent="0.2">
      <c r="A1618" s="87" t="s">
        <v>1654</v>
      </c>
      <c r="B1618" s="87" t="s">
        <v>1652</v>
      </c>
      <c r="C1618" s="87"/>
      <c r="D1618" s="87" t="s">
        <v>787</v>
      </c>
      <c r="E1618" s="87" t="s">
        <v>478</v>
      </c>
      <c r="F1618" s="87"/>
      <c r="G1618" s="87">
        <v>1</v>
      </c>
      <c r="H1618" s="88">
        <v>0</v>
      </c>
      <c r="I1618" s="89">
        <v>0</v>
      </c>
      <c r="J1618" s="88">
        <v>11</v>
      </c>
      <c r="K1618" s="88">
        <v>0</v>
      </c>
    </row>
    <row r="1619" spans="1:11" ht="21" x14ac:dyDescent="0.2">
      <c r="A1619" s="87" t="s">
        <v>1655</v>
      </c>
      <c r="B1619" s="87" t="s">
        <v>1656</v>
      </c>
      <c r="C1619" s="87"/>
      <c r="D1619" s="87" t="s">
        <v>477</v>
      </c>
      <c r="E1619" s="87" t="s">
        <v>478</v>
      </c>
      <c r="F1619" s="87"/>
      <c r="G1619" s="87">
        <v>1</v>
      </c>
      <c r="H1619" s="88">
        <v>0</v>
      </c>
      <c r="I1619" s="89">
        <v>5</v>
      </c>
      <c r="J1619" s="88">
        <v>0</v>
      </c>
      <c r="K1619" s="88">
        <v>0</v>
      </c>
    </row>
    <row r="1620" spans="1:11" ht="21" x14ac:dyDescent="0.2">
      <c r="A1620" s="87" t="s">
        <v>1657</v>
      </c>
      <c r="B1620" s="87" t="s">
        <v>1656</v>
      </c>
      <c r="C1620" s="87"/>
      <c r="D1620" s="87" t="s">
        <v>787</v>
      </c>
      <c r="E1620" s="87" t="s">
        <v>478</v>
      </c>
      <c r="F1620" s="87"/>
      <c r="G1620" s="87">
        <v>1</v>
      </c>
      <c r="H1620" s="88">
        <v>0</v>
      </c>
      <c r="I1620" s="89">
        <v>0</v>
      </c>
      <c r="J1620" s="88">
        <v>30</v>
      </c>
      <c r="K1620" s="88">
        <v>0</v>
      </c>
    </row>
    <row r="1621" spans="1:11" ht="21" x14ac:dyDescent="0.2">
      <c r="A1621" s="87" t="s">
        <v>1658</v>
      </c>
      <c r="B1621" s="87" t="s">
        <v>1659</v>
      </c>
      <c r="C1621" s="87" t="s">
        <v>60</v>
      </c>
      <c r="D1621" s="87"/>
      <c r="E1621" s="87"/>
      <c r="F1621" s="87"/>
      <c r="G1621" s="87">
        <v>50</v>
      </c>
      <c r="H1621" s="88">
        <v>0</v>
      </c>
      <c r="I1621" s="89">
        <v>50</v>
      </c>
      <c r="J1621" s="88">
        <v>1.25</v>
      </c>
      <c r="K1621" s="88">
        <v>2.5499999999999998</v>
      </c>
    </row>
    <row r="1622" spans="1:11" ht="21" x14ac:dyDescent="0.2">
      <c r="A1622" s="87" t="s">
        <v>1660</v>
      </c>
      <c r="B1622" s="87" t="s">
        <v>1659</v>
      </c>
      <c r="C1622" s="87"/>
      <c r="D1622" s="87" t="s">
        <v>477</v>
      </c>
      <c r="E1622" s="87" t="s">
        <v>478</v>
      </c>
      <c r="F1622" s="87"/>
      <c r="G1622" s="87">
        <v>1</v>
      </c>
      <c r="H1622" s="88">
        <v>0</v>
      </c>
      <c r="I1622" s="89">
        <v>5</v>
      </c>
      <c r="J1622" s="88">
        <v>181</v>
      </c>
      <c r="K1622" s="88">
        <v>190</v>
      </c>
    </row>
    <row r="1623" spans="1:11" ht="21" x14ac:dyDescent="0.2">
      <c r="A1623" s="87" t="s">
        <v>1661</v>
      </c>
      <c r="B1623" s="87" t="s">
        <v>1659</v>
      </c>
      <c r="C1623" s="87"/>
      <c r="D1623" s="87" t="s">
        <v>787</v>
      </c>
      <c r="E1623" s="87" t="s">
        <v>478</v>
      </c>
      <c r="F1623" s="87"/>
      <c r="G1623" s="87">
        <v>1</v>
      </c>
      <c r="H1623" s="88">
        <v>0</v>
      </c>
      <c r="I1623" s="89">
        <v>0</v>
      </c>
      <c r="J1623" s="88">
        <v>15</v>
      </c>
      <c r="K1623" s="88">
        <v>0</v>
      </c>
    </row>
    <row r="1624" spans="1:11" ht="31.5" x14ac:dyDescent="0.2">
      <c r="A1624" s="87" t="s">
        <v>1662</v>
      </c>
      <c r="B1624" s="87" t="s">
        <v>234</v>
      </c>
      <c r="C1624" s="87" t="s">
        <v>69</v>
      </c>
      <c r="D1624" s="87" t="s">
        <v>61</v>
      </c>
      <c r="E1624" s="87"/>
      <c r="F1624" s="87" t="s">
        <v>1137</v>
      </c>
      <c r="G1624" s="87">
        <v>10</v>
      </c>
      <c r="H1624" s="88">
        <v>0</v>
      </c>
      <c r="I1624" s="89">
        <v>10</v>
      </c>
      <c r="J1624" s="88">
        <v>9.5500000000000007</v>
      </c>
      <c r="K1624" s="88">
        <v>19.600000000000001</v>
      </c>
    </row>
    <row r="1625" spans="1:11" ht="31.5" x14ac:dyDescent="0.2">
      <c r="A1625" s="87" t="s">
        <v>1663</v>
      </c>
      <c r="B1625" s="87" t="s">
        <v>234</v>
      </c>
      <c r="C1625" s="87" t="s">
        <v>69</v>
      </c>
      <c r="D1625" s="87" t="s">
        <v>61</v>
      </c>
      <c r="E1625" s="87" t="s">
        <v>328</v>
      </c>
      <c r="F1625" s="87"/>
      <c r="G1625" s="87">
        <v>10</v>
      </c>
      <c r="H1625" s="88">
        <v>0</v>
      </c>
      <c r="I1625" s="89">
        <v>10</v>
      </c>
      <c r="J1625" s="88">
        <v>10.45</v>
      </c>
      <c r="K1625" s="88">
        <v>21.4</v>
      </c>
    </row>
    <row r="1626" spans="1:11" ht="31.5" x14ac:dyDescent="0.2">
      <c r="A1626" s="87" t="s">
        <v>1664</v>
      </c>
      <c r="B1626" s="87" t="s">
        <v>234</v>
      </c>
      <c r="C1626" s="87" t="s">
        <v>69</v>
      </c>
      <c r="D1626" s="87" t="s">
        <v>64</v>
      </c>
      <c r="E1626" s="87"/>
      <c r="F1626" s="87" t="s">
        <v>1137</v>
      </c>
      <c r="G1626" s="87">
        <v>10</v>
      </c>
      <c r="H1626" s="88">
        <v>0</v>
      </c>
      <c r="I1626" s="89">
        <v>10</v>
      </c>
      <c r="J1626" s="88">
        <v>11.25</v>
      </c>
      <c r="K1626" s="88">
        <v>23.05</v>
      </c>
    </row>
    <row r="1627" spans="1:11" ht="31.5" x14ac:dyDescent="0.2">
      <c r="A1627" s="87" t="s">
        <v>1665</v>
      </c>
      <c r="B1627" s="87" t="s">
        <v>234</v>
      </c>
      <c r="C1627" s="87" t="s">
        <v>69</v>
      </c>
      <c r="D1627" s="87" t="s">
        <v>64</v>
      </c>
      <c r="E1627" s="87" t="s">
        <v>328</v>
      </c>
      <c r="F1627" s="87"/>
      <c r="G1627" s="87">
        <v>10</v>
      </c>
      <c r="H1627" s="88">
        <v>0</v>
      </c>
      <c r="I1627" s="89">
        <v>10</v>
      </c>
      <c r="J1627" s="88">
        <v>12.35</v>
      </c>
      <c r="K1627" s="88">
        <v>25.3</v>
      </c>
    </row>
    <row r="1628" spans="1:11" ht="31.5" x14ac:dyDescent="0.2">
      <c r="A1628" s="87" t="s">
        <v>1666</v>
      </c>
      <c r="B1628" s="87" t="s">
        <v>234</v>
      </c>
      <c r="C1628" s="87" t="s">
        <v>69</v>
      </c>
      <c r="D1628" s="87" t="s">
        <v>62</v>
      </c>
      <c r="E1628" s="87"/>
      <c r="F1628" s="87" t="s">
        <v>1137</v>
      </c>
      <c r="G1628" s="87">
        <v>10</v>
      </c>
      <c r="H1628" s="88">
        <v>0</v>
      </c>
      <c r="I1628" s="89">
        <v>10</v>
      </c>
      <c r="J1628" s="88">
        <v>13.05</v>
      </c>
      <c r="K1628" s="88">
        <v>26.75</v>
      </c>
    </row>
    <row r="1629" spans="1:11" ht="31.5" x14ac:dyDescent="0.2">
      <c r="A1629" s="87" t="s">
        <v>1667</v>
      </c>
      <c r="B1629" s="87" t="s">
        <v>234</v>
      </c>
      <c r="C1629" s="87" t="s">
        <v>69</v>
      </c>
      <c r="D1629" s="87" t="s">
        <v>62</v>
      </c>
      <c r="E1629" s="87" t="s">
        <v>328</v>
      </c>
      <c r="F1629" s="87"/>
      <c r="G1629" s="87">
        <v>10</v>
      </c>
      <c r="H1629" s="88">
        <v>0</v>
      </c>
      <c r="I1629" s="89">
        <v>10</v>
      </c>
      <c r="J1629" s="88">
        <v>14.3</v>
      </c>
      <c r="K1629" s="88">
        <v>29.3</v>
      </c>
    </row>
    <row r="1630" spans="1:11" ht="31.5" x14ac:dyDescent="0.2">
      <c r="A1630" s="87" t="s">
        <v>1668</v>
      </c>
      <c r="B1630" s="87" t="s">
        <v>234</v>
      </c>
      <c r="C1630" s="87" t="s">
        <v>69</v>
      </c>
      <c r="D1630" s="87" t="s">
        <v>63</v>
      </c>
      <c r="E1630" s="87"/>
      <c r="F1630" s="87" t="s">
        <v>1137</v>
      </c>
      <c r="G1630" s="87">
        <v>10</v>
      </c>
      <c r="H1630" s="88">
        <v>0</v>
      </c>
      <c r="I1630" s="89">
        <v>10</v>
      </c>
      <c r="J1630" s="88">
        <v>14.8</v>
      </c>
      <c r="K1630" s="88">
        <v>30.35</v>
      </c>
    </row>
    <row r="1631" spans="1:11" ht="31.5" x14ac:dyDescent="0.2">
      <c r="A1631" s="87" t="s">
        <v>1669</v>
      </c>
      <c r="B1631" s="87" t="s">
        <v>234</v>
      </c>
      <c r="C1631" s="87" t="s">
        <v>69</v>
      </c>
      <c r="D1631" s="87" t="s">
        <v>63</v>
      </c>
      <c r="E1631" s="87" t="s">
        <v>328</v>
      </c>
      <c r="F1631" s="87"/>
      <c r="G1631" s="87">
        <v>10</v>
      </c>
      <c r="H1631" s="88">
        <v>0</v>
      </c>
      <c r="I1631" s="89">
        <v>10</v>
      </c>
      <c r="J1631" s="88">
        <v>16.2</v>
      </c>
      <c r="K1631" s="88">
        <v>33.200000000000003</v>
      </c>
    </row>
    <row r="1632" spans="1:11" ht="31.5" x14ac:dyDescent="0.2">
      <c r="A1632" s="87" t="s">
        <v>3619</v>
      </c>
      <c r="B1632" s="87" t="s">
        <v>234</v>
      </c>
      <c r="C1632" s="87" t="s">
        <v>69</v>
      </c>
      <c r="D1632" s="87" t="s">
        <v>59</v>
      </c>
      <c r="E1632" s="87"/>
      <c r="F1632" s="87" t="s">
        <v>2594</v>
      </c>
      <c r="G1632" s="87">
        <v>5</v>
      </c>
      <c r="H1632" s="88">
        <v>0</v>
      </c>
      <c r="I1632" s="89">
        <v>10</v>
      </c>
      <c r="J1632" s="88">
        <v>0</v>
      </c>
      <c r="K1632" s="88">
        <v>0</v>
      </c>
    </row>
    <row r="1633" spans="1:11" ht="31.5" x14ac:dyDescent="0.2">
      <c r="A1633" s="87" t="s">
        <v>2706</v>
      </c>
      <c r="B1633" s="87" t="s">
        <v>234</v>
      </c>
      <c r="C1633" s="87" t="s">
        <v>1146</v>
      </c>
      <c r="D1633" s="87" t="s">
        <v>61</v>
      </c>
      <c r="E1633" s="87" t="s">
        <v>328</v>
      </c>
      <c r="F1633" s="87" t="s">
        <v>331</v>
      </c>
      <c r="G1633" s="87">
        <v>5</v>
      </c>
      <c r="H1633" s="88">
        <v>0</v>
      </c>
      <c r="I1633" s="89">
        <v>10</v>
      </c>
      <c r="J1633" s="88">
        <v>14.65</v>
      </c>
      <c r="K1633" s="88">
        <v>30.05</v>
      </c>
    </row>
    <row r="1634" spans="1:11" ht="31.5" x14ac:dyDescent="0.2">
      <c r="A1634" s="87" t="s">
        <v>2707</v>
      </c>
      <c r="B1634" s="87" t="s">
        <v>234</v>
      </c>
      <c r="C1634" s="87" t="s">
        <v>1146</v>
      </c>
      <c r="D1634" s="87" t="s">
        <v>64</v>
      </c>
      <c r="E1634" s="87" t="s">
        <v>328</v>
      </c>
      <c r="F1634" s="87" t="s">
        <v>331</v>
      </c>
      <c r="G1634" s="87">
        <v>5</v>
      </c>
      <c r="H1634" s="88">
        <v>0</v>
      </c>
      <c r="I1634" s="89">
        <v>10</v>
      </c>
      <c r="J1634" s="88">
        <v>16.7</v>
      </c>
      <c r="K1634" s="88">
        <v>34.25</v>
      </c>
    </row>
    <row r="1635" spans="1:11" ht="31.5" x14ac:dyDescent="0.2">
      <c r="A1635" s="87" t="s">
        <v>2708</v>
      </c>
      <c r="B1635" s="87" t="s">
        <v>234</v>
      </c>
      <c r="C1635" s="87" t="s">
        <v>1146</v>
      </c>
      <c r="D1635" s="87" t="s">
        <v>62</v>
      </c>
      <c r="E1635" s="87" t="s">
        <v>328</v>
      </c>
      <c r="F1635" s="87" t="s">
        <v>331</v>
      </c>
      <c r="G1635" s="87">
        <v>5</v>
      </c>
      <c r="H1635" s="88">
        <v>0</v>
      </c>
      <c r="I1635" s="89">
        <v>10</v>
      </c>
      <c r="J1635" s="88">
        <v>17.95</v>
      </c>
      <c r="K1635" s="88">
        <v>36.799999999999997</v>
      </c>
    </row>
    <row r="1636" spans="1:11" ht="31.5" x14ac:dyDescent="0.2">
      <c r="A1636" s="87" t="s">
        <v>2709</v>
      </c>
      <c r="B1636" s="87" t="s">
        <v>234</v>
      </c>
      <c r="C1636" s="87" t="s">
        <v>1146</v>
      </c>
      <c r="D1636" s="87" t="s">
        <v>63</v>
      </c>
      <c r="E1636" s="87" t="s">
        <v>328</v>
      </c>
      <c r="F1636" s="87" t="s">
        <v>331</v>
      </c>
      <c r="G1636" s="87">
        <v>5</v>
      </c>
      <c r="H1636" s="88">
        <v>0</v>
      </c>
      <c r="I1636" s="89">
        <v>10</v>
      </c>
      <c r="J1636" s="88">
        <v>19.2</v>
      </c>
      <c r="K1636" s="88">
        <v>39.35</v>
      </c>
    </row>
    <row r="1637" spans="1:11" ht="31.5" x14ac:dyDescent="0.2">
      <c r="A1637" s="87" t="s">
        <v>3010</v>
      </c>
      <c r="B1637" s="87" t="s">
        <v>234</v>
      </c>
      <c r="C1637" s="87" t="s">
        <v>1146</v>
      </c>
      <c r="D1637" s="87" t="s">
        <v>329</v>
      </c>
      <c r="E1637" s="87" t="s">
        <v>328</v>
      </c>
      <c r="F1637" s="87" t="s">
        <v>3210</v>
      </c>
      <c r="G1637" s="87">
        <v>5</v>
      </c>
      <c r="H1637" s="88">
        <v>0</v>
      </c>
      <c r="I1637" s="89">
        <v>10</v>
      </c>
      <c r="J1637" s="88">
        <v>20.5</v>
      </c>
      <c r="K1637" s="88">
        <v>42</v>
      </c>
    </row>
    <row r="1638" spans="1:11" ht="31.5" x14ac:dyDescent="0.2">
      <c r="A1638" s="87" t="s">
        <v>1670</v>
      </c>
      <c r="B1638" s="87" t="s">
        <v>234</v>
      </c>
      <c r="C1638" s="87"/>
      <c r="D1638" s="87" t="s">
        <v>61</v>
      </c>
      <c r="E1638" s="87"/>
      <c r="F1638" s="87" t="s">
        <v>1137</v>
      </c>
      <c r="G1638" s="87">
        <v>10</v>
      </c>
      <c r="H1638" s="88">
        <v>0</v>
      </c>
      <c r="I1638" s="89">
        <v>10</v>
      </c>
      <c r="J1638" s="88">
        <v>9.5500000000000007</v>
      </c>
      <c r="K1638" s="88">
        <v>19.600000000000001</v>
      </c>
    </row>
    <row r="1639" spans="1:11" ht="31.5" x14ac:dyDescent="0.2">
      <c r="A1639" s="87" t="s">
        <v>1671</v>
      </c>
      <c r="B1639" s="87" t="s">
        <v>234</v>
      </c>
      <c r="C1639" s="87"/>
      <c r="D1639" s="87" t="s">
        <v>61</v>
      </c>
      <c r="E1639" s="87" t="s">
        <v>328</v>
      </c>
      <c r="F1639" s="87"/>
      <c r="G1639" s="87">
        <v>10</v>
      </c>
      <c r="H1639" s="88">
        <v>0</v>
      </c>
      <c r="I1639" s="89">
        <v>10</v>
      </c>
      <c r="J1639" s="88">
        <v>10.45</v>
      </c>
      <c r="K1639" s="88">
        <v>21.4</v>
      </c>
    </row>
    <row r="1640" spans="1:11" ht="31.5" x14ac:dyDescent="0.2">
      <c r="A1640" s="87" t="s">
        <v>1672</v>
      </c>
      <c r="B1640" s="87" t="s">
        <v>234</v>
      </c>
      <c r="C1640" s="87"/>
      <c r="D1640" s="87" t="s">
        <v>64</v>
      </c>
      <c r="E1640" s="87"/>
      <c r="F1640" s="87" t="s">
        <v>1137</v>
      </c>
      <c r="G1640" s="87">
        <v>10</v>
      </c>
      <c r="H1640" s="88">
        <v>0</v>
      </c>
      <c r="I1640" s="89">
        <v>10</v>
      </c>
      <c r="J1640" s="88">
        <v>11.25</v>
      </c>
      <c r="K1640" s="88">
        <v>23.05</v>
      </c>
    </row>
    <row r="1641" spans="1:11" ht="31.5" x14ac:dyDescent="0.2">
      <c r="A1641" s="87" t="s">
        <v>1673</v>
      </c>
      <c r="B1641" s="87" t="s">
        <v>234</v>
      </c>
      <c r="C1641" s="87"/>
      <c r="D1641" s="87" t="s">
        <v>64</v>
      </c>
      <c r="E1641" s="87" t="s">
        <v>816</v>
      </c>
      <c r="F1641" s="87" t="s">
        <v>331</v>
      </c>
      <c r="G1641" s="87">
        <v>5</v>
      </c>
      <c r="H1641" s="88">
        <v>0</v>
      </c>
      <c r="I1641" s="89">
        <v>10</v>
      </c>
      <c r="J1641" s="88">
        <v>14.75</v>
      </c>
      <c r="K1641" s="88">
        <v>30.25</v>
      </c>
    </row>
    <row r="1642" spans="1:11" ht="31.5" x14ac:dyDescent="0.2">
      <c r="A1642" s="87" t="s">
        <v>1674</v>
      </c>
      <c r="B1642" s="87" t="s">
        <v>234</v>
      </c>
      <c r="C1642" s="87"/>
      <c r="D1642" s="87" t="s">
        <v>64</v>
      </c>
      <c r="E1642" s="87" t="s">
        <v>328</v>
      </c>
      <c r="F1642" s="87"/>
      <c r="G1642" s="87">
        <v>10</v>
      </c>
      <c r="H1642" s="88">
        <v>0</v>
      </c>
      <c r="I1642" s="89">
        <v>10</v>
      </c>
      <c r="J1642" s="88">
        <v>12.35</v>
      </c>
      <c r="K1642" s="88">
        <v>25.3</v>
      </c>
    </row>
    <row r="1643" spans="1:11" ht="31.5" x14ac:dyDescent="0.2">
      <c r="A1643" s="87" t="s">
        <v>1675</v>
      </c>
      <c r="B1643" s="87" t="s">
        <v>234</v>
      </c>
      <c r="C1643" s="87"/>
      <c r="D1643" s="87" t="s">
        <v>62</v>
      </c>
      <c r="E1643" s="87"/>
      <c r="F1643" s="87" t="s">
        <v>1137</v>
      </c>
      <c r="G1643" s="87">
        <v>10</v>
      </c>
      <c r="H1643" s="88">
        <v>0</v>
      </c>
      <c r="I1643" s="89">
        <v>10</v>
      </c>
      <c r="J1643" s="88">
        <v>13.05</v>
      </c>
      <c r="K1643" s="88">
        <v>26.75</v>
      </c>
    </row>
    <row r="1644" spans="1:11" ht="31.5" x14ac:dyDescent="0.2">
      <c r="A1644" s="87" t="s">
        <v>1676</v>
      </c>
      <c r="B1644" s="87" t="s">
        <v>234</v>
      </c>
      <c r="C1644" s="87"/>
      <c r="D1644" s="87" t="s">
        <v>62</v>
      </c>
      <c r="E1644" s="87" t="s">
        <v>816</v>
      </c>
      <c r="F1644" s="87" t="s">
        <v>331</v>
      </c>
      <c r="G1644" s="87">
        <v>5</v>
      </c>
      <c r="H1644" s="88">
        <v>0</v>
      </c>
      <c r="I1644" s="89">
        <v>10</v>
      </c>
      <c r="J1644" s="88">
        <v>17.05</v>
      </c>
      <c r="K1644" s="88">
        <v>34.950000000000003</v>
      </c>
    </row>
    <row r="1645" spans="1:11" ht="31.5" x14ac:dyDescent="0.2">
      <c r="A1645" s="87" t="s">
        <v>1677</v>
      </c>
      <c r="B1645" s="87" t="s">
        <v>234</v>
      </c>
      <c r="C1645" s="87"/>
      <c r="D1645" s="87" t="s">
        <v>62</v>
      </c>
      <c r="E1645" s="87" t="s">
        <v>328</v>
      </c>
      <c r="F1645" s="87"/>
      <c r="G1645" s="87">
        <v>10</v>
      </c>
      <c r="H1645" s="88">
        <v>0</v>
      </c>
      <c r="I1645" s="89">
        <v>10</v>
      </c>
      <c r="J1645" s="88">
        <v>14.3</v>
      </c>
      <c r="K1645" s="88">
        <v>29.3</v>
      </c>
    </row>
    <row r="1646" spans="1:11" ht="31.5" x14ac:dyDescent="0.2">
      <c r="A1646" s="87" t="s">
        <v>1678</v>
      </c>
      <c r="B1646" s="87" t="s">
        <v>234</v>
      </c>
      <c r="C1646" s="87"/>
      <c r="D1646" s="87" t="s">
        <v>63</v>
      </c>
      <c r="E1646" s="87"/>
      <c r="F1646" s="87" t="s">
        <v>1137</v>
      </c>
      <c r="G1646" s="87">
        <v>10</v>
      </c>
      <c r="H1646" s="88">
        <v>0</v>
      </c>
      <c r="I1646" s="89">
        <v>10</v>
      </c>
      <c r="J1646" s="88">
        <v>14.8</v>
      </c>
      <c r="K1646" s="88">
        <v>30.35</v>
      </c>
    </row>
    <row r="1647" spans="1:11" ht="31.5" x14ac:dyDescent="0.2">
      <c r="A1647" s="87" t="s">
        <v>1679</v>
      </c>
      <c r="B1647" s="87" t="s">
        <v>234</v>
      </c>
      <c r="C1647" s="87"/>
      <c r="D1647" s="87" t="s">
        <v>63</v>
      </c>
      <c r="E1647" s="87" t="s">
        <v>816</v>
      </c>
      <c r="F1647" s="87" t="s">
        <v>331</v>
      </c>
      <c r="G1647" s="87">
        <v>5</v>
      </c>
      <c r="H1647" s="88">
        <v>0</v>
      </c>
      <c r="I1647" s="89">
        <v>10</v>
      </c>
      <c r="J1647" s="88">
        <v>19.350000000000001</v>
      </c>
      <c r="K1647" s="88">
        <v>39.65</v>
      </c>
    </row>
    <row r="1648" spans="1:11" ht="31.5" x14ac:dyDescent="0.2">
      <c r="A1648" s="87" t="s">
        <v>1680</v>
      </c>
      <c r="B1648" s="87" t="s">
        <v>234</v>
      </c>
      <c r="C1648" s="87"/>
      <c r="D1648" s="87" t="s">
        <v>63</v>
      </c>
      <c r="E1648" s="87" t="s">
        <v>328</v>
      </c>
      <c r="F1648" s="87"/>
      <c r="G1648" s="87">
        <v>10</v>
      </c>
      <c r="H1648" s="88">
        <v>0</v>
      </c>
      <c r="I1648" s="89">
        <v>10</v>
      </c>
      <c r="J1648" s="88">
        <v>16.2</v>
      </c>
      <c r="K1648" s="88">
        <v>33.200000000000003</v>
      </c>
    </row>
    <row r="1649" spans="1:11" ht="31.5" x14ac:dyDescent="0.2">
      <c r="A1649" s="87" t="s">
        <v>1681</v>
      </c>
      <c r="B1649" s="87" t="s">
        <v>234</v>
      </c>
      <c r="C1649" s="87"/>
      <c r="D1649" s="87" t="s">
        <v>329</v>
      </c>
      <c r="E1649" s="87"/>
      <c r="F1649" s="87" t="s">
        <v>331</v>
      </c>
      <c r="G1649" s="87">
        <v>10</v>
      </c>
      <c r="H1649" s="88">
        <v>0</v>
      </c>
      <c r="I1649" s="89">
        <v>10</v>
      </c>
      <c r="J1649" s="88">
        <v>15.45</v>
      </c>
      <c r="K1649" s="88">
        <v>31.65</v>
      </c>
    </row>
    <row r="1650" spans="1:11" ht="31.5" x14ac:dyDescent="0.2">
      <c r="A1650" s="87" t="s">
        <v>1682</v>
      </c>
      <c r="B1650" s="87" t="s">
        <v>234</v>
      </c>
      <c r="C1650" s="87"/>
      <c r="D1650" s="87" t="s">
        <v>329</v>
      </c>
      <c r="E1650" s="87" t="s">
        <v>816</v>
      </c>
      <c r="F1650" s="87" t="s">
        <v>331</v>
      </c>
      <c r="G1650" s="87">
        <v>3</v>
      </c>
      <c r="H1650" s="88">
        <v>0</v>
      </c>
      <c r="I1650" s="89">
        <v>9</v>
      </c>
      <c r="J1650" s="88">
        <v>20.3</v>
      </c>
      <c r="K1650" s="88">
        <v>41.6</v>
      </c>
    </row>
    <row r="1651" spans="1:11" ht="31.5" x14ac:dyDescent="0.2">
      <c r="A1651" s="87" t="s">
        <v>1683</v>
      </c>
      <c r="B1651" s="87" t="s">
        <v>234</v>
      </c>
      <c r="C1651" s="87"/>
      <c r="D1651" s="87" t="s">
        <v>59</v>
      </c>
      <c r="E1651" s="87"/>
      <c r="F1651" s="87"/>
      <c r="G1651" s="87">
        <v>10</v>
      </c>
      <c r="H1651" s="88">
        <v>0</v>
      </c>
      <c r="I1651" s="89">
        <v>10</v>
      </c>
      <c r="J1651" s="88">
        <v>7.8</v>
      </c>
      <c r="K1651" s="88">
        <v>16</v>
      </c>
    </row>
    <row r="1652" spans="1:11" ht="42" x14ac:dyDescent="0.2">
      <c r="A1652" s="87" t="s">
        <v>1684</v>
      </c>
      <c r="B1652" s="87" t="s">
        <v>1685</v>
      </c>
      <c r="C1652" s="87"/>
      <c r="D1652" s="87"/>
      <c r="E1652" s="87" t="s">
        <v>83</v>
      </c>
      <c r="F1652" s="87"/>
      <c r="G1652" s="87">
        <v>10</v>
      </c>
      <c r="H1652" s="88">
        <v>0.65</v>
      </c>
      <c r="I1652" s="89">
        <v>10</v>
      </c>
      <c r="J1652" s="88">
        <v>6.1</v>
      </c>
      <c r="K1652" s="88">
        <v>12.45</v>
      </c>
    </row>
    <row r="1653" spans="1:11" ht="31.5" x14ac:dyDescent="0.2">
      <c r="A1653" s="87" t="s">
        <v>1686</v>
      </c>
      <c r="B1653" s="87" t="s">
        <v>88</v>
      </c>
      <c r="C1653" s="87" t="s">
        <v>60</v>
      </c>
      <c r="D1653" s="87"/>
      <c r="E1653" s="87"/>
      <c r="F1653" s="87"/>
      <c r="G1653" s="87">
        <v>50</v>
      </c>
      <c r="H1653" s="88">
        <v>0</v>
      </c>
      <c r="I1653" s="89">
        <v>50</v>
      </c>
      <c r="J1653" s="88">
        <v>2.65</v>
      </c>
      <c r="K1653" s="88">
        <v>5.45</v>
      </c>
    </row>
    <row r="1654" spans="1:11" ht="31.5" x14ac:dyDescent="0.2">
      <c r="A1654" s="87" t="s">
        <v>1687</v>
      </c>
      <c r="B1654" s="87" t="s">
        <v>88</v>
      </c>
      <c r="C1654" s="87"/>
      <c r="D1654" s="87"/>
      <c r="E1654" s="87" t="s">
        <v>83</v>
      </c>
      <c r="F1654" s="87"/>
      <c r="G1654" s="87">
        <v>10</v>
      </c>
      <c r="H1654" s="88">
        <v>0</v>
      </c>
      <c r="I1654" s="89">
        <v>10</v>
      </c>
      <c r="J1654" s="88">
        <v>6.05</v>
      </c>
      <c r="K1654" s="88">
        <v>12.4</v>
      </c>
    </row>
    <row r="1655" spans="1:11" ht="31.5" x14ac:dyDescent="0.2">
      <c r="A1655" s="87" t="s">
        <v>3346</v>
      </c>
      <c r="B1655" s="87" t="s">
        <v>88</v>
      </c>
      <c r="C1655" s="87"/>
      <c r="D1655" s="87"/>
      <c r="E1655" s="87" t="s">
        <v>265</v>
      </c>
      <c r="F1655" s="87" t="s">
        <v>3237</v>
      </c>
      <c r="G1655" s="87">
        <v>5</v>
      </c>
      <c r="H1655" s="88">
        <v>0</v>
      </c>
      <c r="I1655" s="89">
        <v>20</v>
      </c>
      <c r="J1655" s="88">
        <v>10</v>
      </c>
      <c r="K1655" s="88">
        <v>20.5</v>
      </c>
    </row>
    <row r="1656" spans="1:11" ht="21" x14ac:dyDescent="0.2">
      <c r="A1656" s="87" t="s">
        <v>1688</v>
      </c>
      <c r="B1656" s="87" t="s">
        <v>95</v>
      </c>
      <c r="C1656" s="87" t="s">
        <v>69</v>
      </c>
      <c r="D1656" s="87" t="s">
        <v>61</v>
      </c>
      <c r="E1656" s="87"/>
      <c r="F1656" s="87"/>
      <c r="G1656" s="87">
        <v>10</v>
      </c>
      <c r="H1656" s="88">
        <v>0</v>
      </c>
      <c r="I1656" s="89">
        <v>10</v>
      </c>
      <c r="J1656" s="88">
        <v>12.35</v>
      </c>
      <c r="K1656" s="88">
        <v>25.3</v>
      </c>
    </row>
    <row r="1657" spans="1:11" ht="21" x14ac:dyDescent="0.2">
      <c r="A1657" s="87" t="s">
        <v>1689</v>
      </c>
      <c r="B1657" s="87" t="s">
        <v>95</v>
      </c>
      <c r="C1657" s="87" t="s">
        <v>69</v>
      </c>
      <c r="D1657" s="87" t="s">
        <v>64</v>
      </c>
      <c r="E1657" s="87"/>
      <c r="F1657" s="87"/>
      <c r="G1657" s="87">
        <v>10</v>
      </c>
      <c r="H1657" s="88">
        <v>0</v>
      </c>
      <c r="I1657" s="89">
        <v>10</v>
      </c>
      <c r="J1657" s="88">
        <v>14.95</v>
      </c>
      <c r="K1657" s="88">
        <v>30.65</v>
      </c>
    </row>
    <row r="1658" spans="1:11" ht="21" x14ac:dyDescent="0.2">
      <c r="A1658" s="87" t="s">
        <v>1690</v>
      </c>
      <c r="B1658" s="87" t="s">
        <v>95</v>
      </c>
      <c r="C1658" s="87" t="s">
        <v>69</v>
      </c>
      <c r="D1658" s="87" t="s">
        <v>62</v>
      </c>
      <c r="E1658" s="87"/>
      <c r="F1658" s="87"/>
      <c r="G1658" s="87">
        <v>10</v>
      </c>
      <c r="H1658" s="88">
        <v>0</v>
      </c>
      <c r="I1658" s="89">
        <v>10</v>
      </c>
      <c r="J1658" s="88">
        <v>17.55</v>
      </c>
      <c r="K1658" s="88">
        <v>36</v>
      </c>
    </row>
    <row r="1659" spans="1:11" ht="21" x14ac:dyDescent="0.2">
      <c r="A1659" s="87" t="s">
        <v>1691</v>
      </c>
      <c r="B1659" s="87" t="s">
        <v>95</v>
      </c>
      <c r="C1659" s="87" t="s">
        <v>69</v>
      </c>
      <c r="D1659" s="87" t="s">
        <v>63</v>
      </c>
      <c r="E1659" s="87"/>
      <c r="F1659" s="87"/>
      <c r="G1659" s="87">
        <v>10</v>
      </c>
      <c r="H1659" s="88">
        <v>0</v>
      </c>
      <c r="I1659" s="89">
        <v>10</v>
      </c>
      <c r="J1659" s="88">
        <v>20.25</v>
      </c>
      <c r="K1659" s="88">
        <v>41.5</v>
      </c>
    </row>
    <row r="1660" spans="1:11" ht="21" x14ac:dyDescent="0.2">
      <c r="A1660" s="87" t="s">
        <v>3620</v>
      </c>
      <c r="B1660" s="87" t="s">
        <v>95</v>
      </c>
      <c r="C1660" s="87" t="s">
        <v>69</v>
      </c>
      <c r="D1660" s="87" t="s">
        <v>81</v>
      </c>
      <c r="E1660" s="87"/>
      <c r="F1660" s="87" t="s">
        <v>2594</v>
      </c>
      <c r="G1660" s="87">
        <v>10</v>
      </c>
      <c r="H1660" s="88">
        <v>0</v>
      </c>
      <c r="I1660" s="89">
        <v>10</v>
      </c>
      <c r="J1660" s="88">
        <v>0</v>
      </c>
      <c r="K1660" s="88">
        <v>0</v>
      </c>
    </row>
    <row r="1661" spans="1:11" ht="21" x14ac:dyDescent="0.2">
      <c r="A1661" s="87" t="s">
        <v>1692</v>
      </c>
      <c r="B1661" s="87" t="s">
        <v>95</v>
      </c>
      <c r="C1661" s="87" t="s">
        <v>69</v>
      </c>
      <c r="D1661" s="87" t="s">
        <v>59</v>
      </c>
      <c r="E1661" s="87"/>
      <c r="F1661" s="87"/>
      <c r="G1661" s="87">
        <v>10</v>
      </c>
      <c r="H1661" s="88">
        <v>0</v>
      </c>
      <c r="I1661" s="89">
        <v>10</v>
      </c>
      <c r="J1661" s="88">
        <v>11.7</v>
      </c>
      <c r="K1661" s="88">
        <v>24</v>
      </c>
    </row>
    <row r="1662" spans="1:11" ht="21" x14ac:dyDescent="0.2">
      <c r="A1662" s="87" t="s">
        <v>2710</v>
      </c>
      <c r="B1662" s="87" t="s">
        <v>95</v>
      </c>
      <c r="C1662" s="87" t="s">
        <v>1146</v>
      </c>
      <c r="D1662" s="87" t="s">
        <v>61</v>
      </c>
      <c r="E1662" s="87"/>
      <c r="F1662" s="87" t="s">
        <v>331</v>
      </c>
      <c r="G1662" s="87">
        <v>5</v>
      </c>
      <c r="H1662" s="88">
        <v>0</v>
      </c>
      <c r="I1662" s="89">
        <v>10</v>
      </c>
      <c r="J1662" s="88">
        <v>14.9</v>
      </c>
      <c r="K1662" s="88">
        <v>30.55</v>
      </c>
    </row>
    <row r="1663" spans="1:11" ht="21" x14ac:dyDescent="0.2">
      <c r="A1663" s="87" t="s">
        <v>2711</v>
      </c>
      <c r="B1663" s="87" t="s">
        <v>95</v>
      </c>
      <c r="C1663" s="87" t="s">
        <v>1146</v>
      </c>
      <c r="D1663" s="87" t="s">
        <v>64</v>
      </c>
      <c r="E1663" s="87"/>
      <c r="F1663" s="87" t="s">
        <v>331</v>
      </c>
      <c r="G1663" s="87">
        <v>5</v>
      </c>
      <c r="H1663" s="88">
        <v>0</v>
      </c>
      <c r="I1663" s="89">
        <v>10</v>
      </c>
      <c r="J1663" s="88">
        <v>17.5</v>
      </c>
      <c r="K1663" s="88">
        <v>35.9</v>
      </c>
    </row>
    <row r="1664" spans="1:11" ht="21" x14ac:dyDescent="0.2">
      <c r="A1664" s="87" t="s">
        <v>2712</v>
      </c>
      <c r="B1664" s="87" t="s">
        <v>95</v>
      </c>
      <c r="C1664" s="87" t="s">
        <v>1146</v>
      </c>
      <c r="D1664" s="87" t="s">
        <v>62</v>
      </c>
      <c r="E1664" s="87"/>
      <c r="F1664" s="87" t="s">
        <v>331</v>
      </c>
      <c r="G1664" s="87">
        <v>5</v>
      </c>
      <c r="H1664" s="88">
        <v>0</v>
      </c>
      <c r="I1664" s="89">
        <v>10</v>
      </c>
      <c r="J1664" s="88">
        <v>20</v>
      </c>
      <c r="K1664" s="88">
        <v>41</v>
      </c>
    </row>
    <row r="1665" spans="1:11" ht="21" x14ac:dyDescent="0.2">
      <c r="A1665" s="87" t="s">
        <v>2713</v>
      </c>
      <c r="B1665" s="87" t="s">
        <v>95</v>
      </c>
      <c r="C1665" s="87" t="s">
        <v>1146</v>
      </c>
      <c r="D1665" s="87" t="s">
        <v>63</v>
      </c>
      <c r="E1665" s="87"/>
      <c r="F1665" s="87" t="s">
        <v>331</v>
      </c>
      <c r="G1665" s="87">
        <v>5</v>
      </c>
      <c r="H1665" s="88">
        <v>0</v>
      </c>
      <c r="I1665" s="89">
        <v>10</v>
      </c>
      <c r="J1665" s="88">
        <v>22.4</v>
      </c>
      <c r="K1665" s="88">
        <v>45.9</v>
      </c>
    </row>
    <row r="1666" spans="1:11" ht="21" x14ac:dyDescent="0.2">
      <c r="A1666" s="87" t="s">
        <v>2714</v>
      </c>
      <c r="B1666" s="87" t="s">
        <v>95</v>
      </c>
      <c r="C1666" s="87" t="s">
        <v>1146</v>
      </c>
      <c r="D1666" s="87" t="s">
        <v>329</v>
      </c>
      <c r="E1666" s="87"/>
      <c r="F1666" s="87" t="s">
        <v>331</v>
      </c>
      <c r="G1666" s="87">
        <v>5</v>
      </c>
      <c r="H1666" s="88">
        <v>0</v>
      </c>
      <c r="I1666" s="89">
        <v>10</v>
      </c>
      <c r="J1666" s="88">
        <v>24.8</v>
      </c>
      <c r="K1666" s="88">
        <v>50.85</v>
      </c>
    </row>
    <row r="1667" spans="1:11" ht="31.5" x14ac:dyDescent="0.2">
      <c r="A1667" s="87" t="s">
        <v>2715</v>
      </c>
      <c r="B1667" s="87" t="s">
        <v>275</v>
      </c>
      <c r="C1667" s="87" t="s">
        <v>69</v>
      </c>
      <c r="D1667" s="87" t="s">
        <v>61</v>
      </c>
      <c r="E1667" s="87"/>
      <c r="F1667" s="87" t="s">
        <v>1137</v>
      </c>
      <c r="G1667" s="87">
        <v>10</v>
      </c>
      <c r="H1667" s="88">
        <v>0</v>
      </c>
      <c r="I1667" s="89">
        <v>10</v>
      </c>
      <c r="J1667" s="88">
        <v>10.8</v>
      </c>
      <c r="K1667" s="88">
        <v>22.15</v>
      </c>
    </row>
    <row r="1668" spans="1:11" ht="31.5" x14ac:dyDescent="0.2">
      <c r="A1668" s="87" t="s">
        <v>2716</v>
      </c>
      <c r="B1668" s="87" t="s">
        <v>275</v>
      </c>
      <c r="C1668" s="87" t="s">
        <v>69</v>
      </c>
      <c r="D1668" s="87" t="s">
        <v>64</v>
      </c>
      <c r="E1668" s="87"/>
      <c r="F1668" s="87" t="s">
        <v>1137</v>
      </c>
      <c r="G1668" s="87">
        <v>10</v>
      </c>
      <c r="H1668" s="88">
        <v>0</v>
      </c>
      <c r="I1668" s="89">
        <v>10</v>
      </c>
      <c r="J1668" s="88">
        <v>12.75</v>
      </c>
      <c r="K1668" s="88">
        <v>26.15</v>
      </c>
    </row>
    <row r="1669" spans="1:11" ht="31.5" x14ac:dyDescent="0.2">
      <c r="A1669" s="87" t="s">
        <v>2717</v>
      </c>
      <c r="B1669" s="87" t="s">
        <v>275</v>
      </c>
      <c r="C1669" s="87" t="s">
        <v>69</v>
      </c>
      <c r="D1669" s="87" t="s">
        <v>62</v>
      </c>
      <c r="E1669" s="87"/>
      <c r="F1669" s="87" t="s">
        <v>1137</v>
      </c>
      <c r="G1669" s="87">
        <v>10</v>
      </c>
      <c r="H1669" s="88">
        <v>0</v>
      </c>
      <c r="I1669" s="89">
        <v>10</v>
      </c>
      <c r="J1669" s="88">
        <v>14.5</v>
      </c>
      <c r="K1669" s="88">
        <v>29.7</v>
      </c>
    </row>
    <row r="1670" spans="1:11" ht="31.5" x14ac:dyDescent="0.2">
      <c r="A1670" s="87" t="s">
        <v>2718</v>
      </c>
      <c r="B1670" s="87" t="s">
        <v>275</v>
      </c>
      <c r="C1670" s="87" t="s">
        <v>69</v>
      </c>
      <c r="D1670" s="87" t="s">
        <v>63</v>
      </c>
      <c r="E1670" s="87"/>
      <c r="F1670" s="87" t="s">
        <v>1137</v>
      </c>
      <c r="G1670" s="87">
        <v>10</v>
      </c>
      <c r="H1670" s="88">
        <v>0</v>
      </c>
      <c r="I1670" s="89">
        <v>10</v>
      </c>
      <c r="J1670" s="88">
        <v>16</v>
      </c>
      <c r="K1670" s="88">
        <v>32.799999999999997</v>
      </c>
    </row>
    <row r="1671" spans="1:11" ht="31.5" x14ac:dyDescent="0.2">
      <c r="A1671" s="87" t="s">
        <v>3621</v>
      </c>
      <c r="B1671" s="87" t="s">
        <v>275</v>
      </c>
      <c r="C1671" s="87" t="s">
        <v>69</v>
      </c>
      <c r="D1671" s="87" t="s">
        <v>59</v>
      </c>
      <c r="E1671" s="87"/>
      <c r="F1671" s="87" t="s">
        <v>2594</v>
      </c>
      <c r="G1671" s="87">
        <v>5</v>
      </c>
      <c r="H1671" s="88">
        <v>0</v>
      </c>
      <c r="I1671" s="89">
        <v>10</v>
      </c>
      <c r="J1671" s="88">
        <v>0</v>
      </c>
      <c r="K1671" s="88">
        <v>0</v>
      </c>
    </row>
    <row r="1672" spans="1:11" ht="31.5" x14ac:dyDescent="0.2">
      <c r="A1672" s="87" t="s">
        <v>2719</v>
      </c>
      <c r="B1672" s="87" t="s">
        <v>275</v>
      </c>
      <c r="C1672" s="87" t="s">
        <v>1146</v>
      </c>
      <c r="D1672" s="87" t="s">
        <v>61</v>
      </c>
      <c r="E1672" s="87" t="s">
        <v>328</v>
      </c>
      <c r="F1672" s="87" t="s">
        <v>331</v>
      </c>
      <c r="G1672" s="87">
        <v>5</v>
      </c>
      <c r="H1672" s="88">
        <v>0</v>
      </c>
      <c r="I1672" s="89">
        <v>10</v>
      </c>
      <c r="J1672" s="88">
        <v>15.55</v>
      </c>
      <c r="K1672" s="88">
        <v>31.9</v>
      </c>
    </row>
    <row r="1673" spans="1:11" ht="31.5" x14ac:dyDescent="0.2">
      <c r="A1673" s="87" t="s">
        <v>2720</v>
      </c>
      <c r="B1673" s="87" t="s">
        <v>275</v>
      </c>
      <c r="C1673" s="87" t="s">
        <v>1146</v>
      </c>
      <c r="D1673" s="87" t="s">
        <v>64</v>
      </c>
      <c r="E1673" s="87" t="s">
        <v>328</v>
      </c>
      <c r="F1673" s="87" t="s">
        <v>331</v>
      </c>
      <c r="G1673" s="87">
        <v>5</v>
      </c>
      <c r="H1673" s="88">
        <v>0</v>
      </c>
      <c r="I1673" s="89">
        <v>10</v>
      </c>
      <c r="J1673" s="88">
        <v>18.350000000000001</v>
      </c>
      <c r="K1673" s="88">
        <v>37.6</v>
      </c>
    </row>
    <row r="1674" spans="1:11" ht="31.5" x14ac:dyDescent="0.2">
      <c r="A1674" s="87" t="s">
        <v>2721</v>
      </c>
      <c r="B1674" s="87" t="s">
        <v>275</v>
      </c>
      <c r="C1674" s="87" t="s">
        <v>1146</v>
      </c>
      <c r="D1674" s="87" t="s">
        <v>62</v>
      </c>
      <c r="E1674" s="87" t="s">
        <v>328</v>
      </c>
      <c r="F1674" s="87" t="s">
        <v>331</v>
      </c>
      <c r="G1674" s="87">
        <v>5</v>
      </c>
      <c r="H1674" s="88">
        <v>0</v>
      </c>
      <c r="I1674" s="89">
        <v>10</v>
      </c>
      <c r="J1674" s="88">
        <v>21.15</v>
      </c>
      <c r="K1674" s="88">
        <v>43.35</v>
      </c>
    </row>
    <row r="1675" spans="1:11" ht="31.5" x14ac:dyDescent="0.2">
      <c r="A1675" s="87" t="s">
        <v>2722</v>
      </c>
      <c r="B1675" s="87" t="s">
        <v>275</v>
      </c>
      <c r="C1675" s="87" t="s">
        <v>1146</v>
      </c>
      <c r="D1675" s="87" t="s">
        <v>63</v>
      </c>
      <c r="E1675" s="87" t="s">
        <v>328</v>
      </c>
      <c r="F1675" s="87" t="s">
        <v>331</v>
      </c>
      <c r="G1675" s="87">
        <v>5</v>
      </c>
      <c r="H1675" s="88">
        <v>0</v>
      </c>
      <c r="I1675" s="89">
        <v>10</v>
      </c>
      <c r="J1675" s="88">
        <v>23.65</v>
      </c>
      <c r="K1675" s="88">
        <v>48.5</v>
      </c>
    </row>
    <row r="1676" spans="1:11" ht="31.5" x14ac:dyDescent="0.2">
      <c r="A1676" s="87" t="s">
        <v>1693</v>
      </c>
      <c r="B1676" s="87" t="s">
        <v>275</v>
      </c>
      <c r="C1676" s="87"/>
      <c r="D1676" s="87" t="s">
        <v>61</v>
      </c>
      <c r="E1676" s="87"/>
      <c r="F1676" s="87" t="s">
        <v>1137</v>
      </c>
      <c r="G1676" s="87">
        <v>10</v>
      </c>
      <c r="H1676" s="88">
        <v>0</v>
      </c>
      <c r="I1676" s="89">
        <v>10</v>
      </c>
      <c r="J1676" s="88">
        <v>10.8</v>
      </c>
      <c r="K1676" s="88">
        <v>22.15</v>
      </c>
    </row>
    <row r="1677" spans="1:11" ht="31.5" x14ac:dyDescent="0.2">
      <c r="A1677" s="87" t="s">
        <v>1694</v>
      </c>
      <c r="B1677" s="87" t="s">
        <v>275</v>
      </c>
      <c r="C1677" s="87"/>
      <c r="D1677" s="87" t="s">
        <v>64</v>
      </c>
      <c r="E1677" s="87"/>
      <c r="F1677" s="87" t="s">
        <v>1137</v>
      </c>
      <c r="G1677" s="87">
        <v>10</v>
      </c>
      <c r="H1677" s="88">
        <v>0</v>
      </c>
      <c r="I1677" s="89">
        <v>10</v>
      </c>
      <c r="J1677" s="88">
        <v>12.75</v>
      </c>
      <c r="K1677" s="88">
        <v>26.15</v>
      </c>
    </row>
    <row r="1678" spans="1:11" ht="31.5" x14ac:dyDescent="0.2">
      <c r="A1678" s="87" t="s">
        <v>1695</v>
      </c>
      <c r="B1678" s="87" t="s">
        <v>275</v>
      </c>
      <c r="C1678" s="87"/>
      <c r="D1678" s="87" t="s">
        <v>62</v>
      </c>
      <c r="E1678" s="87"/>
      <c r="F1678" s="87" t="s">
        <v>1137</v>
      </c>
      <c r="G1678" s="87">
        <v>10</v>
      </c>
      <c r="H1678" s="88">
        <v>0</v>
      </c>
      <c r="I1678" s="89">
        <v>10</v>
      </c>
      <c r="J1678" s="88">
        <v>14.5</v>
      </c>
      <c r="K1678" s="88">
        <v>29.7</v>
      </c>
    </row>
    <row r="1679" spans="1:11" ht="31.5" x14ac:dyDescent="0.2">
      <c r="A1679" s="87" t="s">
        <v>1696</v>
      </c>
      <c r="B1679" s="87" t="s">
        <v>275</v>
      </c>
      <c r="C1679" s="87"/>
      <c r="D1679" s="87" t="s">
        <v>63</v>
      </c>
      <c r="E1679" s="87"/>
      <c r="F1679" s="87" t="s">
        <v>1137</v>
      </c>
      <c r="G1679" s="87">
        <v>10</v>
      </c>
      <c r="H1679" s="88">
        <v>0</v>
      </c>
      <c r="I1679" s="89">
        <v>10</v>
      </c>
      <c r="J1679" s="88">
        <v>16</v>
      </c>
      <c r="K1679" s="88">
        <v>32.799999999999997</v>
      </c>
    </row>
    <row r="1680" spans="1:11" ht="31.5" x14ac:dyDescent="0.2">
      <c r="A1680" s="87" t="s">
        <v>1697</v>
      </c>
      <c r="B1680" s="87" t="s">
        <v>275</v>
      </c>
      <c r="C1680" s="87"/>
      <c r="D1680" s="87" t="s">
        <v>59</v>
      </c>
      <c r="E1680" s="87"/>
      <c r="F1680" s="87" t="s">
        <v>1137</v>
      </c>
      <c r="G1680" s="87">
        <v>10</v>
      </c>
      <c r="H1680" s="88">
        <v>0</v>
      </c>
      <c r="I1680" s="89">
        <v>10</v>
      </c>
      <c r="J1680" s="88">
        <v>9.5</v>
      </c>
      <c r="K1680" s="88">
        <v>19.45</v>
      </c>
    </row>
    <row r="1681" spans="1:11" ht="21" x14ac:dyDescent="0.2">
      <c r="A1681" s="87" t="s">
        <v>1698</v>
      </c>
      <c r="B1681" s="87" t="s">
        <v>1699</v>
      </c>
      <c r="C1681" s="87" t="s">
        <v>60</v>
      </c>
      <c r="D1681" s="87"/>
      <c r="E1681" s="87"/>
      <c r="F1681" s="87"/>
      <c r="G1681" s="87">
        <v>50</v>
      </c>
      <c r="H1681" s="88">
        <v>0</v>
      </c>
      <c r="I1681" s="89">
        <v>50</v>
      </c>
      <c r="J1681" s="88">
        <v>2.35</v>
      </c>
      <c r="K1681" s="88">
        <v>4.8</v>
      </c>
    </row>
    <row r="1682" spans="1:11" ht="42" x14ac:dyDescent="0.2">
      <c r="A1682" s="87" t="s">
        <v>1700</v>
      </c>
      <c r="B1682" s="87" t="s">
        <v>1701</v>
      </c>
      <c r="C1682" s="87" t="s">
        <v>69</v>
      </c>
      <c r="D1682" s="87" t="s">
        <v>61</v>
      </c>
      <c r="E1682" s="87"/>
      <c r="F1682" s="87"/>
      <c r="G1682" s="87">
        <v>10</v>
      </c>
      <c r="H1682" s="88">
        <v>0</v>
      </c>
      <c r="I1682" s="89">
        <v>10</v>
      </c>
      <c r="J1682" s="88">
        <v>14.35</v>
      </c>
      <c r="K1682" s="88">
        <v>29.4</v>
      </c>
    </row>
    <row r="1683" spans="1:11" ht="42" x14ac:dyDescent="0.2">
      <c r="A1683" s="87" t="s">
        <v>1702</v>
      </c>
      <c r="B1683" s="87" t="s">
        <v>1701</v>
      </c>
      <c r="C1683" s="87" t="s">
        <v>69</v>
      </c>
      <c r="D1683" s="87" t="s">
        <v>64</v>
      </c>
      <c r="E1683" s="87"/>
      <c r="F1683" s="87"/>
      <c r="G1683" s="87">
        <v>10</v>
      </c>
      <c r="H1683" s="88">
        <v>0</v>
      </c>
      <c r="I1683" s="89">
        <v>10</v>
      </c>
      <c r="J1683" s="88">
        <v>16.75</v>
      </c>
      <c r="K1683" s="88">
        <v>34.35</v>
      </c>
    </row>
    <row r="1684" spans="1:11" ht="42" x14ac:dyDescent="0.2">
      <c r="A1684" s="87" t="s">
        <v>1703</v>
      </c>
      <c r="B1684" s="87" t="s">
        <v>1701</v>
      </c>
      <c r="C1684" s="87" t="s">
        <v>69</v>
      </c>
      <c r="D1684" s="87" t="s">
        <v>62</v>
      </c>
      <c r="E1684" s="87"/>
      <c r="F1684" s="87"/>
      <c r="G1684" s="87">
        <v>10</v>
      </c>
      <c r="H1684" s="88">
        <v>0</v>
      </c>
      <c r="I1684" s="89">
        <v>10</v>
      </c>
      <c r="J1684" s="88">
        <v>19.600000000000001</v>
      </c>
      <c r="K1684" s="88">
        <v>40.200000000000003</v>
      </c>
    </row>
    <row r="1685" spans="1:11" ht="42" x14ac:dyDescent="0.2">
      <c r="A1685" s="87" t="s">
        <v>1704</v>
      </c>
      <c r="B1685" s="87" t="s">
        <v>1701</v>
      </c>
      <c r="C1685" s="87" t="s">
        <v>69</v>
      </c>
      <c r="D1685" s="87" t="s">
        <v>63</v>
      </c>
      <c r="E1685" s="87"/>
      <c r="F1685" s="87"/>
      <c r="G1685" s="87">
        <v>10</v>
      </c>
      <c r="H1685" s="88">
        <v>0</v>
      </c>
      <c r="I1685" s="89">
        <v>10</v>
      </c>
      <c r="J1685" s="88">
        <v>22</v>
      </c>
      <c r="K1685" s="88">
        <v>45.1</v>
      </c>
    </row>
    <row r="1686" spans="1:11" ht="42" x14ac:dyDescent="0.2">
      <c r="A1686" s="87" t="s">
        <v>1705</v>
      </c>
      <c r="B1686" s="87" t="s">
        <v>1701</v>
      </c>
      <c r="C1686" s="87" t="s">
        <v>69</v>
      </c>
      <c r="D1686" s="87" t="s">
        <v>329</v>
      </c>
      <c r="E1686" s="87"/>
      <c r="F1686" s="87"/>
      <c r="G1686" s="87">
        <v>10</v>
      </c>
      <c r="H1686" s="88">
        <v>0</v>
      </c>
      <c r="I1686" s="89">
        <v>10</v>
      </c>
      <c r="J1686" s="88">
        <v>26.35</v>
      </c>
      <c r="K1686" s="88">
        <v>54</v>
      </c>
    </row>
    <row r="1687" spans="1:11" ht="42" x14ac:dyDescent="0.2">
      <c r="A1687" s="87" t="s">
        <v>1706</v>
      </c>
      <c r="B1687" s="87" t="s">
        <v>1701</v>
      </c>
      <c r="C1687" s="87" t="s">
        <v>69</v>
      </c>
      <c r="D1687" s="87" t="s">
        <v>59</v>
      </c>
      <c r="E1687" s="87"/>
      <c r="F1687" s="87"/>
      <c r="G1687" s="87">
        <v>10</v>
      </c>
      <c r="H1687" s="88">
        <v>0</v>
      </c>
      <c r="I1687" s="89">
        <v>10</v>
      </c>
      <c r="J1687" s="88">
        <v>12.4</v>
      </c>
      <c r="K1687" s="88">
        <v>25.4</v>
      </c>
    </row>
    <row r="1688" spans="1:11" ht="42" x14ac:dyDescent="0.2">
      <c r="A1688" s="87" t="s">
        <v>3037</v>
      </c>
      <c r="B1688" s="87" t="s">
        <v>1701</v>
      </c>
      <c r="C1688" s="87"/>
      <c r="D1688" s="87" t="s">
        <v>61</v>
      </c>
      <c r="E1688" s="87"/>
      <c r="F1688" s="87"/>
      <c r="G1688" s="87">
        <v>10</v>
      </c>
      <c r="H1688" s="88">
        <v>0</v>
      </c>
      <c r="I1688" s="89">
        <v>10</v>
      </c>
      <c r="J1688" s="88">
        <v>14.95</v>
      </c>
      <c r="K1688" s="88">
        <v>30.65</v>
      </c>
    </row>
    <row r="1689" spans="1:11" ht="42" x14ac:dyDescent="0.2">
      <c r="A1689" s="87" t="s">
        <v>3038</v>
      </c>
      <c r="B1689" s="87" t="s">
        <v>1701</v>
      </c>
      <c r="C1689" s="87"/>
      <c r="D1689" s="87" t="s">
        <v>64</v>
      </c>
      <c r="E1689" s="87"/>
      <c r="F1689" s="87"/>
      <c r="G1689" s="87">
        <v>10</v>
      </c>
      <c r="H1689" s="88">
        <v>0</v>
      </c>
      <c r="I1689" s="89">
        <v>10</v>
      </c>
      <c r="J1689" s="88">
        <v>17.350000000000001</v>
      </c>
      <c r="K1689" s="88">
        <v>35.549999999999997</v>
      </c>
    </row>
    <row r="1690" spans="1:11" ht="21" x14ac:dyDescent="0.2">
      <c r="A1690" s="87" t="s">
        <v>1707</v>
      </c>
      <c r="B1690" s="87" t="s">
        <v>1708</v>
      </c>
      <c r="C1690" s="87"/>
      <c r="D1690" s="87" t="s">
        <v>787</v>
      </c>
      <c r="E1690" s="87" t="s">
        <v>478</v>
      </c>
      <c r="F1690" s="87"/>
      <c r="G1690" s="87">
        <v>1</v>
      </c>
      <c r="H1690" s="88">
        <v>0</v>
      </c>
      <c r="I1690" s="89">
        <v>0</v>
      </c>
      <c r="J1690" s="88">
        <v>0</v>
      </c>
      <c r="K1690" s="88">
        <v>0</v>
      </c>
    </row>
    <row r="1691" spans="1:11" ht="31.5" x14ac:dyDescent="0.2">
      <c r="A1691" s="87" t="s">
        <v>1709</v>
      </c>
      <c r="B1691" s="87" t="s">
        <v>1710</v>
      </c>
      <c r="C1691" s="87" t="s">
        <v>60</v>
      </c>
      <c r="D1691" s="87"/>
      <c r="E1691" s="87"/>
      <c r="F1691" s="87"/>
      <c r="G1691" s="87">
        <v>50</v>
      </c>
      <c r="H1691" s="88">
        <v>0</v>
      </c>
      <c r="I1691" s="89">
        <v>50</v>
      </c>
      <c r="J1691" s="88">
        <v>2.1</v>
      </c>
      <c r="K1691" s="88">
        <v>4.3</v>
      </c>
    </row>
    <row r="1692" spans="1:11" ht="42" x14ac:dyDescent="0.2">
      <c r="A1692" s="87" t="s">
        <v>1711</v>
      </c>
      <c r="B1692" s="87" t="s">
        <v>1712</v>
      </c>
      <c r="C1692" s="87"/>
      <c r="D1692" s="87" t="s">
        <v>477</v>
      </c>
      <c r="E1692" s="87" t="s">
        <v>478</v>
      </c>
      <c r="F1692" s="87"/>
      <c r="G1692" s="87">
        <v>1</v>
      </c>
      <c r="H1692" s="88">
        <v>0</v>
      </c>
      <c r="I1692" s="89">
        <v>5</v>
      </c>
      <c r="J1692" s="88">
        <v>0</v>
      </c>
      <c r="K1692" s="88">
        <v>0</v>
      </c>
    </row>
    <row r="1693" spans="1:11" ht="42" x14ac:dyDescent="0.2">
      <c r="A1693" s="87" t="s">
        <v>1713</v>
      </c>
      <c r="B1693" s="87" t="s">
        <v>1712</v>
      </c>
      <c r="C1693" s="87"/>
      <c r="D1693" s="87" t="s">
        <v>787</v>
      </c>
      <c r="E1693" s="87" t="s">
        <v>478</v>
      </c>
      <c r="F1693" s="87"/>
      <c r="G1693" s="87">
        <v>1</v>
      </c>
      <c r="H1693" s="88">
        <v>0</v>
      </c>
      <c r="I1693" s="89">
        <v>0</v>
      </c>
      <c r="J1693" s="88">
        <v>25</v>
      </c>
      <c r="K1693" s="88">
        <v>0</v>
      </c>
    </row>
    <row r="1694" spans="1:11" ht="21" x14ac:dyDescent="0.2">
      <c r="A1694" s="87" t="s">
        <v>1714</v>
      </c>
      <c r="B1694" s="87" t="s">
        <v>1715</v>
      </c>
      <c r="C1694" s="87"/>
      <c r="D1694" s="87" t="s">
        <v>477</v>
      </c>
      <c r="E1694" s="87" t="s">
        <v>478</v>
      </c>
      <c r="F1694" s="87"/>
      <c r="G1694" s="87">
        <v>1</v>
      </c>
      <c r="H1694" s="88">
        <v>0</v>
      </c>
      <c r="I1694" s="89">
        <v>5</v>
      </c>
      <c r="J1694" s="88">
        <v>79</v>
      </c>
      <c r="K1694" s="88">
        <v>83</v>
      </c>
    </row>
    <row r="1695" spans="1:11" ht="21" x14ac:dyDescent="0.2">
      <c r="A1695" s="87" t="s">
        <v>1716</v>
      </c>
      <c r="B1695" s="87" t="s">
        <v>1715</v>
      </c>
      <c r="C1695" s="87"/>
      <c r="D1695" s="87" t="s">
        <v>787</v>
      </c>
      <c r="E1695" s="87" t="s">
        <v>478</v>
      </c>
      <c r="F1695" s="87"/>
      <c r="G1695" s="87">
        <v>1</v>
      </c>
      <c r="H1695" s="88">
        <v>0</v>
      </c>
      <c r="I1695" s="89">
        <v>0</v>
      </c>
      <c r="J1695" s="88">
        <v>8</v>
      </c>
      <c r="K1695" s="88">
        <v>0</v>
      </c>
    </row>
    <row r="1696" spans="1:11" ht="21" x14ac:dyDescent="0.2">
      <c r="A1696" s="87" t="s">
        <v>1717</v>
      </c>
      <c r="B1696" s="87" t="s">
        <v>1718</v>
      </c>
      <c r="C1696" s="87"/>
      <c r="D1696" s="87" t="s">
        <v>477</v>
      </c>
      <c r="E1696" s="87" t="s">
        <v>478</v>
      </c>
      <c r="F1696" s="87"/>
      <c r="G1696" s="87">
        <v>1</v>
      </c>
      <c r="H1696" s="88">
        <v>0</v>
      </c>
      <c r="I1696" s="89">
        <v>5</v>
      </c>
      <c r="J1696" s="88">
        <v>79</v>
      </c>
      <c r="K1696" s="88">
        <v>83</v>
      </c>
    </row>
    <row r="1697" spans="1:11" ht="21" x14ac:dyDescent="0.2">
      <c r="A1697" s="87" t="s">
        <v>1719</v>
      </c>
      <c r="B1697" s="87" t="s">
        <v>1718</v>
      </c>
      <c r="C1697" s="87"/>
      <c r="D1697" s="87" t="s">
        <v>787</v>
      </c>
      <c r="E1697" s="87" t="s">
        <v>478</v>
      </c>
      <c r="F1697" s="87"/>
      <c r="G1697" s="87">
        <v>1</v>
      </c>
      <c r="H1697" s="88">
        <v>0</v>
      </c>
      <c r="I1697" s="89">
        <v>0</v>
      </c>
      <c r="J1697" s="88">
        <v>8</v>
      </c>
      <c r="K1697" s="88">
        <v>0</v>
      </c>
    </row>
    <row r="1698" spans="1:11" ht="31.5" x14ac:dyDescent="0.2">
      <c r="A1698" s="87" t="s">
        <v>1720</v>
      </c>
      <c r="B1698" s="87" t="s">
        <v>1721</v>
      </c>
      <c r="C1698" s="87"/>
      <c r="D1698" s="87" t="s">
        <v>787</v>
      </c>
      <c r="E1698" s="87" t="s">
        <v>478</v>
      </c>
      <c r="F1698" s="87"/>
      <c r="G1698" s="87">
        <v>1</v>
      </c>
      <c r="H1698" s="88">
        <v>0</v>
      </c>
      <c r="I1698" s="89">
        <v>0</v>
      </c>
      <c r="J1698" s="88">
        <v>45</v>
      </c>
      <c r="K1698" s="88">
        <v>0</v>
      </c>
    </row>
    <row r="1699" spans="1:11" ht="21" x14ac:dyDescent="0.2">
      <c r="A1699" s="87" t="s">
        <v>1722</v>
      </c>
      <c r="B1699" s="87" t="s">
        <v>1723</v>
      </c>
      <c r="C1699" s="87"/>
      <c r="D1699" s="87" t="s">
        <v>477</v>
      </c>
      <c r="E1699" s="87" t="s">
        <v>478</v>
      </c>
      <c r="F1699" s="87"/>
      <c r="G1699" s="87">
        <v>1</v>
      </c>
      <c r="H1699" s="88">
        <v>0</v>
      </c>
      <c r="I1699" s="89">
        <v>5</v>
      </c>
      <c r="J1699" s="88">
        <v>0</v>
      </c>
      <c r="K1699" s="88">
        <v>0</v>
      </c>
    </row>
    <row r="1700" spans="1:11" ht="21" x14ac:dyDescent="0.2">
      <c r="A1700" s="87" t="s">
        <v>1724</v>
      </c>
      <c r="B1700" s="87" t="s">
        <v>1723</v>
      </c>
      <c r="C1700" s="87"/>
      <c r="D1700" s="87" t="s">
        <v>787</v>
      </c>
      <c r="E1700" s="87" t="s">
        <v>478</v>
      </c>
      <c r="F1700" s="87"/>
      <c r="G1700" s="87">
        <v>1</v>
      </c>
      <c r="H1700" s="88">
        <v>0</v>
      </c>
      <c r="I1700" s="89">
        <v>0</v>
      </c>
      <c r="J1700" s="88">
        <v>0</v>
      </c>
      <c r="K1700" s="88">
        <v>0</v>
      </c>
    </row>
    <row r="1701" spans="1:11" ht="21" x14ac:dyDescent="0.2">
      <c r="A1701" s="87" t="s">
        <v>1725</v>
      </c>
      <c r="B1701" s="87" t="s">
        <v>1726</v>
      </c>
      <c r="C1701" s="87"/>
      <c r="D1701" s="87" t="s">
        <v>477</v>
      </c>
      <c r="E1701" s="87" t="s">
        <v>478</v>
      </c>
      <c r="F1701" s="87"/>
      <c r="G1701" s="87">
        <v>1</v>
      </c>
      <c r="H1701" s="88">
        <v>0</v>
      </c>
      <c r="I1701" s="89">
        <v>5</v>
      </c>
      <c r="J1701" s="88">
        <v>0</v>
      </c>
      <c r="K1701" s="88">
        <v>195</v>
      </c>
    </row>
    <row r="1702" spans="1:11" ht="21" x14ac:dyDescent="0.2">
      <c r="A1702" s="87" t="s">
        <v>1727</v>
      </c>
      <c r="B1702" s="87" t="s">
        <v>1726</v>
      </c>
      <c r="C1702" s="87"/>
      <c r="D1702" s="87" t="s">
        <v>787</v>
      </c>
      <c r="E1702" s="87" t="s">
        <v>478</v>
      </c>
      <c r="F1702" s="87"/>
      <c r="G1702" s="87">
        <v>1</v>
      </c>
      <c r="H1702" s="88">
        <v>0</v>
      </c>
      <c r="I1702" s="89">
        <v>0</v>
      </c>
      <c r="J1702" s="88">
        <v>15</v>
      </c>
      <c r="K1702" s="88">
        <v>0</v>
      </c>
    </row>
    <row r="1703" spans="1:11" ht="21" x14ac:dyDescent="0.2">
      <c r="A1703" s="87" t="s">
        <v>1728</v>
      </c>
      <c r="B1703" s="87" t="s">
        <v>1729</v>
      </c>
      <c r="C1703" s="87"/>
      <c r="D1703" s="87" t="s">
        <v>477</v>
      </c>
      <c r="E1703" s="87" t="s">
        <v>478</v>
      </c>
      <c r="F1703" s="87"/>
      <c r="G1703" s="87">
        <v>1</v>
      </c>
      <c r="H1703" s="88">
        <v>0</v>
      </c>
      <c r="I1703" s="89">
        <v>5</v>
      </c>
      <c r="J1703" s="88">
        <v>90</v>
      </c>
      <c r="K1703" s="88">
        <v>95</v>
      </c>
    </row>
    <row r="1704" spans="1:11" ht="21" x14ac:dyDescent="0.2">
      <c r="A1704" s="87" t="s">
        <v>1730</v>
      </c>
      <c r="B1704" s="87" t="s">
        <v>1729</v>
      </c>
      <c r="C1704" s="87"/>
      <c r="D1704" s="87" t="s">
        <v>787</v>
      </c>
      <c r="E1704" s="87" t="s">
        <v>478</v>
      </c>
      <c r="F1704" s="87"/>
      <c r="G1704" s="87">
        <v>1</v>
      </c>
      <c r="H1704" s="88">
        <v>0</v>
      </c>
      <c r="I1704" s="89">
        <v>0</v>
      </c>
      <c r="J1704" s="88">
        <v>9</v>
      </c>
      <c r="K1704" s="88">
        <v>0</v>
      </c>
    </row>
    <row r="1705" spans="1:11" ht="21" x14ac:dyDescent="0.2">
      <c r="A1705" s="87" t="s">
        <v>1731</v>
      </c>
      <c r="B1705" s="87" t="s">
        <v>1732</v>
      </c>
      <c r="C1705" s="87"/>
      <c r="D1705" s="87" t="s">
        <v>477</v>
      </c>
      <c r="E1705" s="87" t="s">
        <v>478</v>
      </c>
      <c r="F1705" s="87"/>
      <c r="G1705" s="87">
        <v>1</v>
      </c>
      <c r="H1705" s="88">
        <v>0</v>
      </c>
      <c r="I1705" s="89">
        <v>5</v>
      </c>
      <c r="J1705" s="88">
        <v>0</v>
      </c>
      <c r="K1705" s="88">
        <v>130</v>
      </c>
    </row>
    <row r="1706" spans="1:11" ht="21" x14ac:dyDescent="0.2">
      <c r="A1706" s="87" t="s">
        <v>1733</v>
      </c>
      <c r="B1706" s="87" t="s">
        <v>1732</v>
      </c>
      <c r="C1706" s="87"/>
      <c r="D1706" s="87" t="s">
        <v>787</v>
      </c>
      <c r="E1706" s="87" t="s">
        <v>478</v>
      </c>
      <c r="F1706" s="87"/>
      <c r="G1706" s="87">
        <v>1</v>
      </c>
      <c r="H1706" s="88">
        <v>0</v>
      </c>
      <c r="I1706" s="89">
        <v>0</v>
      </c>
      <c r="J1706" s="88">
        <v>11</v>
      </c>
      <c r="K1706" s="88">
        <v>0</v>
      </c>
    </row>
    <row r="1707" spans="1:11" ht="42" x14ac:dyDescent="0.2">
      <c r="A1707" s="87" t="s">
        <v>1734</v>
      </c>
      <c r="B1707" s="87" t="s">
        <v>1735</v>
      </c>
      <c r="C1707" s="87"/>
      <c r="D1707" s="87" t="s">
        <v>477</v>
      </c>
      <c r="E1707" s="87" t="s">
        <v>478</v>
      </c>
      <c r="F1707" s="87"/>
      <c r="G1707" s="87">
        <v>1</v>
      </c>
      <c r="H1707" s="88">
        <v>0</v>
      </c>
      <c r="I1707" s="89">
        <v>5</v>
      </c>
      <c r="J1707" s="88">
        <v>0</v>
      </c>
      <c r="K1707" s="88">
        <v>85</v>
      </c>
    </row>
    <row r="1708" spans="1:11" ht="42" x14ac:dyDescent="0.2">
      <c r="A1708" s="87" t="s">
        <v>1736</v>
      </c>
      <c r="B1708" s="87" t="s">
        <v>1735</v>
      </c>
      <c r="C1708" s="87"/>
      <c r="D1708" s="87" t="s">
        <v>787</v>
      </c>
      <c r="E1708" s="87" t="s">
        <v>478</v>
      </c>
      <c r="F1708" s="87"/>
      <c r="G1708" s="87">
        <v>1</v>
      </c>
      <c r="H1708" s="88">
        <v>0</v>
      </c>
      <c r="I1708" s="89">
        <v>0</v>
      </c>
      <c r="J1708" s="88">
        <v>7</v>
      </c>
      <c r="K1708" s="88">
        <v>0</v>
      </c>
    </row>
    <row r="1709" spans="1:11" ht="42" x14ac:dyDescent="0.2">
      <c r="A1709" s="87" t="s">
        <v>1737</v>
      </c>
      <c r="B1709" s="87" t="s">
        <v>1738</v>
      </c>
      <c r="C1709" s="87" t="s">
        <v>60</v>
      </c>
      <c r="D1709" s="87"/>
      <c r="E1709" s="87"/>
      <c r="F1709" s="87"/>
      <c r="G1709" s="87">
        <v>50</v>
      </c>
      <c r="H1709" s="88">
        <v>0</v>
      </c>
      <c r="I1709" s="89">
        <v>50</v>
      </c>
      <c r="J1709" s="88">
        <v>2.1</v>
      </c>
      <c r="K1709" s="88">
        <v>4.3</v>
      </c>
    </row>
    <row r="1710" spans="1:11" ht="21" x14ac:dyDescent="0.2">
      <c r="A1710" s="87" t="s">
        <v>1739</v>
      </c>
      <c r="B1710" s="87" t="s">
        <v>1740</v>
      </c>
      <c r="C1710" s="87" t="s">
        <v>60</v>
      </c>
      <c r="D1710" s="87"/>
      <c r="E1710" s="87"/>
      <c r="F1710" s="87"/>
      <c r="G1710" s="87">
        <v>50</v>
      </c>
      <c r="H1710" s="88">
        <v>0</v>
      </c>
      <c r="I1710" s="89">
        <v>50</v>
      </c>
      <c r="J1710" s="88">
        <v>1.3</v>
      </c>
      <c r="K1710" s="88">
        <v>2.65</v>
      </c>
    </row>
    <row r="1711" spans="1:11" ht="21" x14ac:dyDescent="0.2">
      <c r="A1711" s="87" t="s">
        <v>1741</v>
      </c>
      <c r="B1711" s="87" t="s">
        <v>1740</v>
      </c>
      <c r="C1711" s="87"/>
      <c r="D1711" s="87" t="s">
        <v>477</v>
      </c>
      <c r="E1711" s="87" t="s">
        <v>478</v>
      </c>
      <c r="F1711" s="87"/>
      <c r="G1711" s="87">
        <v>1</v>
      </c>
      <c r="H1711" s="88">
        <v>0</v>
      </c>
      <c r="I1711" s="89">
        <v>5</v>
      </c>
      <c r="J1711" s="88">
        <v>0</v>
      </c>
      <c r="K1711" s="88">
        <v>300</v>
      </c>
    </row>
    <row r="1712" spans="1:11" ht="21" x14ac:dyDescent="0.2">
      <c r="A1712" s="87" t="s">
        <v>1742</v>
      </c>
      <c r="B1712" s="87" t="s">
        <v>1740</v>
      </c>
      <c r="C1712" s="87"/>
      <c r="D1712" s="87" t="s">
        <v>787</v>
      </c>
      <c r="E1712" s="87" t="s">
        <v>478</v>
      </c>
      <c r="F1712" s="87"/>
      <c r="G1712" s="87">
        <v>1</v>
      </c>
      <c r="H1712" s="88">
        <v>0</v>
      </c>
      <c r="I1712" s="89">
        <v>0</v>
      </c>
      <c r="J1712" s="88">
        <v>30</v>
      </c>
      <c r="K1712" s="88">
        <v>0</v>
      </c>
    </row>
    <row r="1713" spans="1:11" ht="21" x14ac:dyDescent="0.2">
      <c r="A1713" s="87" t="s">
        <v>1743</v>
      </c>
      <c r="B1713" s="87" t="s">
        <v>1744</v>
      </c>
      <c r="C1713" s="87"/>
      <c r="D1713" s="87" t="s">
        <v>477</v>
      </c>
      <c r="E1713" s="87" t="s">
        <v>478</v>
      </c>
      <c r="F1713" s="87"/>
      <c r="G1713" s="87">
        <v>1</v>
      </c>
      <c r="H1713" s="88">
        <v>0</v>
      </c>
      <c r="I1713" s="89">
        <v>5</v>
      </c>
      <c r="J1713" s="88">
        <v>176</v>
      </c>
      <c r="K1713" s="88">
        <v>185</v>
      </c>
    </row>
    <row r="1714" spans="1:11" ht="21" x14ac:dyDescent="0.2">
      <c r="A1714" s="87" t="s">
        <v>1745</v>
      </c>
      <c r="B1714" s="87" t="s">
        <v>1744</v>
      </c>
      <c r="C1714" s="87"/>
      <c r="D1714" s="87" t="s">
        <v>787</v>
      </c>
      <c r="E1714" s="87" t="s">
        <v>478</v>
      </c>
      <c r="F1714" s="87"/>
      <c r="G1714" s="87">
        <v>1</v>
      </c>
      <c r="H1714" s="88">
        <v>0</v>
      </c>
      <c r="I1714" s="89">
        <v>0</v>
      </c>
      <c r="J1714" s="88">
        <v>18</v>
      </c>
      <c r="K1714" s="88">
        <v>0</v>
      </c>
    </row>
    <row r="1715" spans="1:11" ht="21" x14ac:dyDescent="0.2">
      <c r="A1715" s="87" t="s">
        <v>1746</v>
      </c>
      <c r="B1715" s="87" t="s">
        <v>1747</v>
      </c>
      <c r="C1715" s="87"/>
      <c r="D1715" s="87"/>
      <c r="E1715" s="87" t="s">
        <v>790</v>
      </c>
      <c r="F1715" s="87" t="s">
        <v>3263</v>
      </c>
      <c r="G1715" s="87">
        <v>25</v>
      </c>
      <c r="H1715" s="88">
        <v>0</v>
      </c>
      <c r="I1715" s="89">
        <v>50</v>
      </c>
      <c r="J1715" s="88">
        <v>1.25</v>
      </c>
      <c r="K1715" s="88">
        <v>2.5499999999999998</v>
      </c>
    </row>
    <row r="1716" spans="1:11" ht="21" x14ac:dyDescent="0.2">
      <c r="A1716" s="87" t="s">
        <v>1748</v>
      </c>
      <c r="B1716" s="87" t="s">
        <v>1747</v>
      </c>
      <c r="C1716" s="87"/>
      <c r="D1716" s="87" t="s">
        <v>477</v>
      </c>
      <c r="E1716" s="87" t="s">
        <v>478</v>
      </c>
      <c r="F1716" s="87"/>
      <c r="G1716" s="87">
        <v>1</v>
      </c>
      <c r="H1716" s="88">
        <v>0</v>
      </c>
      <c r="I1716" s="89">
        <v>5</v>
      </c>
      <c r="J1716" s="88">
        <v>0</v>
      </c>
      <c r="K1716" s="88">
        <v>350</v>
      </c>
    </row>
    <row r="1717" spans="1:11" ht="21" x14ac:dyDescent="0.2">
      <c r="A1717" s="87" t="s">
        <v>1749</v>
      </c>
      <c r="B1717" s="87" t="s">
        <v>1747</v>
      </c>
      <c r="C1717" s="87"/>
      <c r="D1717" s="87" t="s">
        <v>787</v>
      </c>
      <c r="E1717" s="87" t="s">
        <v>478</v>
      </c>
      <c r="F1717" s="87"/>
      <c r="G1717" s="87">
        <v>1</v>
      </c>
      <c r="H1717" s="88">
        <v>0</v>
      </c>
      <c r="I1717" s="89">
        <v>0</v>
      </c>
      <c r="J1717" s="88">
        <v>45</v>
      </c>
      <c r="K1717" s="88">
        <v>0</v>
      </c>
    </row>
    <row r="1718" spans="1:11" ht="31.5" x14ac:dyDescent="0.2">
      <c r="A1718" s="87" t="s">
        <v>1750</v>
      </c>
      <c r="B1718" s="87" t="s">
        <v>1751</v>
      </c>
      <c r="C1718" s="87"/>
      <c r="D1718" s="87" t="s">
        <v>787</v>
      </c>
      <c r="E1718" s="87" t="s">
        <v>478</v>
      </c>
      <c r="F1718" s="87"/>
      <c r="G1718" s="87">
        <v>1</v>
      </c>
      <c r="H1718" s="88">
        <v>0</v>
      </c>
      <c r="I1718" s="89">
        <v>0</v>
      </c>
      <c r="J1718" s="88">
        <v>26</v>
      </c>
      <c r="K1718" s="88">
        <v>0</v>
      </c>
    </row>
    <row r="1719" spans="1:11" ht="21" x14ac:dyDescent="0.2">
      <c r="A1719" s="87" t="s">
        <v>1752</v>
      </c>
      <c r="B1719" s="87" t="s">
        <v>1753</v>
      </c>
      <c r="C1719" s="87"/>
      <c r="D1719" s="87" t="s">
        <v>787</v>
      </c>
      <c r="E1719" s="87" t="s">
        <v>478</v>
      </c>
      <c r="F1719" s="87"/>
      <c r="G1719" s="87">
        <v>1</v>
      </c>
      <c r="H1719" s="88">
        <v>0</v>
      </c>
      <c r="I1719" s="89">
        <v>0</v>
      </c>
      <c r="J1719" s="88">
        <v>65</v>
      </c>
      <c r="K1719" s="88">
        <v>0</v>
      </c>
    </row>
    <row r="1720" spans="1:11" ht="31.5" x14ac:dyDescent="0.2">
      <c r="A1720" s="87" t="s">
        <v>1754</v>
      </c>
      <c r="B1720" s="87" t="s">
        <v>1755</v>
      </c>
      <c r="C1720" s="87"/>
      <c r="D1720" s="87" t="s">
        <v>477</v>
      </c>
      <c r="E1720" s="87" t="s">
        <v>478</v>
      </c>
      <c r="F1720" s="87"/>
      <c r="G1720" s="87">
        <v>1</v>
      </c>
      <c r="H1720" s="88">
        <v>0</v>
      </c>
      <c r="I1720" s="89">
        <v>5</v>
      </c>
      <c r="J1720" s="88">
        <v>0</v>
      </c>
      <c r="K1720" s="88">
        <v>0</v>
      </c>
    </row>
    <row r="1721" spans="1:11" ht="31.5" x14ac:dyDescent="0.2">
      <c r="A1721" s="87" t="s">
        <v>1756</v>
      </c>
      <c r="B1721" s="87" t="s">
        <v>1755</v>
      </c>
      <c r="C1721" s="87"/>
      <c r="D1721" s="87" t="s">
        <v>787</v>
      </c>
      <c r="E1721" s="87" t="s">
        <v>478</v>
      </c>
      <c r="F1721" s="87"/>
      <c r="G1721" s="87">
        <v>1</v>
      </c>
      <c r="H1721" s="88">
        <v>0</v>
      </c>
      <c r="I1721" s="89">
        <v>0</v>
      </c>
      <c r="J1721" s="88">
        <v>16</v>
      </c>
      <c r="K1721" s="88">
        <v>0</v>
      </c>
    </row>
    <row r="1722" spans="1:11" ht="31.5" x14ac:dyDescent="0.2">
      <c r="A1722" s="87" t="s">
        <v>1757</v>
      </c>
      <c r="B1722" s="87" t="s">
        <v>1758</v>
      </c>
      <c r="C1722" s="87"/>
      <c r="D1722" s="87" t="s">
        <v>477</v>
      </c>
      <c r="E1722" s="87" t="s">
        <v>478</v>
      </c>
      <c r="F1722" s="87"/>
      <c r="G1722" s="87">
        <v>1</v>
      </c>
      <c r="H1722" s="88">
        <v>0</v>
      </c>
      <c r="I1722" s="89">
        <v>5</v>
      </c>
      <c r="J1722" s="88">
        <v>0</v>
      </c>
      <c r="K1722" s="88">
        <v>185</v>
      </c>
    </row>
    <row r="1723" spans="1:11" ht="31.5" x14ac:dyDescent="0.2">
      <c r="A1723" s="87" t="s">
        <v>1759</v>
      </c>
      <c r="B1723" s="87" t="s">
        <v>1758</v>
      </c>
      <c r="C1723" s="87"/>
      <c r="D1723" s="87" t="s">
        <v>787</v>
      </c>
      <c r="E1723" s="87" t="s">
        <v>478</v>
      </c>
      <c r="F1723" s="87"/>
      <c r="G1723" s="87">
        <v>1</v>
      </c>
      <c r="H1723" s="88">
        <v>0</v>
      </c>
      <c r="I1723" s="89">
        <v>0</v>
      </c>
      <c r="J1723" s="88">
        <v>15</v>
      </c>
      <c r="K1723" s="88">
        <v>0</v>
      </c>
    </row>
    <row r="1724" spans="1:11" ht="21" x14ac:dyDescent="0.2">
      <c r="A1724" s="87" t="s">
        <v>1760</v>
      </c>
      <c r="B1724" s="87" t="s">
        <v>1761</v>
      </c>
      <c r="C1724" s="87" t="s">
        <v>60</v>
      </c>
      <c r="D1724" s="87"/>
      <c r="E1724" s="87"/>
      <c r="F1724" s="87"/>
      <c r="G1724" s="87">
        <v>50</v>
      </c>
      <c r="H1724" s="88">
        <v>0</v>
      </c>
      <c r="I1724" s="89">
        <v>50</v>
      </c>
      <c r="J1724" s="88">
        <v>1.2</v>
      </c>
      <c r="K1724" s="88">
        <v>2.4500000000000002</v>
      </c>
    </row>
    <row r="1725" spans="1:11" ht="21" x14ac:dyDescent="0.2">
      <c r="A1725" s="87" t="s">
        <v>1762</v>
      </c>
      <c r="B1725" s="87" t="s">
        <v>1761</v>
      </c>
      <c r="C1725" s="87"/>
      <c r="D1725" s="87" t="s">
        <v>787</v>
      </c>
      <c r="E1725" s="87" t="s">
        <v>478</v>
      </c>
      <c r="F1725" s="87"/>
      <c r="G1725" s="87">
        <v>1</v>
      </c>
      <c r="H1725" s="88">
        <v>0</v>
      </c>
      <c r="I1725" s="89">
        <v>0</v>
      </c>
      <c r="J1725" s="88">
        <v>45</v>
      </c>
      <c r="K1725" s="88">
        <v>0</v>
      </c>
    </row>
    <row r="1726" spans="1:11" ht="21" x14ac:dyDescent="0.2">
      <c r="A1726" s="87" t="s">
        <v>1763</v>
      </c>
      <c r="B1726" s="87" t="s">
        <v>1764</v>
      </c>
      <c r="C1726" s="87"/>
      <c r="D1726" s="87" t="s">
        <v>477</v>
      </c>
      <c r="E1726" s="87" t="s">
        <v>478</v>
      </c>
      <c r="F1726" s="87"/>
      <c r="G1726" s="87">
        <v>0</v>
      </c>
      <c r="H1726" s="88">
        <v>0</v>
      </c>
      <c r="I1726" s="89">
        <v>5</v>
      </c>
      <c r="J1726" s="88">
        <v>90</v>
      </c>
      <c r="K1726" s="88">
        <v>95</v>
      </c>
    </row>
    <row r="1727" spans="1:11" ht="21" x14ac:dyDescent="0.2">
      <c r="A1727" s="87" t="s">
        <v>1765</v>
      </c>
      <c r="B1727" s="87" t="s">
        <v>1764</v>
      </c>
      <c r="C1727" s="87"/>
      <c r="D1727" s="87" t="s">
        <v>787</v>
      </c>
      <c r="E1727" s="87" t="s">
        <v>478</v>
      </c>
      <c r="F1727" s="87"/>
      <c r="G1727" s="87">
        <v>0</v>
      </c>
      <c r="H1727" s="88">
        <v>0</v>
      </c>
      <c r="I1727" s="89">
        <v>0</v>
      </c>
      <c r="J1727" s="88">
        <v>9</v>
      </c>
      <c r="K1727" s="88">
        <v>0</v>
      </c>
    </row>
    <row r="1728" spans="1:11" ht="21" x14ac:dyDescent="0.2">
      <c r="A1728" s="87" t="s">
        <v>3187</v>
      </c>
      <c r="B1728" s="87" t="s">
        <v>3188</v>
      </c>
      <c r="C1728" s="87" t="s">
        <v>3117</v>
      </c>
      <c r="D1728" s="87" t="s">
        <v>61</v>
      </c>
      <c r="E1728" s="87"/>
      <c r="F1728" s="87"/>
      <c r="G1728" s="87">
        <v>25</v>
      </c>
      <c r="H1728" s="88">
        <v>0</v>
      </c>
      <c r="I1728" s="89">
        <v>50</v>
      </c>
      <c r="J1728" s="88">
        <v>3.1</v>
      </c>
      <c r="K1728" s="88">
        <v>6.35</v>
      </c>
    </row>
    <row r="1729" spans="1:11" ht="21" x14ac:dyDescent="0.2">
      <c r="A1729" s="87" t="s">
        <v>3347</v>
      </c>
      <c r="B1729" s="87" t="s">
        <v>3188</v>
      </c>
      <c r="C1729" s="87" t="s">
        <v>3117</v>
      </c>
      <c r="D1729" s="87" t="s">
        <v>64</v>
      </c>
      <c r="E1729" s="87"/>
      <c r="F1729" s="87"/>
      <c r="G1729" s="87">
        <v>25</v>
      </c>
      <c r="H1729" s="88">
        <v>0</v>
      </c>
      <c r="I1729" s="89">
        <v>50</v>
      </c>
      <c r="J1729" s="88">
        <v>4.0999999999999996</v>
      </c>
      <c r="K1729" s="88">
        <v>8.4</v>
      </c>
    </row>
    <row r="1730" spans="1:11" ht="21" x14ac:dyDescent="0.2">
      <c r="A1730" s="87" t="s">
        <v>3348</v>
      </c>
      <c r="B1730" s="87" t="s">
        <v>3188</v>
      </c>
      <c r="C1730" s="87" t="s">
        <v>3117</v>
      </c>
      <c r="D1730" s="87" t="s">
        <v>59</v>
      </c>
      <c r="E1730" s="87"/>
      <c r="F1730" s="87"/>
      <c r="G1730" s="87">
        <v>25</v>
      </c>
      <c r="H1730" s="88">
        <v>0</v>
      </c>
      <c r="I1730" s="89">
        <v>50</v>
      </c>
      <c r="J1730" s="88">
        <v>2.2000000000000002</v>
      </c>
      <c r="K1730" s="88">
        <v>4.5</v>
      </c>
    </row>
    <row r="1731" spans="1:11" ht="42" x14ac:dyDescent="0.2">
      <c r="A1731" s="87" t="s">
        <v>1766</v>
      </c>
      <c r="B1731" s="87" t="s">
        <v>179</v>
      </c>
      <c r="C1731" s="87" t="s">
        <v>60</v>
      </c>
      <c r="D1731" s="87"/>
      <c r="E1731" s="87"/>
      <c r="F1731" s="87"/>
      <c r="G1731" s="87">
        <v>50</v>
      </c>
      <c r="H1731" s="88">
        <v>0</v>
      </c>
      <c r="I1731" s="89">
        <v>50</v>
      </c>
      <c r="J1731" s="88">
        <v>2.85</v>
      </c>
      <c r="K1731" s="88">
        <v>5.85</v>
      </c>
    </row>
    <row r="1732" spans="1:11" ht="21" x14ac:dyDescent="0.2">
      <c r="A1732" s="87" t="s">
        <v>3622</v>
      </c>
      <c r="B1732" s="87" t="s">
        <v>3190</v>
      </c>
      <c r="C1732" s="87" t="s">
        <v>3117</v>
      </c>
      <c r="D1732" s="87" t="s">
        <v>61</v>
      </c>
      <c r="E1732" s="87"/>
      <c r="F1732" s="87"/>
      <c r="G1732" s="87">
        <v>10</v>
      </c>
      <c r="H1732" s="88">
        <v>0</v>
      </c>
      <c r="I1732" s="89">
        <v>50</v>
      </c>
      <c r="J1732" s="88">
        <v>3.5</v>
      </c>
      <c r="K1732" s="88">
        <v>7.15</v>
      </c>
    </row>
    <row r="1733" spans="1:11" ht="21" x14ac:dyDescent="0.2">
      <c r="A1733" s="87" t="s">
        <v>3349</v>
      </c>
      <c r="B1733" s="87" t="s">
        <v>3190</v>
      </c>
      <c r="C1733" s="87" t="s">
        <v>3117</v>
      </c>
      <c r="D1733" s="87" t="s">
        <v>81</v>
      </c>
      <c r="E1733" s="87"/>
      <c r="F1733" s="87"/>
      <c r="G1733" s="87">
        <v>25</v>
      </c>
      <c r="H1733" s="88">
        <v>0</v>
      </c>
      <c r="I1733" s="89">
        <v>50</v>
      </c>
      <c r="J1733" s="88">
        <v>2.0499999999999998</v>
      </c>
      <c r="K1733" s="88">
        <v>4.2</v>
      </c>
    </row>
    <row r="1734" spans="1:11" ht="21" x14ac:dyDescent="0.2">
      <c r="A1734" s="87" t="s">
        <v>3189</v>
      </c>
      <c r="B1734" s="87" t="s">
        <v>3190</v>
      </c>
      <c r="C1734" s="87" t="s">
        <v>3117</v>
      </c>
      <c r="D1734" s="87" t="s">
        <v>59</v>
      </c>
      <c r="E1734" s="87"/>
      <c r="F1734" s="87"/>
      <c r="G1734" s="87">
        <v>25</v>
      </c>
      <c r="H1734" s="88">
        <v>0</v>
      </c>
      <c r="I1734" s="89">
        <v>50</v>
      </c>
      <c r="J1734" s="88">
        <v>2.5</v>
      </c>
      <c r="K1734" s="88">
        <v>5.15</v>
      </c>
    </row>
    <row r="1735" spans="1:11" ht="21" x14ac:dyDescent="0.2">
      <c r="A1735" s="87" t="s">
        <v>1767</v>
      </c>
      <c r="B1735" s="87" t="s">
        <v>1768</v>
      </c>
      <c r="C1735" s="87"/>
      <c r="D1735" s="87" t="s">
        <v>477</v>
      </c>
      <c r="E1735" s="87" t="s">
        <v>478</v>
      </c>
      <c r="F1735" s="87"/>
      <c r="G1735" s="87">
        <v>1</v>
      </c>
      <c r="H1735" s="88">
        <v>0</v>
      </c>
      <c r="I1735" s="89">
        <v>5</v>
      </c>
      <c r="J1735" s="88">
        <v>171</v>
      </c>
      <c r="K1735" s="88">
        <v>180</v>
      </c>
    </row>
    <row r="1736" spans="1:11" ht="21" x14ac:dyDescent="0.2">
      <c r="A1736" s="87" t="s">
        <v>1769</v>
      </c>
      <c r="B1736" s="87" t="s">
        <v>1768</v>
      </c>
      <c r="C1736" s="87"/>
      <c r="D1736" s="87" t="s">
        <v>787</v>
      </c>
      <c r="E1736" s="87" t="s">
        <v>478</v>
      </c>
      <c r="F1736" s="87"/>
      <c r="G1736" s="87">
        <v>1</v>
      </c>
      <c r="H1736" s="88">
        <v>0</v>
      </c>
      <c r="I1736" s="89">
        <v>0</v>
      </c>
      <c r="J1736" s="88">
        <v>0</v>
      </c>
      <c r="K1736" s="88">
        <v>0</v>
      </c>
    </row>
    <row r="1737" spans="1:11" ht="21" x14ac:dyDescent="0.2">
      <c r="A1737" s="87" t="s">
        <v>1770</v>
      </c>
      <c r="B1737" s="87" t="s">
        <v>225</v>
      </c>
      <c r="C1737" s="87"/>
      <c r="D1737" s="87" t="s">
        <v>61</v>
      </c>
      <c r="E1737" s="87"/>
      <c r="F1737" s="87"/>
      <c r="G1737" s="87">
        <v>50</v>
      </c>
      <c r="H1737" s="88">
        <v>0</v>
      </c>
      <c r="I1737" s="89">
        <v>50</v>
      </c>
      <c r="J1737" s="88">
        <v>0.85</v>
      </c>
      <c r="K1737" s="88">
        <v>1.75</v>
      </c>
    </row>
    <row r="1738" spans="1:11" ht="21" x14ac:dyDescent="0.2">
      <c r="A1738" s="87" t="s">
        <v>1771</v>
      </c>
      <c r="B1738" s="87" t="s">
        <v>225</v>
      </c>
      <c r="C1738" s="87"/>
      <c r="D1738" s="87" t="s">
        <v>64</v>
      </c>
      <c r="E1738" s="87"/>
      <c r="F1738" s="87"/>
      <c r="G1738" s="87">
        <v>50</v>
      </c>
      <c r="H1738" s="88">
        <v>0</v>
      </c>
      <c r="I1738" s="89">
        <v>50</v>
      </c>
      <c r="J1738" s="88">
        <v>1.1000000000000001</v>
      </c>
      <c r="K1738" s="88">
        <v>2.25</v>
      </c>
    </row>
    <row r="1739" spans="1:11" ht="21" x14ac:dyDescent="0.2">
      <c r="A1739" s="87" t="s">
        <v>1772</v>
      </c>
      <c r="B1739" s="87" t="s">
        <v>225</v>
      </c>
      <c r="C1739" s="87"/>
      <c r="D1739" s="87" t="s">
        <v>81</v>
      </c>
      <c r="E1739" s="87"/>
      <c r="F1739" s="87" t="s">
        <v>2594</v>
      </c>
      <c r="G1739" s="87">
        <v>50</v>
      </c>
      <c r="H1739" s="88">
        <v>0</v>
      </c>
      <c r="I1739" s="89">
        <v>50</v>
      </c>
      <c r="J1739" s="88">
        <v>0</v>
      </c>
      <c r="K1739" s="88">
        <v>0</v>
      </c>
    </row>
    <row r="1740" spans="1:11" ht="21" x14ac:dyDescent="0.2">
      <c r="A1740" s="87" t="s">
        <v>1773</v>
      </c>
      <c r="B1740" s="87" t="s">
        <v>225</v>
      </c>
      <c r="C1740" s="87"/>
      <c r="D1740" s="87" t="s">
        <v>59</v>
      </c>
      <c r="E1740" s="87"/>
      <c r="F1740" s="87"/>
      <c r="G1740" s="87">
        <v>50</v>
      </c>
      <c r="H1740" s="88">
        <v>0</v>
      </c>
      <c r="I1740" s="89">
        <v>50</v>
      </c>
      <c r="J1740" s="88">
        <v>0.75</v>
      </c>
      <c r="K1740" s="88">
        <v>1.55</v>
      </c>
    </row>
    <row r="1741" spans="1:11" ht="42" x14ac:dyDescent="0.2">
      <c r="A1741" s="87" t="s">
        <v>2723</v>
      </c>
      <c r="B1741" s="87" t="s">
        <v>137</v>
      </c>
      <c r="C1741" s="87" t="s">
        <v>1146</v>
      </c>
      <c r="D1741" s="87" t="s">
        <v>62</v>
      </c>
      <c r="E1741" s="87"/>
      <c r="F1741" s="87" t="s">
        <v>331</v>
      </c>
      <c r="G1741" s="87">
        <v>5</v>
      </c>
      <c r="H1741" s="88">
        <v>0</v>
      </c>
      <c r="I1741" s="89">
        <v>10</v>
      </c>
      <c r="J1741" s="88">
        <v>20.05</v>
      </c>
      <c r="K1741" s="88">
        <v>41.1</v>
      </c>
    </row>
    <row r="1742" spans="1:11" ht="42" x14ac:dyDescent="0.2">
      <c r="A1742" s="87" t="s">
        <v>2724</v>
      </c>
      <c r="B1742" s="87" t="s">
        <v>137</v>
      </c>
      <c r="C1742" s="87" t="s">
        <v>1146</v>
      </c>
      <c r="D1742" s="87" t="s">
        <v>63</v>
      </c>
      <c r="E1742" s="87"/>
      <c r="F1742" s="87" t="s">
        <v>331</v>
      </c>
      <c r="G1742" s="87">
        <v>5</v>
      </c>
      <c r="H1742" s="88">
        <v>0</v>
      </c>
      <c r="I1742" s="89">
        <v>10</v>
      </c>
      <c r="J1742" s="88">
        <v>22.05</v>
      </c>
      <c r="K1742" s="88">
        <v>45.2</v>
      </c>
    </row>
    <row r="1743" spans="1:11" ht="42" x14ac:dyDescent="0.2">
      <c r="A1743" s="87" t="s">
        <v>2725</v>
      </c>
      <c r="B1743" s="87" t="s">
        <v>137</v>
      </c>
      <c r="C1743" s="87" t="s">
        <v>1146</v>
      </c>
      <c r="D1743" s="87" t="s">
        <v>329</v>
      </c>
      <c r="E1743" s="87"/>
      <c r="F1743" s="87" t="s">
        <v>331</v>
      </c>
      <c r="G1743" s="87">
        <v>5</v>
      </c>
      <c r="H1743" s="88">
        <v>0</v>
      </c>
      <c r="I1743" s="89">
        <v>10</v>
      </c>
      <c r="J1743" s="88">
        <v>23.9</v>
      </c>
      <c r="K1743" s="88">
        <v>49</v>
      </c>
    </row>
    <row r="1744" spans="1:11" ht="42" x14ac:dyDescent="0.2">
      <c r="A1744" s="87" t="s">
        <v>2726</v>
      </c>
      <c r="B1744" s="87" t="s">
        <v>137</v>
      </c>
      <c r="C1744" s="87" t="s">
        <v>1146</v>
      </c>
      <c r="D1744" s="87" t="s">
        <v>330</v>
      </c>
      <c r="E1744" s="87"/>
      <c r="F1744" s="87" t="s">
        <v>331</v>
      </c>
      <c r="G1744" s="87">
        <v>5</v>
      </c>
      <c r="H1744" s="88">
        <v>0</v>
      </c>
      <c r="I1744" s="89">
        <v>10</v>
      </c>
      <c r="J1744" s="88">
        <v>28.05</v>
      </c>
      <c r="K1744" s="88">
        <v>57.5</v>
      </c>
    </row>
    <row r="1745" spans="1:11" ht="42" x14ac:dyDescent="0.2">
      <c r="A1745" s="87" t="s">
        <v>1774</v>
      </c>
      <c r="B1745" s="87" t="s">
        <v>137</v>
      </c>
      <c r="C1745" s="87"/>
      <c r="D1745" s="87" t="s">
        <v>61</v>
      </c>
      <c r="E1745" s="87"/>
      <c r="F1745" s="87"/>
      <c r="G1745" s="87">
        <v>10</v>
      </c>
      <c r="H1745" s="88">
        <v>0</v>
      </c>
      <c r="I1745" s="89">
        <v>10</v>
      </c>
      <c r="J1745" s="88">
        <v>12.1</v>
      </c>
      <c r="K1745" s="88">
        <v>24.8</v>
      </c>
    </row>
    <row r="1746" spans="1:11" ht="42" x14ac:dyDescent="0.2">
      <c r="A1746" s="87" t="s">
        <v>1775</v>
      </c>
      <c r="B1746" s="87" t="s">
        <v>137</v>
      </c>
      <c r="C1746" s="87"/>
      <c r="D1746" s="87" t="s">
        <v>64</v>
      </c>
      <c r="E1746" s="87"/>
      <c r="F1746" s="87"/>
      <c r="G1746" s="87">
        <v>10</v>
      </c>
      <c r="H1746" s="88">
        <v>0</v>
      </c>
      <c r="I1746" s="89">
        <v>10</v>
      </c>
      <c r="J1746" s="88">
        <v>14.4</v>
      </c>
      <c r="K1746" s="88">
        <v>29.5</v>
      </c>
    </row>
    <row r="1747" spans="1:11" ht="42" x14ac:dyDescent="0.2">
      <c r="A1747" s="87" t="s">
        <v>1776</v>
      </c>
      <c r="B1747" s="87" t="s">
        <v>137</v>
      </c>
      <c r="C1747" s="87"/>
      <c r="D1747" s="87" t="s">
        <v>64</v>
      </c>
      <c r="E1747" s="87" t="s">
        <v>357</v>
      </c>
      <c r="F1747" s="87"/>
      <c r="G1747" s="87">
        <v>10</v>
      </c>
      <c r="H1747" s="88">
        <v>0</v>
      </c>
      <c r="I1747" s="89">
        <v>10</v>
      </c>
      <c r="J1747" s="88">
        <v>11.65</v>
      </c>
      <c r="K1747" s="88">
        <v>23.9</v>
      </c>
    </row>
    <row r="1748" spans="1:11" ht="42" x14ac:dyDescent="0.2">
      <c r="A1748" s="87" t="s">
        <v>1777</v>
      </c>
      <c r="B1748" s="87" t="s">
        <v>137</v>
      </c>
      <c r="C1748" s="87"/>
      <c r="D1748" s="87" t="s">
        <v>62</v>
      </c>
      <c r="E1748" s="87"/>
      <c r="F1748" s="87"/>
      <c r="G1748" s="87">
        <v>10</v>
      </c>
      <c r="H1748" s="88">
        <v>0</v>
      </c>
      <c r="I1748" s="89">
        <v>10</v>
      </c>
      <c r="J1748" s="88">
        <v>16.7</v>
      </c>
      <c r="K1748" s="88">
        <v>34.25</v>
      </c>
    </row>
    <row r="1749" spans="1:11" ht="42" x14ac:dyDescent="0.2">
      <c r="A1749" s="87" t="s">
        <v>1778</v>
      </c>
      <c r="B1749" s="87" t="s">
        <v>137</v>
      </c>
      <c r="C1749" s="87"/>
      <c r="D1749" s="87" t="s">
        <v>62</v>
      </c>
      <c r="E1749" s="87" t="s">
        <v>357</v>
      </c>
      <c r="F1749" s="87"/>
      <c r="G1749" s="87">
        <v>10</v>
      </c>
      <c r="H1749" s="88">
        <v>0</v>
      </c>
      <c r="I1749" s="89">
        <v>10</v>
      </c>
      <c r="J1749" s="88">
        <v>13.45</v>
      </c>
      <c r="K1749" s="88">
        <v>27.55</v>
      </c>
    </row>
    <row r="1750" spans="1:11" ht="42" x14ac:dyDescent="0.2">
      <c r="A1750" s="87" t="s">
        <v>1779</v>
      </c>
      <c r="B1750" s="87" t="s">
        <v>137</v>
      </c>
      <c r="C1750" s="87"/>
      <c r="D1750" s="87" t="s">
        <v>63</v>
      </c>
      <c r="E1750" s="87"/>
      <c r="F1750" s="87"/>
      <c r="G1750" s="87">
        <v>10</v>
      </c>
      <c r="H1750" s="88">
        <v>0</v>
      </c>
      <c r="I1750" s="89">
        <v>10</v>
      </c>
      <c r="J1750" s="88">
        <v>19.149999999999999</v>
      </c>
      <c r="K1750" s="88">
        <v>39.25</v>
      </c>
    </row>
    <row r="1751" spans="1:11" ht="42" x14ac:dyDescent="0.2">
      <c r="A1751" s="87" t="s">
        <v>1780</v>
      </c>
      <c r="B1751" s="87" t="s">
        <v>137</v>
      </c>
      <c r="C1751" s="87"/>
      <c r="D1751" s="87" t="s">
        <v>63</v>
      </c>
      <c r="E1751" s="87" t="s">
        <v>357</v>
      </c>
      <c r="F1751" s="87"/>
      <c r="G1751" s="87">
        <v>10</v>
      </c>
      <c r="H1751" s="88">
        <v>0</v>
      </c>
      <c r="I1751" s="89">
        <v>10</v>
      </c>
      <c r="J1751" s="88">
        <v>15.4</v>
      </c>
      <c r="K1751" s="88">
        <v>31.55</v>
      </c>
    </row>
    <row r="1752" spans="1:11" ht="42" x14ac:dyDescent="0.2">
      <c r="A1752" s="87" t="s">
        <v>1781</v>
      </c>
      <c r="B1752" s="87" t="s">
        <v>137</v>
      </c>
      <c r="C1752" s="87"/>
      <c r="D1752" s="87" t="s">
        <v>329</v>
      </c>
      <c r="E1752" s="87"/>
      <c r="F1752" s="87" t="s">
        <v>331</v>
      </c>
      <c r="G1752" s="87">
        <v>10</v>
      </c>
      <c r="H1752" s="88">
        <v>0</v>
      </c>
      <c r="I1752" s="89">
        <v>10</v>
      </c>
      <c r="J1752" s="88">
        <v>21.35</v>
      </c>
      <c r="K1752" s="88">
        <v>43.75</v>
      </c>
    </row>
    <row r="1753" spans="1:11" ht="42" x14ac:dyDescent="0.2">
      <c r="A1753" s="87" t="s">
        <v>1782</v>
      </c>
      <c r="B1753" s="87" t="s">
        <v>137</v>
      </c>
      <c r="C1753" s="87"/>
      <c r="D1753" s="87" t="s">
        <v>329</v>
      </c>
      <c r="E1753" s="87" t="s">
        <v>357</v>
      </c>
      <c r="F1753" s="87"/>
      <c r="G1753" s="87">
        <v>10</v>
      </c>
      <c r="H1753" s="88">
        <v>0</v>
      </c>
      <c r="I1753" s="89">
        <v>10</v>
      </c>
      <c r="J1753" s="88">
        <v>17.2</v>
      </c>
      <c r="K1753" s="88">
        <v>35.25</v>
      </c>
    </row>
    <row r="1754" spans="1:11" ht="42" x14ac:dyDescent="0.2">
      <c r="A1754" s="87" t="s">
        <v>1783</v>
      </c>
      <c r="B1754" s="87" t="s">
        <v>137</v>
      </c>
      <c r="C1754" s="87"/>
      <c r="D1754" s="87" t="s">
        <v>330</v>
      </c>
      <c r="E1754" s="87"/>
      <c r="F1754" s="87" t="s">
        <v>331</v>
      </c>
      <c r="G1754" s="87">
        <v>10</v>
      </c>
      <c r="H1754" s="88">
        <v>0</v>
      </c>
      <c r="I1754" s="89">
        <v>10</v>
      </c>
      <c r="J1754" s="88">
        <v>24.8</v>
      </c>
      <c r="K1754" s="88">
        <v>50.85</v>
      </c>
    </row>
    <row r="1755" spans="1:11" ht="42" x14ac:dyDescent="0.2">
      <c r="A1755" s="87" t="s">
        <v>3623</v>
      </c>
      <c r="B1755" s="87" t="s">
        <v>137</v>
      </c>
      <c r="C1755" s="87"/>
      <c r="D1755" s="87" t="s">
        <v>59</v>
      </c>
      <c r="E1755" s="87"/>
      <c r="F1755" s="87" t="s">
        <v>2594</v>
      </c>
      <c r="G1755" s="87">
        <v>10</v>
      </c>
      <c r="H1755" s="88">
        <v>0</v>
      </c>
      <c r="I1755" s="89">
        <v>10</v>
      </c>
      <c r="J1755" s="88">
        <v>0</v>
      </c>
      <c r="K1755" s="88">
        <v>0</v>
      </c>
    </row>
    <row r="1756" spans="1:11" ht="31.5" x14ac:dyDescent="0.2">
      <c r="A1756" s="87" t="s">
        <v>1784</v>
      </c>
      <c r="B1756" s="87" t="s">
        <v>45</v>
      </c>
      <c r="C1756" s="87"/>
      <c r="D1756" s="87" t="s">
        <v>61</v>
      </c>
      <c r="E1756" s="87"/>
      <c r="F1756" s="87"/>
      <c r="G1756" s="87">
        <v>10</v>
      </c>
      <c r="H1756" s="88">
        <v>0</v>
      </c>
      <c r="I1756" s="89">
        <v>10</v>
      </c>
      <c r="J1756" s="88">
        <v>14.25</v>
      </c>
      <c r="K1756" s="88">
        <v>29.2</v>
      </c>
    </row>
    <row r="1757" spans="1:11" ht="31.5" x14ac:dyDescent="0.2">
      <c r="A1757" s="87" t="s">
        <v>1785</v>
      </c>
      <c r="B1757" s="87" t="s">
        <v>45</v>
      </c>
      <c r="C1757" s="87"/>
      <c r="D1757" s="87" t="s">
        <v>64</v>
      </c>
      <c r="E1757" s="87"/>
      <c r="F1757" s="87"/>
      <c r="G1757" s="87">
        <v>10</v>
      </c>
      <c r="H1757" s="88">
        <v>0</v>
      </c>
      <c r="I1757" s="89">
        <v>10</v>
      </c>
      <c r="J1757" s="88">
        <v>16.8</v>
      </c>
      <c r="K1757" s="88">
        <v>34.450000000000003</v>
      </c>
    </row>
    <row r="1758" spans="1:11" ht="31.5" x14ac:dyDescent="0.2">
      <c r="A1758" s="87" t="s">
        <v>1786</v>
      </c>
      <c r="B1758" s="87" t="s">
        <v>45</v>
      </c>
      <c r="C1758" s="87"/>
      <c r="D1758" s="87" t="s">
        <v>62</v>
      </c>
      <c r="E1758" s="87"/>
      <c r="F1758" s="87"/>
      <c r="G1758" s="87">
        <v>10</v>
      </c>
      <c r="H1758" s="88">
        <v>0</v>
      </c>
      <c r="I1758" s="89">
        <v>10</v>
      </c>
      <c r="J1758" s="88">
        <v>19.25</v>
      </c>
      <c r="K1758" s="88">
        <v>39.450000000000003</v>
      </c>
    </row>
    <row r="1759" spans="1:11" ht="31.5" x14ac:dyDescent="0.2">
      <c r="A1759" s="87" t="s">
        <v>1787</v>
      </c>
      <c r="B1759" s="87" t="s">
        <v>45</v>
      </c>
      <c r="C1759" s="87"/>
      <c r="D1759" s="87" t="s">
        <v>63</v>
      </c>
      <c r="E1759" s="87"/>
      <c r="F1759" s="87"/>
      <c r="G1759" s="87">
        <v>10</v>
      </c>
      <c r="H1759" s="88">
        <v>0</v>
      </c>
      <c r="I1759" s="89">
        <v>10</v>
      </c>
      <c r="J1759" s="88">
        <v>21.75</v>
      </c>
      <c r="K1759" s="88">
        <v>44.6</v>
      </c>
    </row>
    <row r="1760" spans="1:11" ht="31.5" x14ac:dyDescent="0.2">
      <c r="A1760" s="87" t="s">
        <v>1788</v>
      </c>
      <c r="B1760" s="87" t="s">
        <v>45</v>
      </c>
      <c r="C1760" s="87"/>
      <c r="D1760" s="87" t="s">
        <v>329</v>
      </c>
      <c r="E1760" s="87"/>
      <c r="F1760" s="87" t="s">
        <v>331</v>
      </c>
      <c r="G1760" s="87">
        <v>10</v>
      </c>
      <c r="H1760" s="88">
        <v>0</v>
      </c>
      <c r="I1760" s="89">
        <v>10</v>
      </c>
      <c r="J1760" s="88">
        <v>24.3</v>
      </c>
      <c r="K1760" s="88">
        <v>49.8</v>
      </c>
    </row>
    <row r="1761" spans="1:11" ht="31.5" x14ac:dyDescent="0.2">
      <c r="A1761" s="87" t="s">
        <v>1789</v>
      </c>
      <c r="B1761" s="87" t="s">
        <v>45</v>
      </c>
      <c r="C1761" s="87"/>
      <c r="D1761" s="87" t="s">
        <v>330</v>
      </c>
      <c r="E1761" s="87"/>
      <c r="F1761" s="87" t="s">
        <v>331</v>
      </c>
      <c r="G1761" s="87">
        <v>3</v>
      </c>
      <c r="H1761" s="88">
        <v>0</v>
      </c>
      <c r="I1761" s="89">
        <v>9</v>
      </c>
      <c r="J1761" s="88">
        <v>25.85</v>
      </c>
      <c r="K1761" s="88">
        <v>53</v>
      </c>
    </row>
    <row r="1762" spans="1:11" ht="31.5" x14ac:dyDescent="0.2">
      <c r="A1762" s="87" t="s">
        <v>1790</v>
      </c>
      <c r="B1762" s="87" t="s">
        <v>45</v>
      </c>
      <c r="C1762" s="87"/>
      <c r="D1762" s="87" t="s">
        <v>59</v>
      </c>
      <c r="E1762" s="87"/>
      <c r="F1762" s="87"/>
      <c r="G1762" s="87">
        <v>10</v>
      </c>
      <c r="H1762" s="88">
        <v>0</v>
      </c>
      <c r="I1762" s="89">
        <v>10</v>
      </c>
      <c r="J1762" s="88">
        <v>13.5</v>
      </c>
      <c r="K1762" s="88">
        <v>27.65</v>
      </c>
    </row>
    <row r="1763" spans="1:11" ht="31.5" x14ac:dyDescent="0.2">
      <c r="A1763" s="87" t="s">
        <v>1791</v>
      </c>
      <c r="B1763" s="87" t="s">
        <v>1792</v>
      </c>
      <c r="C1763" s="87"/>
      <c r="D1763" s="87" t="s">
        <v>61</v>
      </c>
      <c r="E1763" s="87"/>
      <c r="F1763" s="87"/>
      <c r="G1763" s="87">
        <v>10</v>
      </c>
      <c r="H1763" s="88">
        <v>0</v>
      </c>
      <c r="I1763" s="89">
        <v>10</v>
      </c>
      <c r="J1763" s="88">
        <v>14.25</v>
      </c>
      <c r="K1763" s="88">
        <v>29.2</v>
      </c>
    </row>
    <row r="1764" spans="1:11" ht="31.5" x14ac:dyDescent="0.2">
      <c r="A1764" s="87" t="s">
        <v>1793</v>
      </c>
      <c r="B1764" s="87" t="s">
        <v>1792</v>
      </c>
      <c r="C1764" s="87"/>
      <c r="D1764" s="87" t="s">
        <v>64</v>
      </c>
      <c r="E1764" s="87"/>
      <c r="F1764" s="87"/>
      <c r="G1764" s="87">
        <v>10</v>
      </c>
      <c r="H1764" s="88">
        <v>0</v>
      </c>
      <c r="I1764" s="89">
        <v>10</v>
      </c>
      <c r="J1764" s="88">
        <v>16.8</v>
      </c>
      <c r="K1764" s="88">
        <v>34.450000000000003</v>
      </c>
    </row>
    <row r="1765" spans="1:11" ht="31.5" x14ac:dyDescent="0.2">
      <c r="A1765" s="87" t="s">
        <v>1794</v>
      </c>
      <c r="B1765" s="87" t="s">
        <v>1792</v>
      </c>
      <c r="C1765" s="87"/>
      <c r="D1765" s="87" t="s">
        <v>62</v>
      </c>
      <c r="E1765" s="87"/>
      <c r="F1765" s="87"/>
      <c r="G1765" s="87">
        <v>10</v>
      </c>
      <c r="H1765" s="88">
        <v>0</v>
      </c>
      <c r="I1765" s="89">
        <v>10</v>
      </c>
      <c r="J1765" s="88">
        <v>19.25</v>
      </c>
      <c r="K1765" s="88">
        <v>39.450000000000003</v>
      </c>
    </row>
    <row r="1766" spans="1:11" ht="31.5" x14ac:dyDescent="0.2">
      <c r="A1766" s="87" t="s">
        <v>1795</v>
      </c>
      <c r="B1766" s="87" t="s">
        <v>1792</v>
      </c>
      <c r="C1766" s="87"/>
      <c r="D1766" s="87" t="s">
        <v>63</v>
      </c>
      <c r="E1766" s="87"/>
      <c r="F1766" s="87"/>
      <c r="G1766" s="87">
        <v>10</v>
      </c>
      <c r="H1766" s="88">
        <v>0</v>
      </c>
      <c r="I1766" s="89">
        <v>10</v>
      </c>
      <c r="J1766" s="88">
        <v>21.75</v>
      </c>
      <c r="K1766" s="88">
        <v>44.6</v>
      </c>
    </row>
    <row r="1767" spans="1:11" ht="31.5" x14ac:dyDescent="0.2">
      <c r="A1767" s="87" t="s">
        <v>1796</v>
      </c>
      <c r="B1767" s="87" t="s">
        <v>1792</v>
      </c>
      <c r="C1767" s="87"/>
      <c r="D1767" s="87" t="s">
        <v>329</v>
      </c>
      <c r="E1767" s="87"/>
      <c r="F1767" s="87" t="s">
        <v>331</v>
      </c>
      <c r="G1767" s="87">
        <v>10</v>
      </c>
      <c r="H1767" s="88">
        <v>0</v>
      </c>
      <c r="I1767" s="89">
        <v>10</v>
      </c>
      <c r="J1767" s="88">
        <v>24.3</v>
      </c>
      <c r="K1767" s="88">
        <v>49.8</v>
      </c>
    </row>
    <row r="1768" spans="1:11" ht="31.5" x14ac:dyDescent="0.2">
      <c r="A1768" s="87" t="s">
        <v>1797</v>
      </c>
      <c r="B1768" s="87" t="s">
        <v>1792</v>
      </c>
      <c r="C1768" s="87"/>
      <c r="D1768" s="87" t="s">
        <v>59</v>
      </c>
      <c r="E1768" s="87"/>
      <c r="F1768" s="87"/>
      <c r="G1768" s="87">
        <v>10</v>
      </c>
      <c r="H1768" s="88">
        <v>0</v>
      </c>
      <c r="I1768" s="89">
        <v>10</v>
      </c>
      <c r="J1768" s="88">
        <v>13.5</v>
      </c>
      <c r="K1768" s="88">
        <v>27.65</v>
      </c>
    </row>
    <row r="1769" spans="1:11" ht="42" x14ac:dyDescent="0.2">
      <c r="A1769" s="87" t="s">
        <v>1798</v>
      </c>
      <c r="B1769" s="87" t="s">
        <v>276</v>
      </c>
      <c r="C1769" s="87"/>
      <c r="D1769" s="87" t="s">
        <v>61</v>
      </c>
      <c r="E1769" s="87"/>
      <c r="F1769" s="87"/>
      <c r="G1769" s="87">
        <v>10</v>
      </c>
      <c r="H1769" s="88">
        <v>0</v>
      </c>
      <c r="I1769" s="89">
        <v>10</v>
      </c>
      <c r="J1769" s="88">
        <v>17.25</v>
      </c>
      <c r="K1769" s="88">
        <v>35.35</v>
      </c>
    </row>
    <row r="1770" spans="1:11" ht="42" x14ac:dyDescent="0.2">
      <c r="A1770" s="87" t="s">
        <v>1799</v>
      </c>
      <c r="B1770" s="87" t="s">
        <v>276</v>
      </c>
      <c r="C1770" s="87"/>
      <c r="D1770" s="87" t="s">
        <v>64</v>
      </c>
      <c r="E1770" s="87"/>
      <c r="F1770" s="87"/>
      <c r="G1770" s="87">
        <v>10</v>
      </c>
      <c r="H1770" s="88">
        <v>0</v>
      </c>
      <c r="I1770" s="89">
        <v>10</v>
      </c>
      <c r="J1770" s="88">
        <v>19.45</v>
      </c>
      <c r="K1770" s="88">
        <v>39.85</v>
      </c>
    </row>
    <row r="1771" spans="1:11" ht="42" x14ac:dyDescent="0.2">
      <c r="A1771" s="87" t="s">
        <v>1800</v>
      </c>
      <c r="B1771" s="87" t="s">
        <v>276</v>
      </c>
      <c r="C1771" s="87"/>
      <c r="D1771" s="87" t="s">
        <v>62</v>
      </c>
      <c r="E1771" s="87"/>
      <c r="F1771" s="87"/>
      <c r="G1771" s="87">
        <v>10</v>
      </c>
      <c r="H1771" s="88">
        <v>0</v>
      </c>
      <c r="I1771" s="89">
        <v>10</v>
      </c>
      <c r="J1771" s="88">
        <v>21</v>
      </c>
      <c r="K1771" s="88">
        <v>43.05</v>
      </c>
    </row>
    <row r="1772" spans="1:11" ht="42" x14ac:dyDescent="0.2">
      <c r="A1772" s="87" t="s">
        <v>1801</v>
      </c>
      <c r="B1772" s="87" t="s">
        <v>276</v>
      </c>
      <c r="C1772" s="87"/>
      <c r="D1772" s="87" t="s">
        <v>59</v>
      </c>
      <c r="E1772" s="87"/>
      <c r="F1772" s="87"/>
      <c r="G1772" s="87">
        <v>10</v>
      </c>
      <c r="H1772" s="88">
        <v>0</v>
      </c>
      <c r="I1772" s="89">
        <v>10</v>
      </c>
      <c r="J1772" s="88">
        <v>15.6</v>
      </c>
      <c r="K1772" s="88">
        <v>32</v>
      </c>
    </row>
    <row r="1773" spans="1:11" ht="31.5" x14ac:dyDescent="0.2">
      <c r="A1773" s="87" t="s">
        <v>1802</v>
      </c>
      <c r="B1773" s="87" t="s">
        <v>1803</v>
      </c>
      <c r="C1773" s="87"/>
      <c r="D1773" s="87"/>
      <c r="E1773" s="87" t="s">
        <v>790</v>
      </c>
      <c r="F1773" s="87" t="s">
        <v>3263</v>
      </c>
      <c r="G1773" s="87">
        <v>100</v>
      </c>
      <c r="H1773" s="88">
        <v>0</v>
      </c>
      <c r="I1773" s="89">
        <v>100</v>
      </c>
      <c r="J1773" s="88">
        <v>0.55000000000000004</v>
      </c>
      <c r="K1773" s="88">
        <v>1.1499999999999999</v>
      </c>
    </row>
    <row r="1774" spans="1:11" ht="31.5" x14ac:dyDescent="0.2">
      <c r="A1774" s="87" t="s">
        <v>1804</v>
      </c>
      <c r="B1774" s="87" t="s">
        <v>1803</v>
      </c>
      <c r="C1774" s="87"/>
      <c r="D1774" s="87" t="s">
        <v>477</v>
      </c>
      <c r="E1774" s="87" t="s">
        <v>478</v>
      </c>
      <c r="F1774" s="87"/>
      <c r="G1774" s="87">
        <v>1</v>
      </c>
      <c r="H1774" s="88">
        <v>0</v>
      </c>
      <c r="I1774" s="89">
        <v>5</v>
      </c>
      <c r="J1774" s="88">
        <v>0</v>
      </c>
      <c r="K1774" s="88">
        <v>135</v>
      </c>
    </row>
    <row r="1775" spans="1:11" ht="31.5" x14ac:dyDescent="0.2">
      <c r="A1775" s="87" t="s">
        <v>1805</v>
      </c>
      <c r="B1775" s="87" t="s">
        <v>1803</v>
      </c>
      <c r="C1775" s="87"/>
      <c r="D1775" s="87" t="s">
        <v>787</v>
      </c>
      <c r="E1775" s="87" t="s">
        <v>478</v>
      </c>
      <c r="F1775" s="87"/>
      <c r="G1775" s="87">
        <v>1</v>
      </c>
      <c r="H1775" s="88">
        <v>0</v>
      </c>
      <c r="I1775" s="89">
        <v>0</v>
      </c>
      <c r="J1775" s="88">
        <v>11</v>
      </c>
      <c r="K1775" s="88">
        <v>0</v>
      </c>
    </row>
    <row r="1776" spans="1:11" ht="42" x14ac:dyDescent="0.2">
      <c r="A1776" s="87" t="s">
        <v>1806</v>
      </c>
      <c r="B1776" s="87" t="s">
        <v>46</v>
      </c>
      <c r="C1776" s="87"/>
      <c r="D1776" s="87" t="s">
        <v>61</v>
      </c>
      <c r="E1776" s="87"/>
      <c r="F1776" s="87"/>
      <c r="G1776" s="87">
        <v>10</v>
      </c>
      <c r="H1776" s="88">
        <v>0</v>
      </c>
      <c r="I1776" s="89">
        <v>10</v>
      </c>
      <c r="J1776" s="88">
        <v>14.25</v>
      </c>
      <c r="K1776" s="88">
        <v>29.2</v>
      </c>
    </row>
    <row r="1777" spans="1:11" ht="42" x14ac:dyDescent="0.2">
      <c r="A1777" s="87" t="s">
        <v>1807</v>
      </c>
      <c r="B1777" s="87" t="s">
        <v>46</v>
      </c>
      <c r="C1777" s="87"/>
      <c r="D1777" s="87" t="s">
        <v>64</v>
      </c>
      <c r="E1777" s="87"/>
      <c r="F1777" s="87"/>
      <c r="G1777" s="87">
        <v>10</v>
      </c>
      <c r="H1777" s="88">
        <v>0</v>
      </c>
      <c r="I1777" s="89">
        <v>10</v>
      </c>
      <c r="J1777" s="88">
        <v>16.8</v>
      </c>
      <c r="K1777" s="88">
        <v>34.450000000000003</v>
      </c>
    </row>
    <row r="1778" spans="1:11" ht="42" x14ac:dyDescent="0.2">
      <c r="A1778" s="87" t="s">
        <v>1808</v>
      </c>
      <c r="B1778" s="87" t="s">
        <v>46</v>
      </c>
      <c r="C1778" s="87"/>
      <c r="D1778" s="87" t="s">
        <v>62</v>
      </c>
      <c r="E1778" s="87"/>
      <c r="F1778" s="87"/>
      <c r="G1778" s="87">
        <v>10</v>
      </c>
      <c r="H1778" s="88">
        <v>0</v>
      </c>
      <c r="I1778" s="89">
        <v>10</v>
      </c>
      <c r="J1778" s="88">
        <v>19.25</v>
      </c>
      <c r="K1778" s="88">
        <v>39.450000000000003</v>
      </c>
    </row>
    <row r="1779" spans="1:11" ht="42" x14ac:dyDescent="0.2">
      <c r="A1779" s="87" t="s">
        <v>1809</v>
      </c>
      <c r="B1779" s="87" t="s">
        <v>46</v>
      </c>
      <c r="C1779" s="87"/>
      <c r="D1779" s="87" t="s">
        <v>63</v>
      </c>
      <c r="E1779" s="87"/>
      <c r="F1779" s="87"/>
      <c r="G1779" s="87">
        <v>10</v>
      </c>
      <c r="H1779" s="88">
        <v>0</v>
      </c>
      <c r="I1779" s="89">
        <v>10</v>
      </c>
      <c r="J1779" s="88">
        <v>21.75</v>
      </c>
      <c r="K1779" s="88">
        <v>44.6</v>
      </c>
    </row>
    <row r="1780" spans="1:11" ht="42" x14ac:dyDescent="0.2">
      <c r="A1780" s="87" t="s">
        <v>1810</v>
      </c>
      <c r="B1780" s="87" t="s">
        <v>46</v>
      </c>
      <c r="C1780" s="87"/>
      <c r="D1780" s="87" t="s">
        <v>329</v>
      </c>
      <c r="E1780" s="87"/>
      <c r="F1780" s="87" t="s">
        <v>331</v>
      </c>
      <c r="G1780" s="87">
        <v>10</v>
      </c>
      <c r="H1780" s="88">
        <v>0</v>
      </c>
      <c r="I1780" s="89">
        <v>10</v>
      </c>
      <c r="J1780" s="88">
        <v>24.3</v>
      </c>
      <c r="K1780" s="88">
        <v>49.8</v>
      </c>
    </row>
    <row r="1781" spans="1:11" ht="42" x14ac:dyDescent="0.2">
      <c r="A1781" s="87" t="s">
        <v>1811</v>
      </c>
      <c r="B1781" s="87" t="s">
        <v>46</v>
      </c>
      <c r="C1781" s="87"/>
      <c r="D1781" s="87" t="s">
        <v>330</v>
      </c>
      <c r="E1781" s="87"/>
      <c r="F1781" s="87" t="s">
        <v>331</v>
      </c>
      <c r="G1781" s="87">
        <v>3</v>
      </c>
      <c r="H1781" s="88">
        <v>0</v>
      </c>
      <c r="I1781" s="89">
        <v>9</v>
      </c>
      <c r="J1781" s="88">
        <v>25.85</v>
      </c>
      <c r="K1781" s="88">
        <v>53</v>
      </c>
    </row>
    <row r="1782" spans="1:11" ht="42" x14ac:dyDescent="0.2">
      <c r="A1782" s="87" t="s">
        <v>1812</v>
      </c>
      <c r="B1782" s="87" t="s">
        <v>46</v>
      </c>
      <c r="C1782" s="87"/>
      <c r="D1782" s="87" t="s">
        <v>333</v>
      </c>
      <c r="E1782" s="87"/>
      <c r="F1782" s="87" t="s">
        <v>331</v>
      </c>
      <c r="G1782" s="87">
        <v>3</v>
      </c>
      <c r="H1782" s="88">
        <v>0</v>
      </c>
      <c r="I1782" s="89">
        <v>9</v>
      </c>
      <c r="J1782" s="88">
        <v>29.05</v>
      </c>
      <c r="K1782" s="88">
        <v>59.55</v>
      </c>
    </row>
    <row r="1783" spans="1:11" ht="42" x14ac:dyDescent="0.2">
      <c r="A1783" s="87" t="s">
        <v>1813</v>
      </c>
      <c r="B1783" s="87" t="s">
        <v>46</v>
      </c>
      <c r="C1783" s="87"/>
      <c r="D1783" s="87" t="s">
        <v>59</v>
      </c>
      <c r="E1783" s="87"/>
      <c r="F1783" s="87"/>
      <c r="G1783" s="87">
        <v>10</v>
      </c>
      <c r="H1783" s="88">
        <v>0</v>
      </c>
      <c r="I1783" s="89">
        <v>10</v>
      </c>
      <c r="J1783" s="88">
        <v>13.5</v>
      </c>
      <c r="K1783" s="88">
        <v>27.65</v>
      </c>
    </row>
    <row r="1784" spans="1:11" ht="31.5" x14ac:dyDescent="0.2">
      <c r="A1784" s="87" t="s">
        <v>1814</v>
      </c>
      <c r="B1784" s="87" t="s">
        <v>1815</v>
      </c>
      <c r="C1784" s="87"/>
      <c r="D1784" s="87" t="s">
        <v>61</v>
      </c>
      <c r="E1784" s="87"/>
      <c r="F1784" s="87"/>
      <c r="G1784" s="87">
        <v>10</v>
      </c>
      <c r="H1784" s="88">
        <v>0</v>
      </c>
      <c r="I1784" s="89">
        <v>10</v>
      </c>
      <c r="J1784" s="88">
        <v>22.55</v>
      </c>
      <c r="K1784" s="88">
        <v>46.25</v>
      </c>
    </row>
    <row r="1785" spans="1:11" ht="31.5" x14ac:dyDescent="0.2">
      <c r="A1785" s="87" t="s">
        <v>1816</v>
      </c>
      <c r="B1785" s="87" t="s">
        <v>1815</v>
      </c>
      <c r="C1785" s="87"/>
      <c r="D1785" s="87" t="s">
        <v>64</v>
      </c>
      <c r="E1785" s="87"/>
      <c r="F1785" s="87"/>
      <c r="G1785" s="87">
        <v>10</v>
      </c>
      <c r="H1785" s="88">
        <v>0</v>
      </c>
      <c r="I1785" s="89">
        <v>10</v>
      </c>
      <c r="J1785" s="88">
        <v>24.95</v>
      </c>
      <c r="K1785" s="88">
        <v>51.15</v>
      </c>
    </row>
    <row r="1786" spans="1:11" ht="31.5" x14ac:dyDescent="0.2">
      <c r="A1786" s="87" t="s">
        <v>1817</v>
      </c>
      <c r="B1786" s="87" t="s">
        <v>1815</v>
      </c>
      <c r="C1786" s="87"/>
      <c r="D1786" s="87" t="s">
        <v>62</v>
      </c>
      <c r="E1786" s="87"/>
      <c r="F1786" s="87"/>
      <c r="G1786" s="87">
        <v>10</v>
      </c>
      <c r="H1786" s="88">
        <v>0</v>
      </c>
      <c r="I1786" s="89">
        <v>10</v>
      </c>
      <c r="J1786" s="88">
        <v>28.1</v>
      </c>
      <c r="K1786" s="88">
        <v>57.6</v>
      </c>
    </row>
    <row r="1787" spans="1:11" ht="31.5" x14ac:dyDescent="0.2">
      <c r="A1787" s="87" t="s">
        <v>1818</v>
      </c>
      <c r="B1787" s="87" t="s">
        <v>1815</v>
      </c>
      <c r="C1787" s="87"/>
      <c r="D1787" s="87" t="s">
        <v>63</v>
      </c>
      <c r="E1787" s="87"/>
      <c r="F1787" s="87"/>
      <c r="G1787" s="87">
        <v>10</v>
      </c>
      <c r="H1787" s="88">
        <v>0</v>
      </c>
      <c r="I1787" s="89">
        <v>10</v>
      </c>
      <c r="J1787" s="88">
        <v>31.05</v>
      </c>
      <c r="K1787" s="88">
        <v>63.65</v>
      </c>
    </row>
    <row r="1788" spans="1:11" ht="31.5" x14ac:dyDescent="0.2">
      <c r="A1788" s="87" t="s">
        <v>1819</v>
      </c>
      <c r="B1788" s="87" t="s">
        <v>1815</v>
      </c>
      <c r="C1788" s="87"/>
      <c r="D1788" s="87" t="s">
        <v>329</v>
      </c>
      <c r="E1788" s="87"/>
      <c r="F1788" s="87" t="s">
        <v>331</v>
      </c>
      <c r="G1788" s="87">
        <v>10</v>
      </c>
      <c r="H1788" s="88">
        <v>0</v>
      </c>
      <c r="I1788" s="89">
        <v>10</v>
      </c>
      <c r="J1788" s="88">
        <v>33.799999999999997</v>
      </c>
      <c r="K1788" s="88">
        <v>69.3</v>
      </c>
    </row>
    <row r="1789" spans="1:11" ht="31.5" x14ac:dyDescent="0.2">
      <c r="A1789" s="87" t="s">
        <v>3624</v>
      </c>
      <c r="B1789" s="87" t="s">
        <v>1815</v>
      </c>
      <c r="C1789" s="87"/>
      <c r="D1789" s="87" t="s">
        <v>59</v>
      </c>
      <c r="E1789" s="87"/>
      <c r="F1789" s="87" t="s">
        <v>2594</v>
      </c>
      <c r="G1789" s="87">
        <v>10</v>
      </c>
      <c r="H1789" s="88">
        <v>0</v>
      </c>
      <c r="I1789" s="89">
        <v>10</v>
      </c>
      <c r="J1789" s="88">
        <v>0</v>
      </c>
      <c r="K1789" s="88">
        <v>0</v>
      </c>
    </row>
    <row r="1790" spans="1:11" ht="21" x14ac:dyDescent="0.2">
      <c r="A1790" s="87" t="s">
        <v>1820</v>
      </c>
      <c r="B1790" s="87" t="s">
        <v>1821</v>
      </c>
      <c r="C1790" s="87"/>
      <c r="D1790" s="87"/>
      <c r="E1790" s="87" t="s">
        <v>790</v>
      </c>
      <c r="F1790" s="87" t="s">
        <v>3263</v>
      </c>
      <c r="G1790" s="87">
        <v>100</v>
      </c>
      <c r="H1790" s="88">
        <v>0</v>
      </c>
      <c r="I1790" s="89">
        <v>100</v>
      </c>
      <c r="J1790" s="88">
        <v>0.55000000000000004</v>
      </c>
      <c r="K1790" s="88">
        <v>1.1499999999999999</v>
      </c>
    </row>
    <row r="1791" spans="1:11" ht="21" x14ac:dyDescent="0.2">
      <c r="A1791" s="87" t="s">
        <v>1822</v>
      </c>
      <c r="B1791" s="87" t="s">
        <v>1821</v>
      </c>
      <c r="C1791" s="87"/>
      <c r="D1791" s="87" t="s">
        <v>477</v>
      </c>
      <c r="E1791" s="87" t="s">
        <v>478</v>
      </c>
      <c r="F1791" s="87"/>
      <c r="G1791" s="87">
        <v>1</v>
      </c>
      <c r="H1791" s="88">
        <v>0</v>
      </c>
      <c r="I1791" s="89">
        <v>5</v>
      </c>
      <c r="J1791" s="88">
        <v>0</v>
      </c>
      <c r="K1791" s="88">
        <v>194</v>
      </c>
    </row>
    <row r="1792" spans="1:11" ht="21" x14ac:dyDescent="0.2">
      <c r="A1792" s="87" t="s">
        <v>1823</v>
      </c>
      <c r="B1792" s="87" t="s">
        <v>1821</v>
      </c>
      <c r="C1792" s="87"/>
      <c r="D1792" s="87" t="s">
        <v>787</v>
      </c>
      <c r="E1792" s="87" t="s">
        <v>478</v>
      </c>
      <c r="F1792" s="87"/>
      <c r="G1792" s="87">
        <v>1</v>
      </c>
      <c r="H1792" s="88">
        <v>0</v>
      </c>
      <c r="I1792" s="89">
        <v>0</v>
      </c>
      <c r="J1792" s="88">
        <v>16</v>
      </c>
      <c r="K1792" s="88">
        <v>0</v>
      </c>
    </row>
    <row r="1793" spans="1:11" ht="21" x14ac:dyDescent="0.2">
      <c r="A1793" s="87" t="s">
        <v>1824</v>
      </c>
      <c r="B1793" s="87" t="s">
        <v>1825</v>
      </c>
      <c r="C1793" s="87"/>
      <c r="D1793" s="87" t="s">
        <v>787</v>
      </c>
      <c r="E1793" s="87" t="s">
        <v>478</v>
      </c>
      <c r="F1793" s="87"/>
      <c r="G1793" s="87">
        <v>1</v>
      </c>
      <c r="H1793" s="88">
        <v>0</v>
      </c>
      <c r="I1793" s="89">
        <v>0</v>
      </c>
      <c r="J1793" s="88">
        <v>0</v>
      </c>
      <c r="K1793" s="88">
        <v>0</v>
      </c>
    </row>
    <row r="1794" spans="1:11" ht="21" x14ac:dyDescent="0.2">
      <c r="A1794" s="87" t="s">
        <v>1826</v>
      </c>
      <c r="B1794" s="87" t="s">
        <v>1827</v>
      </c>
      <c r="C1794" s="87"/>
      <c r="D1794" s="87" t="s">
        <v>477</v>
      </c>
      <c r="E1794" s="87" t="s">
        <v>478</v>
      </c>
      <c r="F1794" s="87"/>
      <c r="G1794" s="87">
        <v>1</v>
      </c>
      <c r="H1794" s="88">
        <v>0</v>
      </c>
      <c r="I1794" s="89">
        <v>5</v>
      </c>
      <c r="J1794" s="88">
        <v>90</v>
      </c>
      <c r="K1794" s="88">
        <v>95</v>
      </c>
    </row>
    <row r="1795" spans="1:11" ht="21" x14ac:dyDescent="0.2">
      <c r="A1795" s="87" t="s">
        <v>1828</v>
      </c>
      <c r="B1795" s="87" t="s">
        <v>1827</v>
      </c>
      <c r="C1795" s="87"/>
      <c r="D1795" s="87" t="s">
        <v>787</v>
      </c>
      <c r="E1795" s="87" t="s">
        <v>478</v>
      </c>
      <c r="F1795" s="87"/>
      <c r="G1795" s="87">
        <v>1</v>
      </c>
      <c r="H1795" s="88">
        <v>0</v>
      </c>
      <c r="I1795" s="89">
        <v>0</v>
      </c>
      <c r="J1795" s="88">
        <v>9</v>
      </c>
      <c r="K1795" s="88">
        <v>0</v>
      </c>
    </row>
    <row r="1796" spans="1:11" ht="21" x14ac:dyDescent="0.2">
      <c r="A1796" s="87" t="s">
        <v>1829</v>
      </c>
      <c r="B1796" s="87" t="s">
        <v>1830</v>
      </c>
      <c r="C1796" s="87"/>
      <c r="D1796" s="87" t="s">
        <v>477</v>
      </c>
      <c r="E1796" s="87" t="s">
        <v>478</v>
      </c>
      <c r="F1796" s="87"/>
      <c r="G1796" s="87">
        <v>1</v>
      </c>
      <c r="H1796" s="88">
        <v>0</v>
      </c>
      <c r="I1796" s="89">
        <v>5</v>
      </c>
      <c r="J1796" s="88">
        <v>57</v>
      </c>
      <c r="K1796" s="88">
        <v>60</v>
      </c>
    </row>
    <row r="1797" spans="1:11" ht="21" x14ac:dyDescent="0.2">
      <c r="A1797" s="87" t="s">
        <v>1831</v>
      </c>
      <c r="B1797" s="87" t="s">
        <v>1830</v>
      </c>
      <c r="C1797" s="87"/>
      <c r="D1797" s="87" t="s">
        <v>787</v>
      </c>
      <c r="E1797" s="87" t="s">
        <v>478</v>
      </c>
      <c r="F1797" s="87"/>
      <c r="G1797" s="87">
        <v>1</v>
      </c>
      <c r="H1797" s="88">
        <v>0</v>
      </c>
      <c r="I1797" s="89">
        <v>0</v>
      </c>
      <c r="J1797" s="88">
        <v>6</v>
      </c>
      <c r="K1797" s="88">
        <v>0</v>
      </c>
    </row>
    <row r="1798" spans="1:11" ht="21" x14ac:dyDescent="0.2">
      <c r="A1798" s="87" t="s">
        <v>1832</v>
      </c>
      <c r="B1798" s="87" t="s">
        <v>1833</v>
      </c>
      <c r="C1798" s="87"/>
      <c r="D1798" s="87" t="s">
        <v>477</v>
      </c>
      <c r="E1798" s="87" t="s">
        <v>478</v>
      </c>
      <c r="F1798" s="87"/>
      <c r="G1798" s="87">
        <v>1</v>
      </c>
      <c r="H1798" s="88">
        <v>0</v>
      </c>
      <c r="I1798" s="89">
        <v>5</v>
      </c>
      <c r="J1798" s="88">
        <v>90</v>
      </c>
      <c r="K1798" s="88">
        <v>95</v>
      </c>
    </row>
    <row r="1799" spans="1:11" ht="21" x14ac:dyDescent="0.2">
      <c r="A1799" s="87" t="s">
        <v>1834</v>
      </c>
      <c r="B1799" s="87" t="s">
        <v>1833</v>
      </c>
      <c r="C1799" s="87"/>
      <c r="D1799" s="87" t="s">
        <v>787</v>
      </c>
      <c r="E1799" s="87" t="s">
        <v>478</v>
      </c>
      <c r="F1799" s="87"/>
      <c r="G1799" s="87">
        <v>1</v>
      </c>
      <c r="H1799" s="88">
        <v>0</v>
      </c>
      <c r="I1799" s="89">
        <v>0</v>
      </c>
      <c r="J1799" s="88">
        <v>9</v>
      </c>
      <c r="K1799" s="88">
        <v>0</v>
      </c>
    </row>
    <row r="1800" spans="1:11" ht="21" x14ac:dyDescent="0.2">
      <c r="A1800" s="87" t="s">
        <v>1835</v>
      </c>
      <c r="B1800" s="87" t="s">
        <v>1836</v>
      </c>
      <c r="C1800" s="87"/>
      <c r="D1800" s="87" t="s">
        <v>477</v>
      </c>
      <c r="E1800" s="87" t="s">
        <v>478</v>
      </c>
      <c r="F1800" s="87"/>
      <c r="G1800" s="87">
        <v>1</v>
      </c>
      <c r="H1800" s="88">
        <v>0</v>
      </c>
      <c r="I1800" s="89">
        <v>5</v>
      </c>
      <c r="J1800" s="88">
        <v>0</v>
      </c>
      <c r="K1800" s="88">
        <v>0</v>
      </c>
    </row>
    <row r="1801" spans="1:11" ht="21" x14ac:dyDescent="0.2">
      <c r="A1801" s="87" t="s">
        <v>1837</v>
      </c>
      <c r="B1801" s="87" t="s">
        <v>1836</v>
      </c>
      <c r="C1801" s="87"/>
      <c r="D1801" s="87" t="s">
        <v>787</v>
      </c>
      <c r="E1801" s="87" t="s">
        <v>478</v>
      </c>
      <c r="F1801" s="87"/>
      <c r="G1801" s="87">
        <v>1</v>
      </c>
      <c r="H1801" s="88">
        <v>0</v>
      </c>
      <c r="I1801" s="89">
        <v>0</v>
      </c>
      <c r="J1801" s="88">
        <v>20</v>
      </c>
      <c r="K1801" s="88">
        <v>0</v>
      </c>
    </row>
    <row r="1802" spans="1:11" ht="21" x14ac:dyDescent="0.2">
      <c r="A1802" s="87" t="s">
        <v>1838</v>
      </c>
      <c r="B1802" s="87" t="s">
        <v>1839</v>
      </c>
      <c r="C1802" s="87"/>
      <c r="D1802" s="87" t="s">
        <v>477</v>
      </c>
      <c r="E1802" s="87" t="s">
        <v>478</v>
      </c>
      <c r="F1802" s="87"/>
      <c r="G1802" s="87">
        <v>1</v>
      </c>
      <c r="H1802" s="88">
        <v>0</v>
      </c>
      <c r="I1802" s="89">
        <v>5</v>
      </c>
      <c r="J1802" s="88">
        <v>0</v>
      </c>
      <c r="K1802" s="88">
        <v>240</v>
      </c>
    </row>
    <row r="1803" spans="1:11" ht="21" x14ac:dyDescent="0.2">
      <c r="A1803" s="87" t="s">
        <v>1840</v>
      </c>
      <c r="B1803" s="87" t="s">
        <v>1839</v>
      </c>
      <c r="C1803" s="87"/>
      <c r="D1803" s="87" t="s">
        <v>787</v>
      </c>
      <c r="E1803" s="87" t="s">
        <v>478</v>
      </c>
      <c r="F1803" s="87"/>
      <c r="G1803" s="87">
        <v>1</v>
      </c>
      <c r="H1803" s="88">
        <v>0</v>
      </c>
      <c r="I1803" s="89">
        <v>0</v>
      </c>
      <c r="J1803" s="88">
        <v>20</v>
      </c>
      <c r="K1803" s="88">
        <v>0</v>
      </c>
    </row>
    <row r="1804" spans="1:11" ht="21" x14ac:dyDescent="0.2">
      <c r="A1804" s="87" t="s">
        <v>1841</v>
      </c>
      <c r="B1804" s="87" t="s">
        <v>1842</v>
      </c>
      <c r="C1804" s="87"/>
      <c r="D1804" s="87" t="s">
        <v>477</v>
      </c>
      <c r="E1804" s="87" t="s">
        <v>478</v>
      </c>
      <c r="F1804" s="87"/>
      <c r="G1804" s="87">
        <v>1</v>
      </c>
      <c r="H1804" s="88">
        <v>0</v>
      </c>
      <c r="I1804" s="89">
        <v>5</v>
      </c>
      <c r="J1804" s="88">
        <v>0</v>
      </c>
      <c r="K1804" s="88">
        <v>105</v>
      </c>
    </row>
    <row r="1805" spans="1:11" ht="21" x14ac:dyDescent="0.2">
      <c r="A1805" s="87" t="s">
        <v>1843</v>
      </c>
      <c r="B1805" s="87" t="s">
        <v>1842</v>
      </c>
      <c r="C1805" s="87"/>
      <c r="D1805" s="87" t="s">
        <v>787</v>
      </c>
      <c r="E1805" s="87" t="s">
        <v>478</v>
      </c>
      <c r="F1805" s="87"/>
      <c r="G1805" s="87">
        <v>1</v>
      </c>
      <c r="H1805" s="88">
        <v>0</v>
      </c>
      <c r="I1805" s="89">
        <v>0</v>
      </c>
      <c r="J1805" s="88">
        <v>9</v>
      </c>
      <c r="K1805" s="88">
        <v>0</v>
      </c>
    </row>
    <row r="1806" spans="1:11" ht="31.5" x14ac:dyDescent="0.2">
      <c r="A1806" s="87" t="s">
        <v>1845</v>
      </c>
      <c r="B1806" s="87" t="s">
        <v>1844</v>
      </c>
      <c r="C1806" s="87"/>
      <c r="D1806" s="87" t="s">
        <v>477</v>
      </c>
      <c r="E1806" s="87" t="s">
        <v>478</v>
      </c>
      <c r="F1806" s="87"/>
      <c r="G1806" s="87">
        <v>1</v>
      </c>
      <c r="H1806" s="88">
        <v>0</v>
      </c>
      <c r="I1806" s="89">
        <v>5</v>
      </c>
      <c r="J1806" s="88">
        <v>0</v>
      </c>
      <c r="K1806" s="88">
        <v>295</v>
      </c>
    </row>
    <row r="1807" spans="1:11" ht="31.5" x14ac:dyDescent="0.2">
      <c r="A1807" s="87" t="s">
        <v>1846</v>
      </c>
      <c r="B1807" s="87" t="s">
        <v>1844</v>
      </c>
      <c r="C1807" s="87"/>
      <c r="D1807" s="87" t="s">
        <v>787</v>
      </c>
      <c r="E1807" s="87" t="s">
        <v>478</v>
      </c>
      <c r="F1807" s="87"/>
      <c r="G1807" s="87">
        <v>1</v>
      </c>
      <c r="H1807" s="88">
        <v>0</v>
      </c>
      <c r="I1807" s="89">
        <v>0</v>
      </c>
      <c r="J1807" s="88">
        <v>24</v>
      </c>
      <c r="K1807" s="88">
        <v>0</v>
      </c>
    </row>
    <row r="1808" spans="1:11" ht="21" x14ac:dyDescent="0.2">
      <c r="A1808" s="87" t="s">
        <v>1847</v>
      </c>
      <c r="B1808" s="87" t="s">
        <v>1848</v>
      </c>
      <c r="C1808" s="87"/>
      <c r="D1808" s="87" t="s">
        <v>477</v>
      </c>
      <c r="E1808" s="87" t="s">
        <v>478</v>
      </c>
      <c r="F1808" s="87"/>
      <c r="G1808" s="87">
        <v>1</v>
      </c>
      <c r="H1808" s="88">
        <v>0</v>
      </c>
      <c r="I1808" s="89">
        <v>5</v>
      </c>
      <c r="J1808" s="88">
        <v>0</v>
      </c>
      <c r="K1808" s="88">
        <v>380</v>
      </c>
    </row>
    <row r="1809" spans="1:11" ht="21" x14ac:dyDescent="0.2">
      <c r="A1809" s="87" t="s">
        <v>1849</v>
      </c>
      <c r="B1809" s="87" t="s">
        <v>1848</v>
      </c>
      <c r="C1809" s="87"/>
      <c r="D1809" s="87" t="s">
        <v>787</v>
      </c>
      <c r="E1809" s="87" t="s">
        <v>478</v>
      </c>
      <c r="F1809" s="87"/>
      <c r="G1809" s="87">
        <v>1</v>
      </c>
      <c r="H1809" s="88">
        <v>0</v>
      </c>
      <c r="I1809" s="89">
        <v>0</v>
      </c>
      <c r="J1809" s="88">
        <v>31</v>
      </c>
      <c r="K1809" s="88">
        <v>0</v>
      </c>
    </row>
    <row r="1810" spans="1:11" ht="31.5" x14ac:dyDescent="0.2">
      <c r="A1810" s="87" t="s">
        <v>1850</v>
      </c>
      <c r="B1810" s="87" t="s">
        <v>1851</v>
      </c>
      <c r="C1810" s="87"/>
      <c r="D1810" s="87" t="s">
        <v>477</v>
      </c>
      <c r="E1810" s="87" t="s">
        <v>478</v>
      </c>
      <c r="F1810" s="87"/>
      <c r="G1810" s="87">
        <v>1</v>
      </c>
      <c r="H1810" s="88">
        <v>0</v>
      </c>
      <c r="I1810" s="89">
        <v>5</v>
      </c>
      <c r="J1810" s="88">
        <v>0</v>
      </c>
      <c r="K1810" s="88">
        <v>0</v>
      </c>
    </row>
    <row r="1811" spans="1:11" ht="31.5" x14ac:dyDescent="0.2">
      <c r="A1811" s="87" t="s">
        <v>1852</v>
      </c>
      <c r="B1811" s="87" t="s">
        <v>1851</v>
      </c>
      <c r="C1811" s="87"/>
      <c r="D1811" s="87" t="s">
        <v>787</v>
      </c>
      <c r="E1811" s="87" t="s">
        <v>478</v>
      </c>
      <c r="F1811" s="87"/>
      <c r="G1811" s="87">
        <v>1</v>
      </c>
      <c r="H1811" s="88">
        <v>0</v>
      </c>
      <c r="I1811" s="89">
        <v>0</v>
      </c>
      <c r="J1811" s="88">
        <v>15</v>
      </c>
      <c r="K1811" s="88">
        <v>0</v>
      </c>
    </row>
    <row r="1812" spans="1:11" ht="21" x14ac:dyDescent="0.2">
      <c r="A1812" s="87" t="s">
        <v>1853</v>
      </c>
      <c r="B1812" s="87" t="s">
        <v>1854</v>
      </c>
      <c r="C1812" s="87"/>
      <c r="D1812" s="87" t="s">
        <v>477</v>
      </c>
      <c r="E1812" s="87" t="s">
        <v>478</v>
      </c>
      <c r="F1812" s="87"/>
      <c r="G1812" s="87">
        <v>1</v>
      </c>
      <c r="H1812" s="88">
        <v>0</v>
      </c>
      <c r="I1812" s="89">
        <v>5</v>
      </c>
      <c r="J1812" s="88">
        <v>0</v>
      </c>
      <c r="K1812" s="88">
        <v>0</v>
      </c>
    </row>
    <row r="1813" spans="1:11" ht="21" x14ac:dyDescent="0.2">
      <c r="A1813" s="87" t="s">
        <v>1855</v>
      </c>
      <c r="B1813" s="87" t="s">
        <v>1854</v>
      </c>
      <c r="C1813" s="87"/>
      <c r="D1813" s="87" t="s">
        <v>787</v>
      </c>
      <c r="E1813" s="87" t="s">
        <v>478</v>
      </c>
      <c r="F1813" s="87"/>
      <c r="G1813" s="87">
        <v>1</v>
      </c>
      <c r="H1813" s="88">
        <v>0</v>
      </c>
      <c r="I1813" s="89">
        <v>0</v>
      </c>
      <c r="J1813" s="88">
        <v>18</v>
      </c>
      <c r="K1813" s="88">
        <v>0</v>
      </c>
    </row>
    <row r="1814" spans="1:11" ht="31.5" x14ac:dyDescent="0.2">
      <c r="A1814" s="87" t="s">
        <v>2727</v>
      </c>
      <c r="B1814" s="87" t="s">
        <v>1857</v>
      </c>
      <c r="C1814" s="87"/>
      <c r="D1814" s="87" t="s">
        <v>477</v>
      </c>
      <c r="E1814" s="87" t="s">
        <v>478</v>
      </c>
      <c r="F1814" s="87"/>
      <c r="G1814" s="87">
        <v>0</v>
      </c>
      <c r="H1814" s="88">
        <v>0</v>
      </c>
      <c r="I1814" s="89">
        <v>5</v>
      </c>
      <c r="J1814" s="88">
        <v>0</v>
      </c>
      <c r="K1814" s="88">
        <v>315</v>
      </c>
    </row>
    <row r="1815" spans="1:11" ht="31.5" x14ac:dyDescent="0.2">
      <c r="A1815" s="87" t="s">
        <v>1856</v>
      </c>
      <c r="B1815" s="87" t="s">
        <v>1857</v>
      </c>
      <c r="C1815" s="87"/>
      <c r="D1815" s="87" t="s">
        <v>787</v>
      </c>
      <c r="E1815" s="87" t="s">
        <v>478</v>
      </c>
      <c r="F1815" s="87"/>
      <c r="G1815" s="87">
        <v>1</v>
      </c>
      <c r="H1815" s="88">
        <v>0</v>
      </c>
      <c r="I1815" s="89">
        <v>0</v>
      </c>
      <c r="J1815" s="88">
        <v>26</v>
      </c>
      <c r="K1815" s="88">
        <v>0</v>
      </c>
    </row>
    <row r="1816" spans="1:11" ht="21" x14ac:dyDescent="0.2">
      <c r="A1816" s="87" t="s">
        <v>1858</v>
      </c>
      <c r="B1816" s="87" t="s">
        <v>1859</v>
      </c>
      <c r="C1816" s="87"/>
      <c r="D1816" s="87" t="s">
        <v>477</v>
      </c>
      <c r="E1816" s="87" t="s">
        <v>478</v>
      </c>
      <c r="F1816" s="87"/>
      <c r="G1816" s="87">
        <v>1</v>
      </c>
      <c r="H1816" s="88">
        <v>0</v>
      </c>
      <c r="I1816" s="89">
        <v>0</v>
      </c>
      <c r="J1816" s="88">
        <v>0</v>
      </c>
      <c r="K1816" s="88">
        <v>0</v>
      </c>
    </row>
    <row r="1817" spans="1:11" ht="21" x14ac:dyDescent="0.2">
      <c r="A1817" s="87" t="s">
        <v>1860</v>
      </c>
      <c r="B1817" s="87" t="s">
        <v>1859</v>
      </c>
      <c r="C1817" s="87"/>
      <c r="D1817" s="87" t="s">
        <v>787</v>
      </c>
      <c r="E1817" s="87" t="s">
        <v>478</v>
      </c>
      <c r="F1817" s="87"/>
      <c r="G1817" s="87">
        <v>1</v>
      </c>
      <c r="H1817" s="88">
        <v>0</v>
      </c>
      <c r="I1817" s="89">
        <v>0</v>
      </c>
      <c r="J1817" s="88">
        <v>18</v>
      </c>
      <c r="K1817" s="88">
        <v>0</v>
      </c>
    </row>
    <row r="1818" spans="1:11" ht="31.5" x14ac:dyDescent="0.2">
      <c r="A1818" s="87" t="s">
        <v>1861</v>
      </c>
      <c r="B1818" s="87" t="s">
        <v>1862</v>
      </c>
      <c r="C1818" s="87"/>
      <c r="D1818" s="87" t="s">
        <v>477</v>
      </c>
      <c r="E1818" s="87" t="s">
        <v>478</v>
      </c>
      <c r="F1818" s="87"/>
      <c r="G1818" s="87">
        <v>1</v>
      </c>
      <c r="H1818" s="88">
        <v>0</v>
      </c>
      <c r="I1818" s="89">
        <v>0</v>
      </c>
      <c r="J1818" s="88">
        <v>142</v>
      </c>
      <c r="K1818" s="88">
        <v>0</v>
      </c>
    </row>
    <row r="1819" spans="1:11" ht="31.5" x14ac:dyDescent="0.2">
      <c r="A1819" s="87" t="s">
        <v>1863</v>
      </c>
      <c r="B1819" s="87" t="s">
        <v>1862</v>
      </c>
      <c r="C1819" s="87"/>
      <c r="D1819" s="87" t="s">
        <v>1864</v>
      </c>
      <c r="E1819" s="87" t="s">
        <v>478</v>
      </c>
      <c r="F1819" s="87"/>
      <c r="G1819" s="87">
        <v>1</v>
      </c>
      <c r="H1819" s="88">
        <v>0</v>
      </c>
      <c r="I1819" s="89">
        <v>0</v>
      </c>
      <c r="J1819" s="88">
        <v>0</v>
      </c>
      <c r="K1819" s="88">
        <v>0</v>
      </c>
    </row>
    <row r="1820" spans="1:11" ht="31.5" x14ac:dyDescent="0.2">
      <c r="A1820" s="87" t="s">
        <v>1865</v>
      </c>
      <c r="B1820" s="87" t="s">
        <v>1866</v>
      </c>
      <c r="C1820" s="87"/>
      <c r="D1820" s="87" t="s">
        <v>477</v>
      </c>
      <c r="E1820" s="87" t="s">
        <v>478</v>
      </c>
      <c r="F1820" s="87"/>
      <c r="G1820" s="87">
        <v>1</v>
      </c>
      <c r="H1820" s="88">
        <v>0</v>
      </c>
      <c r="I1820" s="89">
        <v>0</v>
      </c>
      <c r="J1820" s="88">
        <v>160</v>
      </c>
      <c r="K1820" s="88">
        <v>0</v>
      </c>
    </row>
    <row r="1821" spans="1:11" ht="31.5" x14ac:dyDescent="0.2">
      <c r="A1821" s="87" t="s">
        <v>1867</v>
      </c>
      <c r="B1821" s="87" t="s">
        <v>1866</v>
      </c>
      <c r="C1821" s="87"/>
      <c r="D1821" s="87" t="s">
        <v>1864</v>
      </c>
      <c r="E1821" s="87" t="s">
        <v>478</v>
      </c>
      <c r="F1821" s="87"/>
      <c r="G1821" s="87">
        <v>1</v>
      </c>
      <c r="H1821" s="88">
        <v>0</v>
      </c>
      <c r="I1821" s="89">
        <v>0</v>
      </c>
      <c r="J1821" s="88">
        <v>0</v>
      </c>
      <c r="K1821" s="88">
        <v>0</v>
      </c>
    </row>
    <row r="1822" spans="1:11" ht="31.5" x14ac:dyDescent="0.2">
      <c r="A1822" s="87" t="s">
        <v>1868</v>
      </c>
      <c r="B1822" s="87" t="s">
        <v>1869</v>
      </c>
      <c r="C1822" s="87"/>
      <c r="D1822" s="87" t="s">
        <v>477</v>
      </c>
      <c r="E1822" s="87" t="s">
        <v>478</v>
      </c>
      <c r="F1822" s="87"/>
      <c r="G1822" s="87">
        <v>1</v>
      </c>
      <c r="H1822" s="88">
        <v>0</v>
      </c>
      <c r="I1822" s="89">
        <v>0</v>
      </c>
      <c r="J1822" s="88">
        <v>131</v>
      </c>
      <c r="K1822" s="88">
        <v>0</v>
      </c>
    </row>
    <row r="1823" spans="1:11" ht="31.5" x14ac:dyDescent="0.2">
      <c r="A1823" s="87" t="s">
        <v>1870</v>
      </c>
      <c r="B1823" s="87" t="s">
        <v>1869</v>
      </c>
      <c r="C1823" s="87"/>
      <c r="D1823" s="87" t="s">
        <v>1864</v>
      </c>
      <c r="E1823" s="87" t="s">
        <v>478</v>
      </c>
      <c r="F1823" s="87"/>
      <c r="G1823" s="87">
        <v>1</v>
      </c>
      <c r="H1823" s="88">
        <v>0</v>
      </c>
      <c r="I1823" s="89">
        <v>0</v>
      </c>
      <c r="J1823" s="88">
        <v>0</v>
      </c>
      <c r="K1823" s="88">
        <v>0</v>
      </c>
    </row>
    <row r="1824" spans="1:11" ht="21" x14ac:dyDescent="0.2">
      <c r="A1824" s="87" t="s">
        <v>1871</v>
      </c>
      <c r="B1824" s="87" t="s">
        <v>1872</v>
      </c>
      <c r="C1824" s="87"/>
      <c r="D1824" s="87" t="s">
        <v>477</v>
      </c>
      <c r="E1824" s="87" t="s">
        <v>478</v>
      </c>
      <c r="F1824" s="87"/>
      <c r="G1824" s="87">
        <v>1</v>
      </c>
      <c r="H1824" s="88">
        <v>0</v>
      </c>
      <c r="I1824" s="89">
        <v>0</v>
      </c>
      <c r="J1824" s="88">
        <v>0</v>
      </c>
      <c r="K1824" s="88">
        <v>0</v>
      </c>
    </row>
    <row r="1825" spans="1:11" ht="31.5" x14ac:dyDescent="0.2">
      <c r="A1825" s="87" t="s">
        <v>1873</v>
      </c>
      <c r="B1825" s="87" t="s">
        <v>1874</v>
      </c>
      <c r="C1825" s="87"/>
      <c r="D1825" s="87" t="s">
        <v>477</v>
      </c>
      <c r="E1825" s="87" t="s">
        <v>478</v>
      </c>
      <c r="F1825" s="87"/>
      <c r="G1825" s="87">
        <v>1</v>
      </c>
      <c r="H1825" s="88">
        <v>0</v>
      </c>
      <c r="I1825" s="89">
        <v>0</v>
      </c>
      <c r="J1825" s="88">
        <v>134</v>
      </c>
      <c r="K1825" s="88">
        <v>0</v>
      </c>
    </row>
    <row r="1826" spans="1:11" ht="31.5" x14ac:dyDescent="0.2">
      <c r="A1826" s="87" t="s">
        <v>1875</v>
      </c>
      <c r="B1826" s="87" t="s">
        <v>1874</v>
      </c>
      <c r="C1826" s="87"/>
      <c r="D1826" s="87" t="s">
        <v>1864</v>
      </c>
      <c r="E1826" s="87" t="s">
        <v>478</v>
      </c>
      <c r="F1826" s="87"/>
      <c r="G1826" s="87">
        <v>1</v>
      </c>
      <c r="H1826" s="88">
        <v>0</v>
      </c>
      <c r="I1826" s="89">
        <v>0</v>
      </c>
      <c r="J1826" s="88">
        <v>0</v>
      </c>
      <c r="K1826" s="88">
        <v>0</v>
      </c>
    </row>
    <row r="1827" spans="1:11" ht="21" x14ac:dyDescent="0.2">
      <c r="A1827" s="87" t="s">
        <v>1876</v>
      </c>
      <c r="B1827" s="87" t="s">
        <v>1877</v>
      </c>
      <c r="C1827" s="87"/>
      <c r="D1827" s="87" t="s">
        <v>477</v>
      </c>
      <c r="E1827" s="87" t="s">
        <v>478</v>
      </c>
      <c r="F1827" s="87"/>
      <c r="G1827" s="87">
        <v>1</v>
      </c>
      <c r="H1827" s="88">
        <v>0</v>
      </c>
      <c r="I1827" s="89">
        <v>0</v>
      </c>
      <c r="J1827" s="88">
        <v>98</v>
      </c>
      <c r="K1827" s="88">
        <v>0</v>
      </c>
    </row>
    <row r="1828" spans="1:11" ht="21" x14ac:dyDescent="0.2">
      <c r="A1828" s="87" t="s">
        <v>1878</v>
      </c>
      <c r="B1828" s="87" t="s">
        <v>1877</v>
      </c>
      <c r="C1828" s="87"/>
      <c r="D1828" s="87" t="s">
        <v>1864</v>
      </c>
      <c r="E1828" s="87" t="s">
        <v>478</v>
      </c>
      <c r="F1828" s="87"/>
      <c r="G1828" s="87">
        <v>1</v>
      </c>
      <c r="H1828" s="88">
        <v>0</v>
      </c>
      <c r="I1828" s="89">
        <v>0</v>
      </c>
      <c r="J1828" s="88">
        <v>0</v>
      </c>
      <c r="K1828" s="88">
        <v>0</v>
      </c>
    </row>
    <row r="1829" spans="1:11" ht="42" x14ac:dyDescent="0.2">
      <c r="A1829" s="87" t="s">
        <v>3625</v>
      </c>
      <c r="B1829" s="87" t="s">
        <v>1879</v>
      </c>
      <c r="C1829" s="87"/>
      <c r="D1829" s="87"/>
      <c r="E1829" s="87" t="s">
        <v>1377</v>
      </c>
      <c r="F1829" s="87"/>
      <c r="G1829" s="87">
        <v>20</v>
      </c>
      <c r="H1829" s="88">
        <v>0</v>
      </c>
      <c r="I1829" s="89">
        <v>20</v>
      </c>
      <c r="J1829" s="88">
        <v>5.35</v>
      </c>
      <c r="K1829" s="88">
        <v>11</v>
      </c>
    </row>
    <row r="1830" spans="1:11" ht="42" x14ac:dyDescent="0.2">
      <c r="A1830" s="87" t="s">
        <v>3204</v>
      </c>
      <c r="B1830" s="87" t="s">
        <v>1879</v>
      </c>
      <c r="C1830" s="87" t="s">
        <v>3040</v>
      </c>
      <c r="D1830" s="87"/>
      <c r="E1830" s="87"/>
      <c r="F1830" s="87"/>
      <c r="G1830" s="87">
        <v>20</v>
      </c>
      <c r="H1830" s="88">
        <v>0</v>
      </c>
      <c r="I1830" s="89">
        <v>20</v>
      </c>
      <c r="J1830" s="88">
        <v>4.9000000000000004</v>
      </c>
      <c r="K1830" s="88">
        <v>10.050000000000001</v>
      </c>
    </row>
    <row r="1831" spans="1:11" ht="21" x14ac:dyDescent="0.2">
      <c r="A1831" s="87" t="s">
        <v>1880</v>
      </c>
      <c r="B1831" s="87" t="s">
        <v>1881</v>
      </c>
      <c r="C1831" s="87"/>
      <c r="D1831" s="87" t="s">
        <v>477</v>
      </c>
      <c r="E1831" s="87" t="s">
        <v>478</v>
      </c>
      <c r="F1831" s="87"/>
      <c r="G1831" s="87">
        <v>1</v>
      </c>
      <c r="H1831" s="88">
        <v>0</v>
      </c>
      <c r="I1831" s="89">
        <v>5</v>
      </c>
      <c r="J1831" s="88">
        <v>71</v>
      </c>
      <c r="K1831" s="88">
        <v>75</v>
      </c>
    </row>
    <row r="1832" spans="1:11" ht="21" x14ac:dyDescent="0.2">
      <c r="A1832" s="87" t="s">
        <v>1882</v>
      </c>
      <c r="B1832" s="87" t="s">
        <v>1881</v>
      </c>
      <c r="C1832" s="87"/>
      <c r="D1832" s="87" t="s">
        <v>787</v>
      </c>
      <c r="E1832" s="87" t="s">
        <v>478</v>
      </c>
      <c r="F1832" s="87"/>
      <c r="G1832" s="87">
        <v>1</v>
      </c>
      <c r="H1832" s="88">
        <v>0</v>
      </c>
      <c r="I1832" s="89">
        <v>0</v>
      </c>
      <c r="J1832" s="88">
        <v>7</v>
      </c>
      <c r="K1832" s="88">
        <v>0</v>
      </c>
    </row>
    <row r="1833" spans="1:11" ht="21" x14ac:dyDescent="0.2">
      <c r="A1833" s="87" t="s">
        <v>1883</v>
      </c>
      <c r="B1833" s="87" t="s">
        <v>1884</v>
      </c>
      <c r="C1833" s="87"/>
      <c r="D1833" s="87"/>
      <c r="E1833" s="87" t="s">
        <v>790</v>
      </c>
      <c r="F1833" s="87" t="s">
        <v>3263</v>
      </c>
      <c r="G1833" s="87">
        <v>100</v>
      </c>
      <c r="H1833" s="88">
        <v>0</v>
      </c>
      <c r="I1833" s="89">
        <v>100</v>
      </c>
      <c r="J1833" s="88">
        <v>0.55000000000000004</v>
      </c>
      <c r="K1833" s="88">
        <v>1.1499999999999999</v>
      </c>
    </row>
    <row r="1834" spans="1:11" ht="31.5" x14ac:dyDescent="0.2">
      <c r="A1834" s="87" t="s">
        <v>1885</v>
      </c>
      <c r="B1834" s="87" t="s">
        <v>1886</v>
      </c>
      <c r="C1834" s="87"/>
      <c r="D1834" s="87" t="s">
        <v>477</v>
      </c>
      <c r="E1834" s="87" t="s">
        <v>478</v>
      </c>
      <c r="F1834" s="87"/>
      <c r="G1834" s="87">
        <v>1</v>
      </c>
      <c r="H1834" s="88">
        <v>0</v>
      </c>
      <c r="I1834" s="89">
        <v>5</v>
      </c>
      <c r="J1834" s="88">
        <v>90</v>
      </c>
      <c r="K1834" s="88">
        <v>95</v>
      </c>
    </row>
    <row r="1835" spans="1:11" ht="31.5" x14ac:dyDescent="0.2">
      <c r="A1835" s="87" t="s">
        <v>1887</v>
      </c>
      <c r="B1835" s="87" t="s">
        <v>1886</v>
      </c>
      <c r="C1835" s="87"/>
      <c r="D1835" s="87" t="s">
        <v>787</v>
      </c>
      <c r="E1835" s="87" t="s">
        <v>478</v>
      </c>
      <c r="F1835" s="87"/>
      <c r="G1835" s="87">
        <v>1</v>
      </c>
      <c r="H1835" s="88">
        <v>0</v>
      </c>
      <c r="I1835" s="89">
        <v>0</v>
      </c>
      <c r="J1835" s="88">
        <v>9</v>
      </c>
      <c r="K1835" s="88">
        <v>0</v>
      </c>
    </row>
    <row r="1836" spans="1:11" ht="21" x14ac:dyDescent="0.2">
      <c r="A1836" s="87" t="s">
        <v>2728</v>
      </c>
      <c r="B1836" s="87" t="s">
        <v>1889</v>
      </c>
      <c r="C1836" s="87" t="s">
        <v>60</v>
      </c>
      <c r="D1836" s="87"/>
      <c r="E1836" s="87"/>
      <c r="F1836" s="87"/>
      <c r="G1836" s="87">
        <v>50</v>
      </c>
      <c r="H1836" s="88">
        <v>0</v>
      </c>
      <c r="I1836" s="89">
        <v>50</v>
      </c>
      <c r="J1836" s="88">
        <v>0.95</v>
      </c>
      <c r="K1836" s="88">
        <v>1.95</v>
      </c>
    </row>
    <row r="1837" spans="1:11" ht="21" x14ac:dyDescent="0.2">
      <c r="A1837" s="87" t="s">
        <v>1888</v>
      </c>
      <c r="B1837" s="87" t="s">
        <v>1889</v>
      </c>
      <c r="C1837" s="87"/>
      <c r="D1837" s="87" t="s">
        <v>477</v>
      </c>
      <c r="E1837" s="87" t="s">
        <v>478</v>
      </c>
      <c r="F1837" s="87"/>
      <c r="G1837" s="87">
        <v>1</v>
      </c>
      <c r="H1837" s="88">
        <v>0</v>
      </c>
      <c r="I1837" s="89">
        <v>5</v>
      </c>
      <c r="J1837" s="88">
        <v>90</v>
      </c>
      <c r="K1837" s="88">
        <v>95</v>
      </c>
    </row>
    <row r="1838" spans="1:11" ht="21" x14ac:dyDescent="0.2">
      <c r="A1838" s="87" t="s">
        <v>1890</v>
      </c>
      <c r="B1838" s="87" t="s">
        <v>1889</v>
      </c>
      <c r="C1838" s="87"/>
      <c r="D1838" s="87" t="s">
        <v>787</v>
      </c>
      <c r="E1838" s="87" t="s">
        <v>478</v>
      </c>
      <c r="F1838" s="87"/>
      <c r="G1838" s="87">
        <v>1</v>
      </c>
      <c r="H1838" s="88">
        <v>0</v>
      </c>
      <c r="I1838" s="89">
        <v>0</v>
      </c>
      <c r="J1838" s="88">
        <v>8</v>
      </c>
      <c r="K1838" s="88">
        <v>0</v>
      </c>
    </row>
    <row r="1839" spans="1:11" ht="31.5" x14ac:dyDescent="0.2">
      <c r="A1839" s="87" t="s">
        <v>1891</v>
      </c>
      <c r="B1839" s="87" t="s">
        <v>1892</v>
      </c>
      <c r="C1839" s="87" t="s">
        <v>69</v>
      </c>
      <c r="D1839" s="87" t="s">
        <v>61</v>
      </c>
      <c r="E1839" s="87"/>
      <c r="F1839" s="87"/>
      <c r="G1839" s="87">
        <v>10</v>
      </c>
      <c r="H1839" s="88">
        <v>0</v>
      </c>
      <c r="I1839" s="89">
        <v>10</v>
      </c>
      <c r="J1839" s="88">
        <v>15.3</v>
      </c>
      <c r="K1839" s="88">
        <v>31.3</v>
      </c>
    </row>
    <row r="1840" spans="1:11" ht="31.5" x14ac:dyDescent="0.2">
      <c r="A1840" s="87" t="s">
        <v>1893</v>
      </c>
      <c r="B1840" s="87" t="s">
        <v>1892</v>
      </c>
      <c r="C1840" s="87" t="s">
        <v>69</v>
      </c>
      <c r="D1840" s="87" t="s">
        <v>64</v>
      </c>
      <c r="E1840" s="87"/>
      <c r="F1840" s="87"/>
      <c r="G1840" s="87">
        <v>10</v>
      </c>
      <c r="H1840" s="88">
        <v>0</v>
      </c>
      <c r="I1840" s="89">
        <v>10</v>
      </c>
      <c r="J1840" s="88">
        <v>18</v>
      </c>
      <c r="K1840" s="88">
        <v>36.85</v>
      </c>
    </row>
    <row r="1841" spans="1:11" ht="31.5" x14ac:dyDescent="0.2">
      <c r="A1841" s="87" t="s">
        <v>1894</v>
      </c>
      <c r="B1841" s="87" t="s">
        <v>1892</v>
      </c>
      <c r="C1841" s="87" t="s">
        <v>69</v>
      </c>
      <c r="D1841" s="87" t="s">
        <v>62</v>
      </c>
      <c r="E1841" s="87"/>
      <c r="F1841" s="87"/>
      <c r="G1841" s="87">
        <v>10</v>
      </c>
      <c r="H1841" s="88">
        <v>0</v>
      </c>
      <c r="I1841" s="89">
        <v>10</v>
      </c>
      <c r="J1841" s="88">
        <v>20.3</v>
      </c>
      <c r="K1841" s="88">
        <v>41.55</v>
      </c>
    </row>
    <row r="1842" spans="1:11" ht="31.5" x14ac:dyDescent="0.2">
      <c r="A1842" s="87" t="s">
        <v>1895</v>
      </c>
      <c r="B1842" s="87" t="s">
        <v>1892</v>
      </c>
      <c r="C1842" s="87" t="s">
        <v>69</v>
      </c>
      <c r="D1842" s="87" t="s">
        <v>63</v>
      </c>
      <c r="E1842" s="87"/>
      <c r="F1842" s="87"/>
      <c r="G1842" s="87">
        <v>10</v>
      </c>
      <c r="H1842" s="88">
        <v>0</v>
      </c>
      <c r="I1842" s="89">
        <v>10</v>
      </c>
      <c r="J1842" s="88">
        <v>22.9</v>
      </c>
      <c r="K1842" s="88">
        <v>46.9</v>
      </c>
    </row>
    <row r="1843" spans="1:11" ht="31.5" x14ac:dyDescent="0.2">
      <c r="A1843" s="87" t="s">
        <v>3626</v>
      </c>
      <c r="B1843" s="87" t="s">
        <v>1892</v>
      </c>
      <c r="C1843" s="87" t="s">
        <v>69</v>
      </c>
      <c r="D1843" s="87" t="s">
        <v>81</v>
      </c>
      <c r="E1843" s="87"/>
      <c r="F1843" s="87" t="s">
        <v>2594</v>
      </c>
      <c r="G1843" s="87">
        <v>10</v>
      </c>
      <c r="H1843" s="88">
        <v>0</v>
      </c>
      <c r="I1843" s="89">
        <v>10</v>
      </c>
      <c r="J1843" s="88">
        <v>0</v>
      </c>
      <c r="K1843" s="88">
        <v>0</v>
      </c>
    </row>
    <row r="1844" spans="1:11" ht="31.5" x14ac:dyDescent="0.2">
      <c r="A1844" s="87" t="s">
        <v>1896</v>
      </c>
      <c r="B1844" s="87" t="s">
        <v>1892</v>
      </c>
      <c r="C1844" s="87" t="s">
        <v>69</v>
      </c>
      <c r="D1844" s="87" t="s">
        <v>59</v>
      </c>
      <c r="E1844" s="87"/>
      <c r="F1844" s="87"/>
      <c r="G1844" s="87">
        <v>10</v>
      </c>
      <c r="H1844" s="88">
        <v>0</v>
      </c>
      <c r="I1844" s="89">
        <v>10</v>
      </c>
      <c r="J1844" s="88">
        <v>14.55</v>
      </c>
      <c r="K1844" s="88">
        <v>29.75</v>
      </c>
    </row>
    <row r="1845" spans="1:11" ht="42" x14ac:dyDescent="0.2">
      <c r="A1845" s="87" t="s">
        <v>1897</v>
      </c>
      <c r="B1845" s="87" t="s">
        <v>1898</v>
      </c>
      <c r="C1845" s="87"/>
      <c r="D1845" s="87" t="s">
        <v>477</v>
      </c>
      <c r="E1845" s="87" t="s">
        <v>478</v>
      </c>
      <c r="F1845" s="87"/>
      <c r="G1845" s="87">
        <v>1</v>
      </c>
      <c r="H1845" s="88">
        <v>0</v>
      </c>
      <c r="I1845" s="89">
        <v>0</v>
      </c>
      <c r="J1845" s="88">
        <v>143</v>
      </c>
      <c r="K1845" s="88">
        <v>0</v>
      </c>
    </row>
    <row r="1846" spans="1:11" ht="42" x14ac:dyDescent="0.2">
      <c r="A1846" s="87" t="s">
        <v>1899</v>
      </c>
      <c r="B1846" s="87" t="s">
        <v>1898</v>
      </c>
      <c r="C1846" s="87"/>
      <c r="D1846" s="87" t="s">
        <v>1864</v>
      </c>
      <c r="E1846" s="87" t="s">
        <v>478</v>
      </c>
      <c r="F1846" s="87"/>
      <c r="G1846" s="87">
        <v>1</v>
      </c>
      <c r="H1846" s="88">
        <v>0</v>
      </c>
      <c r="I1846" s="89">
        <v>0</v>
      </c>
      <c r="J1846" s="88">
        <v>0</v>
      </c>
      <c r="K1846" s="88">
        <v>0</v>
      </c>
    </row>
    <row r="1847" spans="1:11" ht="42" x14ac:dyDescent="0.2">
      <c r="A1847" s="87" t="s">
        <v>1900</v>
      </c>
      <c r="B1847" s="87" t="s">
        <v>1901</v>
      </c>
      <c r="C1847" s="87"/>
      <c r="D1847" s="87" t="s">
        <v>477</v>
      </c>
      <c r="E1847" s="87" t="s">
        <v>478</v>
      </c>
      <c r="F1847" s="87"/>
      <c r="G1847" s="87">
        <v>1</v>
      </c>
      <c r="H1847" s="88">
        <v>0</v>
      </c>
      <c r="I1847" s="89">
        <v>0</v>
      </c>
      <c r="J1847" s="88">
        <v>130</v>
      </c>
      <c r="K1847" s="88">
        <v>0</v>
      </c>
    </row>
    <row r="1848" spans="1:11" ht="42" x14ac:dyDescent="0.2">
      <c r="A1848" s="87" t="s">
        <v>1902</v>
      </c>
      <c r="B1848" s="87" t="s">
        <v>1901</v>
      </c>
      <c r="C1848" s="87"/>
      <c r="D1848" s="87" t="s">
        <v>1864</v>
      </c>
      <c r="E1848" s="87" t="s">
        <v>478</v>
      </c>
      <c r="F1848" s="87"/>
      <c r="G1848" s="87">
        <v>1</v>
      </c>
      <c r="H1848" s="88">
        <v>0</v>
      </c>
      <c r="I1848" s="89">
        <v>0</v>
      </c>
      <c r="J1848" s="88">
        <v>0</v>
      </c>
      <c r="K1848" s="88">
        <v>0</v>
      </c>
    </row>
    <row r="1849" spans="1:11" ht="31.5" x14ac:dyDescent="0.2">
      <c r="A1849" s="87" t="s">
        <v>1903</v>
      </c>
      <c r="B1849" s="87" t="s">
        <v>1904</v>
      </c>
      <c r="C1849" s="87"/>
      <c r="D1849" s="87" t="s">
        <v>477</v>
      </c>
      <c r="E1849" s="87" t="s">
        <v>478</v>
      </c>
      <c r="F1849" s="87"/>
      <c r="G1849" s="87">
        <v>1</v>
      </c>
      <c r="H1849" s="88">
        <v>0</v>
      </c>
      <c r="I1849" s="89">
        <v>0</v>
      </c>
      <c r="J1849" s="88">
        <v>125</v>
      </c>
      <c r="K1849" s="88">
        <v>0</v>
      </c>
    </row>
    <row r="1850" spans="1:11" ht="31.5" x14ac:dyDescent="0.2">
      <c r="A1850" s="87" t="s">
        <v>1905</v>
      </c>
      <c r="B1850" s="87" t="s">
        <v>1904</v>
      </c>
      <c r="C1850" s="87"/>
      <c r="D1850" s="87" t="s">
        <v>1864</v>
      </c>
      <c r="E1850" s="87" t="s">
        <v>478</v>
      </c>
      <c r="F1850" s="87"/>
      <c r="G1850" s="87">
        <v>1</v>
      </c>
      <c r="H1850" s="88">
        <v>0</v>
      </c>
      <c r="I1850" s="89">
        <v>0</v>
      </c>
      <c r="J1850" s="88">
        <v>0</v>
      </c>
      <c r="K1850" s="88">
        <v>0</v>
      </c>
    </row>
    <row r="1851" spans="1:11" ht="31.5" x14ac:dyDescent="0.2">
      <c r="A1851" s="87" t="s">
        <v>1906</v>
      </c>
      <c r="B1851" s="87" t="s">
        <v>1907</v>
      </c>
      <c r="C1851" s="87"/>
      <c r="D1851" s="87" t="s">
        <v>477</v>
      </c>
      <c r="E1851" s="87" t="s">
        <v>478</v>
      </c>
      <c r="F1851" s="87"/>
      <c r="G1851" s="87">
        <v>1</v>
      </c>
      <c r="H1851" s="88">
        <v>0</v>
      </c>
      <c r="I1851" s="89">
        <v>0</v>
      </c>
      <c r="J1851" s="88">
        <v>114</v>
      </c>
      <c r="K1851" s="88">
        <v>0</v>
      </c>
    </row>
    <row r="1852" spans="1:11" ht="31.5" x14ac:dyDescent="0.2">
      <c r="A1852" s="87" t="s">
        <v>1908</v>
      </c>
      <c r="B1852" s="87" t="s">
        <v>1907</v>
      </c>
      <c r="C1852" s="87"/>
      <c r="D1852" s="87" t="s">
        <v>1864</v>
      </c>
      <c r="E1852" s="87" t="s">
        <v>478</v>
      </c>
      <c r="F1852" s="87"/>
      <c r="G1852" s="87">
        <v>1</v>
      </c>
      <c r="H1852" s="88">
        <v>0</v>
      </c>
      <c r="I1852" s="89">
        <v>0</v>
      </c>
      <c r="J1852" s="88">
        <v>0</v>
      </c>
      <c r="K1852" s="88">
        <v>0</v>
      </c>
    </row>
    <row r="1853" spans="1:11" ht="31.5" x14ac:dyDescent="0.2">
      <c r="A1853" s="87" t="s">
        <v>1909</v>
      </c>
      <c r="B1853" s="87" t="s">
        <v>1910</v>
      </c>
      <c r="C1853" s="87"/>
      <c r="D1853" s="87" t="s">
        <v>477</v>
      </c>
      <c r="E1853" s="87" t="s">
        <v>478</v>
      </c>
      <c r="F1853" s="87"/>
      <c r="G1853" s="87">
        <v>1</v>
      </c>
      <c r="H1853" s="88">
        <v>0</v>
      </c>
      <c r="I1853" s="89">
        <v>0</v>
      </c>
      <c r="J1853" s="88">
        <v>145</v>
      </c>
      <c r="K1853" s="88">
        <v>0</v>
      </c>
    </row>
    <row r="1854" spans="1:11" ht="31.5" x14ac:dyDescent="0.2">
      <c r="A1854" s="87" t="s">
        <v>1911</v>
      </c>
      <c r="B1854" s="87" t="s">
        <v>1910</v>
      </c>
      <c r="C1854" s="87"/>
      <c r="D1854" s="87" t="s">
        <v>1864</v>
      </c>
      <c r="E1854" s="87" t="s">
        <v>478</v>
      </c>
      <c r="F1854" s="87"/>
      <c r="G1854" s="87">
        <v>1</v>
      </c>
      <c r="H1854" s="88">
        <v>0</v>
      </c>
      <c r="I1854" s="89">
        <v>0</v>
      </c>
      <c r="J1854" s="88">
        <v>0</v>
      </c>
      <c r="K1854" s="88">
        <v>0</v>
      </c>
    </row>
    <row r="1855" spans="1:11" ht="21" x14ac:dyDescent="0.2">
      <c r="A1855" s="87" t="s">
        <v>1912</v>
      </c>
      <c r="B1855" s="87" t="s">
        <v>1913</v>
      </c>
      <c r="C1855" s="87"/>
      <c r="D1855" s="87" t="s">
        <v>477</v>
      </c>
      <c r="E1855" s="87" t="s">
        <v>478</v>
      </c>
      <c r="F1855" s="87"/>
      <c r="G1855" s="87">
        <v>1</v>
      </c>
      <c r="H1855" s="88">
        <v>0</v>
      </c>
      <c r="I1855" s="89">
        <v>0</v>
      </c>
      <c r="J1855" s="88">
        <v>138</v>
      </c>
      <c r="K1855" s="88">
        <v>0</v>
      </c>
    </row>
    <row r="1856" spans="1:11" ht="21" x14ac:dyDescent="0.2">
      <c r="A1856" s="87" t="s">
        <v>1914</v>
      </c>
      <c r="B1856" s="87" t="s">
        <v>1913</v>
      </c>
      <c r="C1856" s="87"/>
      <c r="D1856" s="87" t="s">
        <v>1864</v>
      </c>
      <c r="E1856" s="87" t="s">
        <v>478</v>
      </c>
      <c r="F1856" s="87"/>
      <c r="G1856" s="87">
        <v>1</v>
      </c>
      <c r="H1856" s="88">
        <v>0</v>
      </c>
      <c r="I1856" s="89">
        <v>0</v>
      </c>
      <c r="J1856" s="88">
        <v>0</v>
      </c>
      <c r="K1856" s="88">
        <v>0</v>
      </c>
    </row>
    <row r="1857" spans="1:11" ht="21" x14ac:dyDescent="0.2">
      <c r="A1857" s="87" t="s">
        <v>2729</v>
      </c>
      <c r="B1857" s="87" t="s">
        <v>2730</v>
      </c>
      <c r="C1857" s="87"/>
      <c r="D1857" s="87"/>
      <c r="E1857" s="87" t="s">
        <v>790</v>
      </c>
      <c r="F1857" s="87"/>
      <c r="G1857" s="87">
        <v>100</v>
      </c>
      <c r="H1857" s="88">
        <v>0</v>
      </c>
      <c r="I1857" s="89">
        <v>100</v>
      </c>
      <c r="J1857" s="88">
        <v>0.75</v>
      </c>
      <c r="K1857" s="88">
        <v>1.55</v>
      </c>
    </row>
    <row r="1858" spans="1:11" ht="21" x14ac:dyDescent="0.2">
      <c r="A1858" s="87" t="s">
        <v>1915</v>
      </c>
      <c r="B1858" s="87" t="s">
        <v>172</v>
      </c>
      <c r="C1858" s="87" t="s">
        <v>3117</v>
      </c>
      <c r="D1858" s="87" t="s">
        <v>61</v>
      </c>
      <c r="E1858" s="87"/>
      <c r="F1858" s="87"/>
      <c r="G1858" s="87">
        <v>25</v>
      </c>
      <c r="H1858" s="88">
        <v>0</v>
      </c>
      <c r="I1858" s="89">
        <v>50</v>
      </c>
      <c r="J1858" s="88">
        <v>3.5</v>
      </c>
      <c r="K1858" s="88">
        <v>7.15</v>
      </c>
    </row>
    <row r="1859" spans="1:11" ht="21" x14ac:dyDescent="0.2">
      <c r="A1859" s="87" t="s">
        <v>1916</v>
      </c>
      <c r="B1859" s="87" t="s">
        <v>172</v>
      </c>
      <c r="C1859" s="87" t="s">
        <v>3117</v>
      </c>
      <c r="D1859" s="87" t="s">
        <v>64</v>
      </c>
      <c r="E1859" s="87"/>
      <c r="F1859" s="87"/>
      <c r="G1859" s="87">
        <v>25</v>
      </c>
      <c r="H1859" s="88">
        <v>0</v>
      </c>
      <c r="I1859" s="89">
        <v>50</v>
      </c>
      <c r="J1859" s="88">
        <v>4.8</v>
      </c>
      <c r="K1859" s="88">
        <v>9.85</v>
      </c>
    </row>
    <row r="1860" spans="1:11" ht="21" x14ac:dyDescent="0.2">
      <c r="A1860" s="87" t="s">
        <v>1917</v>
      </c>
      <c r="B1860" s="87" t="s">
        <v>172</v>
      </c>
      <c r="C1860" s="87" t="s">
        <v>3117</v>
      </c>
      <c r="D1860" s="87" t="s">
        <v>62</v>
      </c>
      <c r="E1860" s="87"/>
      <c r="F1860" s="87"/>
      <c r="G1860" s="87">
        <v>25</v>
      </c>
      <c r="H1860" s="88">
        <v>0</v>
      </c>
      <c r="I1860" s="89">
        <v>50</v>
      </c>
      <c r="J1860" s="88">
        <v>6</v>
      </c>
      <c r="K1860" s="88">
        <v>12.3</v>
      </c>
    </row>
    <row r="1861" spans="1:11" ht="21" x14ac:dyDescent="0.2">
      <c r="A1861" s="87" t="s">
        <v>1918</v>
      </c>
      <c r="B1861" s="87" t="s">
        <v>172</v>
      </c>
      <c r="C1861" s="87" t="s">
        <v>3117</v>
      </c>
      <c r="D1861" s="87" t="s">
        <v>81</v>
      </c>
      <c r="E1861" s="87"/>
      <c r="F1861" s="87"/>
      <c r="G1861" s="87">
        <v>25</v>
      </c>
      <c r="H1861" s="88">
        <v>0</v>
      </c>
      <c r="I1861" s="89">
        <v>50</v>
      </c>
      <c r="J1861" s="88">
        <v>2.0499999999999998</v>
      </c>
      <c r="K1861" s="88">
        <v>4.2</v>
      </c>
    </row>
    <row r="1862" spans="1:11" ht="21" x14ac:dyDescent="0.2">
      <c r="A1862" s="87" t="s">
        <v>1919</v>
      </c>
      <c r="B1862" s="87" t="s">
        <v>172</v>
      </c>
      <c r="C1862" s="87" t="s">
        <v>3117</v>
      </c>
      <c r="D1862" s="87" t="s">
        <v>59</v>
      </c>
      <c r="E1862" s="87"/>
      <c r="F1862" s="87"/>
      <c r="G1862" s="87">
        <v>25</v>
      </c>
      <c r="H1862" s="88">
        <v>0</v>
      </c>
      <c r="I1862" s="89">
        <v>50</v>
      </c>
      <c r="J1862" s="88">
        <v>2.5</v>
      </c>
      <c r="K1862" s="88">
        <v>5.15</v>
      </c>
    </row>
    <row r="1863" spans="1:11" ht="21" x14ac:dyDescent="0.2">
      <c r="A1863" s="87" t="s">
        <v>1920</v>
      </c>
      <c r="B1863" s="87" t="s">
        <v>1921</v>
      </c>
      <c r="C1863" s="87"/>
      <c r="D1863" s="87" t="s">
        <v>477</v>
      </c>
      <c r="E1863" s="87" t="s">
        <v>478</v>
      </c>
      <c r="F1863" s="87"/>
      <c r="G1863" s="87">
        <v>1</v>
      </c>
      <c r="H1863" s="88">
        <v>0</v>
      </c>
      <c r="I1863" s="89">
        <v>0</v>
      </c>
      <c r="J1863" s="88">
        <v>0</v>
      </c>
      <c r="K1863" s="88">
        <v>0</v>
      </c>
    </row>
    <row r="1864" spans="1:11" ht="21" x14ac:dyDescent="0.2">
      <c r="A1864" s="87" t="s">
        <v>1922</v>
      </c>
      <c r="B1864" s="87" t="s">
        <v>1921</v>
      </c>
      <c r="C1864" s="87"/>
      <c r="D1864" s="87" t="s">
        <v>1864</v>
      </c>
      <c r="E1864" s="87" t="s">
        <v>478</v>
      </c>
      <c r="F1864" s="87"/>
      <c r="G1864" s="87">
        <v>1</v>
      </c>
      <c r="H1864" s="88">
        <v>0</v>
      </c>
      <c r="I1864" s="89">
        <v>0</v>
      </c>
      <c r="J1864" s="88">
        <v>0</v>
      </c>
      <c r="K1864" s="88">
        <v>0</v>
      </c>
    </row>
    <row r="1865" spans="1:11" ht="42" x14ac:dyDescent="0.2">
      <c r="A1865" s="87" t="s">
        <v>1923</v>
      </c>
      <c r="B1865" s="87" t="s">
        <v>277</v>
      </c>
      <c r="C1865" s="87" t="s">
        <v>69</v>
      </c>
      <c r="D1865" s="87" t="s">
        <v>61</v>
      </c>
      <c r="E1865" s="87"/>
      <c r="F1865" s="87"/>
      <c r="G1865" s="87">
        <v>10</v>
      </c>
      <c r="H1865" s="88">
        <v>0</v>
      </c>
      <c r="I1865" s="89">
        <v>10</v>
      </c>
      <c r="J1865" s="88">
        <v>14.1</v>
      </c>
      <c r="K1865" s="88">
        <v>28.9</v>
      </c>
    </row>
    <row r="1866" spans="1:11" ht="42" x14ac:dyDescent="0.2">
      <c r="A1866" s="87" t="s">
        <v>1924</v>
      </c>
      <c r="B1866" s="87" t="s">
        <v>277</v>
      </c>
      <c r="C1866" s="87" t="s">
        <v>69</v>
      </c>
      <c r="D1866" s="87" t="s">
        <v>64</v>
      </c>
      <c r="E1866" s="87"/>
      <c r="F1866" s="87"/>
      <c r="G1866" s="87">
        <v>10</v>
      </c>
      <c r="H1866" s="88">
        <v>0</v>
      </c>
      <c r="I1866" s="89">
        <v>10</v>
      </c>
      <c r="J1866" s="88">
        <v>15.7</v>
      </c>
      <c r="K1866" s="88">
        <v>32.200000000000003</v>
      </c>
    </row>
    <row r="1867" spans="1:11" ht="42" x14ac:dyDescent="0.2">
      <c r="A1867" s="87" t="s">
        <v>1925</v>
      </c>
      <c r="B1867" s="87" t="s">
        <v>277</v>
      </c>
      <c r="C1867" s="87" t="s">
        <v>69</v>
      </c>
      <c r="D1867" s="87" t="s">
        <v>62</v>
      </c>
      <c r="E1867" s="87"/>
      <c r="F1867" s="87"/>
      <c r="G1867" s="87">
        <v>10</v>
      </c>
      <c r="H1867" s="88">
        <v>0</v>
      </c>
      <c r="I1867" s="89">
        <v>10</v>
      </c>
      <c r="J1867" s="88">
        <v>17.100000000000001</v>
      </c>
      <c r="K1867" s="88">
        <v>35.049999999999997</v>
      </c>
    </row>
    <row r="1868" spans="1:11" ht="42" x14ac:dyDescent="0.2">
      <c r="A1868" s="87" t="s">
        <v>1926</v>
      </c>
      <c r="B1868" s="87" t="s">
        <v>277</v>
      </c>
      <c r="C1868" s="87" t="s">
        <v>69</v>
      </c>
      <c r="D1868" s="87" t="s">
        <v>63</v>
      </c>
      <c r="E1868" s="87"/>
      <c r="F1868" s="87"/>
      <c r="G1868" s="87">
        <v>10</v>
      </c>
      <c r="H1868" s="88">
        <v>0</v>
      </c>
      <c r="I1868" s="89">
        <v>10</v>
      </c>
      <c r="J1868" s="88">
        <v>18.5</v>
      </c>
      <c r="K1868" s="88">
        <v>37.9</v>
      </c>
    </row>
    <row r="1869" spans="1:11" ht="42" x14ac:dyDescent="0.2">
      <c r="A1869" s="87" t="s">
        <v>1927</v>
      </c>
      <c r="B1869" s="87" t="s">
        <v>277</v>
      </c>
      <c r="C1869" s="87" t="s">
        <v>69</v>
      </c>
      <c r="D1869" s="87" t="s">
        <v>329</v>
      </c>
      <c r="E1869" s="87"/>
      <c r="F1869" s="87" t="s">
        <v>331</v>
      </c>
      <c r="G1869" s="87">
        <v>10</v>
      </c>
      <c r="H1869" s="88">
        <v>0</v>
      </c>
      <c r="I1869" s="89">
        <v>10</v>
      </c>
      <c r="J1869" s="88">
        <v>19.899999999999999</v>
      </c>
      <c r="K1869" s="88">
        <v>40.799999999999997</v>
      </c>
    </row>
    <row r="1870" spans="1:11" ht="42" x14ac:dyDescent="0.2">
      <c r="A1870" s="87" t="s">
        <v>1928</v>
      </c>
      <c r="B1870" s="87" t="s">
        <v>277</v>
      </c>
      <c r="C1870" s="87" t="s">
        <v>69</v>
      </c>
      <c r="D1870" s="87" t="s">
        <v>59</v>
      </c>
      <c r="E1870" s="87"/>
      <c r="F1870" s="87"/>
      <c r="G1870" s="87">
        <v>10</v>
      </c>
      <c r="H1870" s="88">
        <v>0</v>
      </c>
      <c r="I1870" s="89">
        <v>10</v>
      </c>
      <c r="J1870" s="88">
        <v>13.2</v>
      </c>
      <c r="K1870" s="88">
        <v>27.05</v>
      </c>
    </row>
    <row r="1871" spans="1:11" ht="31.5" x14ac:dyDescent="0.2">
      <c r="A1871" s="87" t="s">
        <v>3350</v>
      </c>
      <c r="B1871" s="87" t="s">
        <v>228</v>
      </c>
      <c r="C1871" s="87" t="s">
        <v>69</v>
      </c>
      <c r="D1871" s="87" t="s">
        <v>61</v>
      </c>
      <c r="E1871" s="87"/>
      <c r="F1871" s="87"/>
      <c r="G1871" s="87">
        <v>10</v>
      </c>
      <c r="H1871" s="88">
        <v>0</v>
      </c>
      <c r="I1871" s="89">
        <v>10</v>
      </c>
      <c r="J1871" s="88">
        <v>10.8</v>
      </c>
      <c r="K1871" s="88">
        <v>22.15</v>
      </c>
    </row>
    <row r="1872" spans="1:11" ht="31.5" x14ac:dyDescent="0.2">
      <c r="A1872" s="87" t="s">
        <v>3351</v>
      </c>
      <c r="B1872" s="87" t="s">
        <v>228</v>
      </c>
      <c r="C1872" s="87" t="s">
        <v>69</v>
      </c>
      <c r="D1872" s="87" t="s">
        <v>64</v>
      </c>
      <c r="E1872" s="87"/>
      <c r="F1872" s="87"/>
      <c r="G1872" s="87">
        <v>10</v>
      </c>
      <c r="H1872" s="88">
        <v>0</v>
      </c>
      <c r="I1872" s="89">
        <v>10</v>
      </c>
      <c r="J1872" s="88">
        <v>12.75</v>
      </c>
      <c r="K1872" s="88">
        <v>26.15</v>
      </c>
    </row>
    <row r="1873" spans="1:11" ht="31.5" x14ac:dyDescent="0.2">
      <c r="A1873" s="87" t="s">
        <v>3352</v>
      </c>
      <c r="B1873" s="87" t="s">
        <v>228</v>
      </c>
      <c r="C1873" s="87" t="s">
        <v>69</v>
      </c>
      <c r="D1873" s="87" t="s">
        <v>62</v>
      </c>
      <c r="E1873" s="87"/>
      <c r="F1873" s="87"/>
      <c r="G1873" s="87">
        <v>10</v>
      </c>
      <c r="H1873" s="88">
        <v>0</v>
      </c>
      <c r="I1873" s="89">
        <v>10</v>
      </c>
      <c r="J1873" s="88">
        <v>14.5</v>
      </c>
      <c r="K1873" s="88">
        <v>29.7</v>
      </c>
    </row>
    <row r="1874" spans="1:11" ht="31.5" x14ac:dyDescent="0.2">
      <c r="A1874" s="87" t="s">
        <v>3201</v>
      </c>
      <c r="B1874" s="87" t="s">
        <v>228</v>
      </c>
      <c r="C1874" s="87" t="s">
        <v>69</v>
      </c>
      <c r="D1874" s="87" t="s">
        <v>63</v>
      </c>
      <c r="E1874" s="87"/>
      <c r="F1874" s="87"/>
      <c r="G1874" s="87">
        <v>10</v>
      </c>
      <c r="H1874" s="88">
        <v>0</v>
      </c>
      <c r="I1874" s="89">
        <v>10</v>
      </c>
      <c r="J1874" s="88">
        <v>16</v>
      </c>
      <c r="K1874" s="88">
        <v>32.799999999999997</v>
      </c>
    </row>
    <row r="1875" spans="1:11" ht="31.5" x14ac:dyDescent="0.2">
      <c r="A1875" s="87" t="s">
        <v>3627</v>
      </c>
      <c r="B1875" s="87" t="s">
        <v>228</v>
      </c>
      <c r="C1875" s="87" t="s">
        <v>69</v>
      </c>
      <c r="D1875" s="87" t="s">
        <v>329</v>
      </c>
      <c r="E1875" s="87"/>
      <c r="F1875" s="87"/>
      <c r="G1875" s="87">
        <v>10</v>
      </c>
      <c r="H1875" s="88">
        <v>0</v>
      </c>
      <c r="I1875" s="89">
        <v>10</v>
      </c>
      <c r="J1875" s="88">
        <v>17.600000000000001</v>
      </c>
      <c r="K1875" s="88">
        <v>36.1</v>
      </c>
    </row>
    <row r="1876" spans="1:11" ht="31.5" x14ac:dyDescent="0.2">
      <c r="A1876" s="87" t="s">
        <v>1929</v>
      </c>
      <c r="B1876" s="87" t="s">
        <v>228</v>
      </c>
      <c r="C1876" s="87" t="s">
        <v>60</v>
      </c>
      <c r="D1876" s="87"/>
      <c r="E1876" s="87"/>
      <c r="F1876" s="87"/>
      <c r="G1876" s="87">
        <v>50</v>
      </c>
      <c r="H1876" s="88">
        <v>0</v>
      </c>
      <c r="I1876" s="89">
        <v>50</v>
      </c>
      <c r="J1876" s="88">
        <v>3.3</v>
      </c>
      <c r="K1876" s="88">
        <v>6.75</v>
      </c>
    </row>
    <row r="1877" spans="1:11" ht="42" x14ac:dyDescent="0.2">
      <c r="A1877" s="87" t="s">
        <v>1930</v>
      </c>
      <c r="B1877" s="87" t="s">
        <v>1931</v>
      </c>
      <c r="C1877" s="87"/>
      <c r="D1877" s="87" t="s">
        <v>477</v>
      </c>
      <c r="E1877" s="87" t="s">
        <v>478</v>
      </c>
      <c r="F1877" s="87"/>
      <c r="G1877" s="87">
        <v>1</v>
      </c>
      <c r="H1877" s="88">
        <v>0</v>
      </c>
      <c r="I1877" s="89">
        <v>5</v>
      </c>
      <c r="J1877" s="88">
        <v>0</v>
      </c>
      <c r="K1877" s="88">
        <v>0</v>
      </c>
    </row>
    <row r="1878" spans="1:11" ht="42" x14ac:dyDescent="0.2">
      <c r="A1878" s="87" t="s">
        <v>1932</v>
      </c>
      <c r="B1878" s="87" t="s">
        <v>1931</v>
      </c>
      <c r="C1878" s="87"/>
      <c r="D1878" s="87" t="s">
        <v>787</v>
      </c>
      <c r="E1878" s="87" t="s">
        <v>478</v>
      </c>
      <c r="F1878" s="87"/>
      <c r="G1878" s="87">
        <v>1</v>
      </c>
      <c r="H1878" s="88">
        <v>0</v>
      </c>
      <c r="I1878" s="89">
        <v>0</v>
      </c>
      <c r="J1878" s="88">
        <v>15</v>
      </c>
      <c r="K1878" s="88">
        <v>0</v>
      </c>
    </row>
    <row r="1879" spans="1:11" ht="42" x14ac:dyDescent="0.2">
      <c r="A1879" s="87" t="s">
        <v>1933</v>
      </c>
      <c r="B1879" s="87" t="s">
        <v>242</v>
      </c>
      <c r="C1879" s="87"/>
      <c r="D1879" s="87" t="s">
        <v>61</v>
      </c>
      <c r="E1879" s="87"/>
      <c r="F1879" s="87"/>
      <c r="G1879" s="87">
        <v>10</v>
      </c>
      <c r="H1879" s="88">
        <v>0</v>
      </c>
      <c r="I1879" s="89">
        <v>10</v>
      </c>
      <c r="J1879" s="88">
        <v>12.35</v>
      </c>
      <c r="K1879" s="88">
        <v>25.3</v>
      </c>
    </row>
    <row r="1880" spans="1:11" ht="42" x14ac:dyDescent="0.2">
      <c r="A1880" s="87" t="s">
        <v>1934</v>
      </c>
      <c r="B1880" s="87" t="s">
        <v>242</v>
      </c>
      <c r="C1880" s="87"/>
      <c r="D1880" s="87" t="s">
        <v>64</v>
      </c>
      <c r="E1880" s="87"/>
      <c r="F1880" s="87"/>
      <c r="G1880" s="87">
        <v>10</v>
      </c>
      <c r="H1880" s="88">
        <v>0</v>
      </c>
      <c r="I1880" s="89">
        <v>10</v>
      </c>
      <c r="J1880" s="88">
        <v>15.1</v>
      </c>
      <c r="K1880" s="88">
        <v>30.95</v>
      </c>
    </row>
    <row r="1881" spans="1:11" ht="42" x14ac:dyDescent="0.2">
      <c r="A1881" s="87" t="s">
        <v>1935</v>
      </c>
      <c r="B1881" s="87" t="s">
        <v>242</v>
      </c>
      <c r="C1881" s="87"/>
      <c r="D1881" s="87" t="s">
        <v>64</v>
      </c>
      <c r="E1881" s="87" t="s">
        <v>816</v>
      </c>
      <c r="F1881" s="87"/>
      <c r="G1881" s="87">
        <v>5</v>
      </c>
      <c r="H1881" s="88">
        <v>0</v>
      </c>
      <c r="I1881" s="89">
        <v>10</v>
      </c>
      <c r="J1881" s="88">
        <v>18.7</v>
      </c>
      <c r="K1881" s="88">
        <v>38.35</v>
      </c>
    </row>
    <row r="1882" spans="1:11" ht="42" x14ac:dyDescent="0.2">
      <c r="A1882" s="87" t="s">
        <v>1936</v>
      </c>
      <c r="B1882" s="87" t="s">
        <v>242</v>
      </c>
      <c r="C1882" s="87"/>
      <c r="D1882" s="87" t="s">
        <v>62</v>
      </c>
      <c r="E1882" s="87"/>
      <c r="F1882" s="87"/>
      <c r="G1882" s="87">
        <v>10</v>
      </c>
      <c r="H1882" s="88">
        <v>0</v>
      </c>
      <c r="I1882" s="89">
        <v>10</v>
      </c>
      <c r="J1882" s="88">
        <v>17.8</v>
      </c>
      <c r="K1882" s="88">
        <v>36.5</v>
      </c>
    </row>
    <row r="1883" spans="1:11" ht="42" x14ac:dyDescent="0.2">
      <c r="A1883" s="87" t="s">
        <v>1937</v>
      </c>
      <c r="B1883" s="87" t="s">
        <v>242</v>
      </c>
      <c r="C1883" s="87"/>
      <c r="D1883" s="87" t="s">
        <v>62</v>
      </c>
      <c r="E1883" s="87" t="s">
        <v>816</v>
      </c>
      <c r="F1883" s="87" t="s">
        <v>331</v>
      </c>
      <c r="G1883" s="87">
        <v>5</v>
      </c>
      <c r="H1883" s="88">
        <v>0</v>
      </c>
      <c r="I1883" s="89">
        <v>10</v>
      </c>
      <c r="J1883" s="88">
        <v>22.4</v>
      </c>
      <c r="K1883" s="88">
        <v>45.9</v>
      </c>
    </row>
    <row r="1884" spans="1:11" ht="42" x14ac:dyDescent="0.2">
      <c r="A1884" s="87" t="s">
        <v>1938</v>
      </c>
      <c r="B1884" s="87" t="s">
        <v>242</v>
      </c>
      <c r="C1884" s="87"/>
      <c r="D1884" s="87" t="s">
        <v>63</v>
      </c>
      <c r="E1884" s="87"/>
      <c r="F1884" s="87"/>
      <c r="G1884" s="87">
        <v>10</v>
      </c>
      <c r="H1884" s="88">
        <v>0</v>
      </c>
      <c r="I1884" s="89">
        <v>10</v>
      </c>
      <c r="J1884" s="88">
        <v>20</v>
      </c>
      <c r="K1884" s="88">
        <v>41</v>
      </c>
    </row>
    <row r="1885" spans="1:11" ht="42" x14ac:dyDescent="0.2">
      <c r="A1885" s="87" t="s">
        <v>1939</v>
      </c>
      <c r="B1885" s="87" t="s">
        <v>242</v>
      </c>
      <c r="C1885" s="87"/>
      <c r="D1885" s="87" t="s">
        <v>63</v>
      </c>
      <c r="E1885" s="87" t="s">
        <v>816</v>
      </c>
      <c r="F1885" s="87" t="s">
        <v>331</v>
      </c>
      <c r="G1885" s="87">
        <v>5</v>
      </c>
      <c r="H1885" s="88">
        <v>0</v>
      </c>
      <c r="I1885" s="89">
        <v>10</v>
      </c>
      <c r="J1885" s="88">
        <v>25.15</v>
      </c>
      <c r="K1885" s="88">
        <v>51.55</v>
      </c>
    </row>
    <row r="1886" spans="1:11" ht="42" x14ac:dyDescent="0.2">
      <c r="A1886" s="87" t="s">
        <v>1940</v>
      </c>
      <c r="B1886" s="87" t="s">
        <v>242</v>
      </c>
      <c r="C1886" s="87"/>
      <c r="D1886" s="87" t="s">
        <v>329</v>
      </c>
      <c r="E1886" s="87"/>
      <c r="F1886" s="87" t="s">
        <v>331</v>
      </c>
      <c r="G1886" s="87">
        <v>3</v>
      </c>
      <c r="H1886" s="88">
        <v>0</v>
      </c>
      <c r="I1886" s="89">
        <v>9</v>
      </c>
      <c r="J1886" s="88">
        <v>22.3</v>
      </c>
      <c r="K1886" s="88">
        <v>45.7</v>
      </c>
    </row>
    <row r="1887" spans="1:11" ht="42" x14ac:dyDescent="0.2">
      <c r="A1887" s="87" t="s">
        <v>1941</v>
      </c>
      <c r="B1887" s="87" t="s">
        <v>242</v>
      </c>
      <c r="C1887" s="87"/>
      <c r="D1887" s="87" t="s">
        <v>329</v>
      </c>
      <c r="E1887" s="87" t="s">
        <v>816</v>
      </c>
      <c r="F1887" s="87" t="s">
        <v>331</v>
      </c>
      <c r="G1887" s="87">
        <v>3</v>
      </c>
      <c r="H1887" s="88">
        <v>0</v>
      </c>
      <c r="I1887" s="89">
        <v>9</v>
      </c>
      <c r="J1887" s="88">
        <v>27.85</v>
      </c>
      <c r="K1887" s="88">
        <v>57.1</v>
      </c>
    </row>
    <row r="1888" spans="1:11" ht="42" x14ac:dyDescent="0.2">
      <c r="A1888" s="87" t="s">
        <v>1942</v>
      </c>
      <c r="B1888" s="87" t="s">
        <v>242</v>
      </c>
      <c r="C1888" s="87"/>
      <c r="D1888" s="87" t="s">
        <v>330</v>
      </c>
      <c r="E1888" s="87"/>
      <c r="F1888" s="87" t="s">
        <v>331</v>
      </c>
      <c r="G1888" s="87">
        <v>3</v>
      </c>
      <c r="H1888" s="88">
        <v>0</v>
      </c>
      <c r="I1888" s="89">
        <v>9</v>
      </c>
      <c r="J1888" s="88">
        <v>26.2</v>
      </c>
      <c r="K1888" s="88">
        <v>53.7</v>
      </c>
    </row>
    <row r="1889" spans="1:11" ht="31.5" x14ac:dyDescent="0.2">
      <c r="A1889" s="87" t="s">
        <v>1944</v>
      </c>
      <c r="B1889" s="87" t="s">
        <v>1943</v>
      </c>
      <c r="C1889" s="87" t="s">
        <v>69</v>
      </c>
      <c r="D1889" s="87" t="s">
        <v>61</v>
      </c>
      <c r="E1889" s="87"/>
      <c r="F1889" s="87"/>
      <c r="G1889" s="87">
        <v>10</v>
      </c>
      <c r="H1889" s="88">
        <v>0</v>
      </c>
      <c r="I1889" s="89">
        <v>10</v>
      </c>
      <c r="J1889" s="88">
        <v>11.6</v>
      </c>
      <c r="K1889" s="88">
        <v>23.8</v>
      </c>
    </row>
    <row r="1890" spans="1:11" ht="31.5" x14ac:dyDescent="0.2">
      <c r="A1890" s="87" t="s">
        <v>1945</v>
      </c>
      <c r="B1890" s="87" t="s">
        <v>1943</v>
      </c>
      <c r="C1890" s="87" t="s">
        <v>69</v>
      </c>
      <c r="D1890" s="87" t="s">
        <v>64</v>
      </c>
      <c r="E1890" s="87"/>
      <c r="F1890" s="87"/>
      <c r="G1890" s="87">
        <v>10</v>
      </c>
      <c r="H1890" s="88">
        <v>0</v>
      </c>
      <c r="I1890" s="89">
        <v>10</v>
      </c>
      <c r="J1890" s="88">
        <v>13.75</v>
      </c>
      <c r="K1890" s="88">
        <v>28.2</v>
      </c>
    </row>
    <row r="1891" spans="1:11" ht="31.5" x14ac:dyDescent="0.2">
      <c r="A1891" s="87" t="s">
        <v>1946</v>
      </c>
      <c r="B1891" s="87" t="s">
        <v>1943</v>
      </c>
      <c r="C1891" s="87" t="s">
        <v>69</v>
      </c>
      <c r="D1891" s="87" t="s">
        <v>62</v>
      </c>
      <c r="E1891" s="87"/>
      <c r="F1891" s="87"/>
      <c r="G1891" s="87">
        <v>10</v>
      </c>
      <c r="H1891" s="88">
        <v>0</v>
      </c>
      <c r="I1891" s="89">
        <v>10</v>
      </c>
      <c r="J1891" s="88">
        <v>15.5</v>
      </c>
      <c r="K1891" s="88">
        <v>31.75</v>
      </c>
    </row>
    <row r="1892" spans="1:11" ht="31.5" x14ac:dyDescent="0.2">
      <c r="A1892" s="87" t="s">
        <v>1947</v>
      </c>
      <c r="B1892" s="87" t="s">
        <v>1943</v>
      </c>
      <c r="C1892" s="87" t="s">
        <v>69</v>
      </c>
      <c r="D1892" s="87" t="s">
        <v>63</v>
      </c>
      <c r="E1892" s="87"/>
      <c r="F1892" s="87"/>
      <c r="G1892" s="87">
        <v>10</v>
      </c>
      <c r="H1892" s="88">
        <v>0</v>
      </c>
      <c r="I1892" s="89">
        <v>10</v>
      </c>
      <c r="J1892" s="88">
        <v>18.600000000000001</v>
      </c>
      <c r="K1892" s="88">
        <v>38.15</v>
      </c>
    </row>
    <row r="1893" spans="1:11" ht="31.5" x14ac:dyDescent="0.2">
      <c r="A1893" s="87" t="s">
        <v>1948</v>
      </c>
      <c r="B1893" s="87" t="s">
        <v>1943</v>
      </c>
      <c r="C1893" s="87" t="s">
        <v>69</v>
      </c>
      <c r="D1893" s="87" t="s">
        <v>59</v>
      </c>
      <c r="E1893" s="87"/>
      <c r="F1893" s="87"/>
      <c r="G1893" s="87">
        <v>10</v>
      </c>
      <c r="H1893" s="88">
        <v>0</v>
      </c>
      <c r="I1893" s="89">
        <v>10</v>
      </c>
      <c r="J1893" s="88">
        <v>10.95</v>
      </c>
      <c r="K1893" s="88">
        <v>22.45</v>
      </c>
    </row>
    <row r="1894" spans="1:11" ht="21" x14ac:dyDescent="0.2">
      <c r="A1894" s="87" t="s">
        <v>1949</v>
      </c>
      <c r="B1894" s="87"/>
      <c r="C1894" s="87"/>
      <c r="D1894" s="87" t="s">
        <v>477</v>
      </c>
      <c r="E1894" s="87" t="s">
        <v>478</v>
      </c>
      <c r="F1894" s="87"/>
      <c r="G1894" s="87">
        <v>1</v>
      </c>
      <c r="H1894" s="88">
        <v>0</v>
      </c>
      <c r="I1894" s="89">
        <v>5</v>
      </c>
      <c r="J1894" s="88">
        <v>166</v>
      </c>
      <c r="K1894" s="88">
        <v>175</v>
      </c>
    </row>
    <row r="1895" spans="1:11" ht="21" x14ac:dyDescent="0.2">
      <c r="A1895" s="87" t="s">
        <v>1950</v>
      </c>
      <c r="B1895" s="87"/>
      <c r="C1895" s="87"/>
      <c r="D1895" s="87" t="s">
        <v>787</v>
      </c>
      <c r="E1895" s="87" t="s">
        <v>478</v>
      </c>
      <c r="F1895" s="87"/>
      <c r="G1895" s="87">
        <v>1</v>
      </c>
      <c r="H1895" s="88">
        <v>0</v>
      </c>
      <c r="I1895" s="89">
        <v>0</v>
      </c>
      <c r="J1895" s="88">
        <v>15</v>
      </c>
      <c r="K1895" s="88">
        <v>0</v>
      </c>
    </row>
    <row r="1896" spans="1:11" ht="21" x14ac:dyDescent="0.2">
      <c r="A1896" s="87" t="s">
        <v>1951</v>
      </c>
      <c r="B1896" s="87" t="s">
        <v>1952</v>
      </c>
      <c r="C1896" s="87"/>
      <c r="D1896" s="87" t="s">
        <v>477</v>
      </c>
      <c r="E1896" s="87" t="s">
        <v>478</v>
      </c>
      <c r="F1896" s="87"/>
      <c r="G1896" s="87">
        <v>1</v>
      </c>
      <c r="H1896" s="88">
        <v>0</v>
      </c>
      <c r="I1896" s="89">
        <v>5</v>
      </c>
      <c r="J1896" s="88">
        <v>0</v>
      </c>
      <c r="K1896" s="88">
        <v>137</v>
      </c>
    </row>
    <row r="1897" spans="1:11" ht="21" x14ac:dyDescent="0.2">
      <c r="A1897" s="87" t="s">
        <v>1953</v>
      </c>
      <c r="B1897" s="87" t="s">
        <v>1952</v>
      </c>
      <c r="C1897" s="87"/>
      <c r="D1897" s="87" t="s">
        <v>787</v>
      </c>
      <c r="E1897" s="87" t="s">
        <v>478</v>
      </c>
      <c r="F1897" s="87"/>
      <c r="G1897" s="87">
        <v>1</v>
      </c>
      <c r="H1897" s="88">
        <v>0</v>
      </c>
      <c r="I1897" s="89">
        <v>0</v>
      </c>
      <c r="J1897" s="88">
        <v>11</v>
      </c>
      <c r="K1897" s="88">
        <v>0</v>
      </c>
    </row>
    <row r="1898" spans="1:11" ht="31.5" x14ac:dyDescent="0.2">
      <c r="A1898" s="87" t="s">
        <v>1954</v>
      </c>
      <c r="B1898" s="87" t="s">
        <v>224</v>
      </c>
      <c r="C1898" s="87"/>
      <c r="D1898" s="87" t="s">
        <v>61</v>
      </c>
      <c r="E1898" s="87"/>
      <c r="F1898" s="87" t="s">
        <v>317</v>
      </c>
      <c r="G1898" s="87">
        <v>50</v>
      </c>
      <c r="H1898" s="88">
        <v>0</v>
      </c>
      <c r="I1898" s="89">
        <v>50</v>
      </c>
      <c r="J1898" s="88">
        <v>0.9</v>
      </c>
      <c r="K1898" s="88">
        <v>1.85</v>
      </c>
    </row>
    <row r="1899" spans="1:11" ht="31.5" x14ac:dyDescent="0.2">
      <c r="A1899" s="87" t="s">
        <v>1955</v>
      </c>
      <c r="B1899" s="87" t="s">
        <v>224</v>
      </c>
      <c r="C1899" s="87"/>
      <c r="D1899" s="87" t="s">
        <v>64</v>
      </c>
      <c r="E1899" s="87"/>
      <c r="F1899" s="87" t="s">
        <v>317</v>
      </c>
      <c r="G1899" s="87">
        <v>20</v>
      </c>
      <c r="H1899" s="88">
        <v>0</v>
      </c>
      <c r="I1899" s="89">
        <v>20</v>
      </c>
      <c r="J1899" s="88">
        <v>1.1000000000000001</v>
      </c>
      <c r="K1899" s="88">
        <v>2.25</v>
      </c>
    </row>
    <row r="1900" spans="1:11" ht="31.5" x14ac:dyDescent="0.2">
      <c r="A1900" s="87" t="s">
        <v>1956</v>
      </c>
      <c r="B1900" s="87" t="s">
        <v>224</v>
      </c>
      <c r="C1900" s="87"/>
      <c r="D1900" s="87" t="s">
        <v>62</v>
      </c>
      <c r="E1900" s="87"/>
      <c r="F1900" s="87" t="s">
        <v>317</v>
      </c>
      <c r="G1900" s="87">
        <v>20</v>
      </c>
      <c r="H1900" s="88">
        <v>0</v>
      </c>
      <c r="I1900" s="89">
        <v>20</v>
      </c>
      <c r="J1900" s="88">
        <v>1.65</v>
      </c>
      <c r="K1900" s="88">
        <v>3.4</v>
      </c>
    </row>
    <row r="1901" spans="1:11" ht="31.5" x14ac:dyDescent="0.2">
      <c r="A1901" s="87" t="s">
        <v>1957</v>
      </c>
      <c r="B1901" s="87" t="s">
        <v>224</v>
      </c>
      <c r="C1901" s="87"/>
      <c r="D1901" s="87" t="s">
        <v>81</v>
      </c>
      <c r="E1901" s="87"/>
      <c r="F1901" s="87" t="s">
        <v>317</v>
      </c>
      <c r="G1901" s="87">
        <v>50</v>
      </c>
      <c r="H1901" s="88">
        <v>0</v>
      </c>
      <c r="I1901" s="89">
        <v>50</v>
      </c>
      <c r="J1901" s="88">
        <v>0.65</v>
      </c>
      <c r="K1901" s="88">
        <v>1.35</v>
      </c>
    </row>
    <row r="1902" spans="1:11" ht="31.5" x14ac:dyDescent="0.2">
      <c r="A1902" s="87" t="s">
        <v>1958</v>
      </c>
      <c r="B1902" s="87" t="s">
        <v>224</v>
      </c>
      <c r="C1902" s="87"/>
      <c r="D1902" s="87" t="s">
        <v>59</v>
      </c>
      <c r="E1902" s="87"/>
      <c r="F1902" s="87" t="s">
        <v>317</v>
      </c>
      <c r="G1902" s="87">
        <v>50</v>
      </c>
      <c r="H1902" s="88">
        <v>0</v>
      </c>
      <c r="I1902" s="89">
        <v>50</v>
      </c>
      <c r="J1902" s="88">
        <v>0.75</v>
      </c>
      <c r="K1902" s="88">
        <v>1.55</v>
      </c>
    </row>
    <row r="1903" spans="1:11" ht="21" x14ac:dyDescent="0.2">
      <c r="A1903" s="87" t="s">
        <v>1959</v>
      </c>
      <c r="B1903" s="87" t="s">
        <v>1960</v>
      </c>
      <c r="C1903" s="87"/>
      <c r="D1903" s="87" t="s">
        <v>477</v>
      </c>
      <c r="E1903" s="87" t="s">
        <v>478</v>
      </c>
      <c r="F1903" s="87"/>
      <c r="G1903" s="87">
        <v>1</v>
      </c>
      <c r="H1903" s="88">
        <v>0</v>
      </c>
      <c r="I1903" s="89">
        <v>5</v>
      </c>
      <c r="J1903" s="88">
        <v>0</v>
      </c>
      <c r="K1903" s="88">
        <v>194</v>
      </c>
    </row>
    <row r="1904" spans="1:11" ht="21" x14ac:dyDescent="0.2">
      <c r="A1904" s="87" t="s">
        <v>1961</v>
      </c>
      <c r="B1904" s="87" t="s">
        <v>1960</v>
      </c>
      <c r="C1904" s="87"/>
      <c r="D1904" s="87" t="s">
        <v>787</v>
      </c>
      <c r="E1904" s="87" t="s">
        <v>478</v>
      </c>
      <c r="F1904" s="87"/>
      <c r="G1904" s="87">
        <v>1</v>
      </c>
      <c r="H1904" s="88">
        <v>0</v>
      </c>
      <c r="I1904" s="89">
        <v>0</v>
      </c>
      <c r="J1904" s="88">
        <v>16</v>
      </c>
      <c r="K1904" s="88">
        <v>0</v>
      </c>
    </row>
    <row r="1905" spans="1:11" ht="31.5" x14ac:dyDescent="0.2">
      <c r="A1905" s="87" t="s">
        <v>1962</v>
      </c>
      <c r="B1905" s="87" t="s">
        <v>1963</v>
      </c>
      <c r="C1905" s="87"/>
      <c r="D1905" s="87" t="s">
        <v>477</v>
      </c>
      <c r="E1905" s="87" t="s">
        <v>478</v>
      </c>
      <c r="F1905" s="87"/>
      <c r="G1905" s="87">
        <v>1</v>
      </c>
      <c r="H1905" s="88">
        <v>0</v>
      </c>
      <c r="I1905" s="89">
        <v>5</v>
      </c>
      <c r="J1905" s="88">
        <v>0</v>
      </c>
      <c r="K1905" s="88">
        <v>0</v>
      </c>
    </row>
    <row r="1906" spans="1:11" ht="31.5" x14ac:dyDescent="0.2">
      <c r="A1906" s="87" t="s">
        <v>1964</v>
      </c>
      <c r="B1906" s="87" t="s">
        <v>1963</v>
      </c>
      <c r="C1906" s="87"/>
      <c r="D1906" s="87" t="s">
        <v>787</v>
      </c>
      <c r="E1906" s="87" t="s">
        <v>478</v>
      </c>
      <c r="F1906" s="87"/>
      <c r="G1906" s="87">
        <v>1</v>
      </c>
      <c r="H1906" s="88">
        <v>0</v>
      </c>
      <c r="I1906" s="89">
        <v>0</v>
      </c>
      <c r="J1906" s="88">
        <v>7</v>
      </c>
      <c r="K1906" s="88">
        <v>0</v>
      </c>
    </row>
    <row r="1907" spans="1:11" ht="31.5" x14ac:dyDescent="0.2">
      <c r="A1907" s="87" t="s">
        <v>1965</v>
      </c>
      <c r="B1907" s="87" t="s">
        <v>1966</v>
      </c>
      <c r="C1907" s="87"/>
      <c r="D1907" s="87" t="s">
        <v>477</v>
      </c>
      <c r="E1907" s="87" t="s">
        <v>478</v>
      </c>
      <c r="F1907" s="87"/>
      <c r="G1907" s="87">
        <v>1</v>
      </c>
      <c r="H1907" s="88">
        <v>0</v>
      </c>
      <c r="I1907" s="89">
        <v>5</v>
      </c>
      <c r="J1907" s="88">
        <v>152</v>
      </c>
      <c r="K1907" s="88">
        <v>160</v>
      </c>
    </row>
    <row r="1908" spans="1:11" ht="31.5" x14ac:dyDescent="0.2">
      <c r="A1908" s="87" t="s">
        <v>1967</v>
      </c>
      <c r="B1908" s="87" t="s">
        <v>1966</v>
      </c>
      <c r="C1908" s="87"/>
      <c r="D1908" s="87" t="s">
        <v>787</v>
      </c>
      <c r="E1908" s="87" t="s">
        <v>478</v>
      </c>
      <c r="F1908" s="87"/>
      <c r="G1908" s="87">
        <v>1</v>
      </c>
      <c r="H1908" s="88">
        <v>0</v>
      </c>
      <c r="I1908" s="89">
        <v>0</v>
      </c>
      <c r="J1908" s="88">
        <v>13</v>
      </c>
      <c r="K1908" s="88">
        <v>0</v>
      </c>
    </row>
    <row r="1909" spans="1:11" ht="21" x14ac:dyDescent="0.2">
      <c r="A1909" s="87" t="s">
        <v>1968</v>
      </c>
      <c r="B1909" s="87" t="s">
        <v>1969</v>
      </c>
      <c r="C1909" s="87"/>
      <c r="D1909" s="87" t="s">
        <v>477</v>
      </c>
      <c r="E1909" s="87" t="s">
        <v>478</v>
      </c>
      <c r="F1909" s="87"/>
      <c r="G1909" s="87">
        <v>1</v>
      </c>
      <c r="H1909" s="88">
        <v>0</v>
      </c>
      <c r="I1909" s="89">
        <v>5</v>
      </c>
      <c r="J1909" s="88">
        <v>0</v>
      </c>
      <c r="K1909" s="88">
        <v>250</v>
      </c>
    </row>
    <row r="1910" spans="1:11" ht="21" x14ac:dyDescent="0.2">
      <c r="A1910" s="87" t="s">
        <v>1970</v>
      </c>
      <c r="B1910" s="87" t="s">
        <v>1969</v>
      </c>
      <c r="C1910" s="87"/>
      <c r="D1910" s="87" t="s">
        <v>787</v>
      </c>
      <c r="E1910" s="87" t="s">
        <v>478</v>
      </c>
      <c r="F1910" s="87"/>
      <c r="G1910" s="87">
        <v>1</v>
      </c>
      <c r="H1910" s="88">
        <v>0</v>
      </c>
      <c r="I1910" s="89">
        <v>0</v>
      </c>
      <c r="J1910" s="88">
        <v>20</v>
      </c>
      <c r="K1910" s="88">
        <v>0</v>
      </c>
    </row>
    <row r="1911" spans="1:11" ht="21" x14ac:dyDescent="0.2">
      <c r="A1911" s="87" t="s">
        <v>1971</v>
      </c>
      <c r="B1911" s="87" t="s">
        <v>1972</v>
      </c>
      <c r="C1911" s="87"/>
      <c r="D1911" s="87" t="s">
        <v>61</v>
      </c>
      <c r="E1911" s="87"/>
      <c r="F1911" s="87"/>
      <c r="G1911" s="87">
        <v>50</v>
      </c>
      <c r="H1911" s="88">
        <v>0</v>
      </c>
      <c r="I1911" s="89">
        <v>50</v>
      </c>
      <c r="J1911" s="88">
        <v>1</v>
      </c>
      <c r="K1911" s="88">
        <v>2.0499999999999998</v>
      </c>
    </row>
    <row r="1912" spans="1:11" ht="21" x14ac:dyDescent="0.2">
      <c r="A1912" s="87" t="s">
        <v>1973</v>
      </c>
      <c r="B1912" s="87" t="s">
        <v>1972</v>
      </c>
      <c r="C1912" s="87"/>
      <c r="D1912" s="87" t="s">
        <v>64</v>
      </c>
      <c r="E1912" s="87"/>
      <c r="F1912" s="87"/>
      <c r="G1912" s="87">
        <v>50</v>
      </c>
      <c r="H1912" s="88">
        <v>0</v>
      </c>
      <c r="I1912" s="89">
        <v>50</v>
      </c>
      <c r="J1912" s="88">
        <v>1.2</v>
      </c>
      <c r="K1912" s="88">
        <v>2.4500000000000002</v>
      </c>
    </row>
    <row r="1913" spans="1:11" ht="21" x14ac:dyDescent="0.2">
      <c r="A1913" s="87" t="s">
        <v>1974</v>
      </c>
      <c r="B1913" s="87" t="s">
        <v>1972</v>
      </c>
      <c r="C1913" s="87"/>
      <c r="D1913" s="87" t="s">
        <v>81</v>
      </c>
      <c r="E1913" s="87"/>
      <c r="F1913" s="87" t="s">
        <v>2594</v>
      </c>
      <c r="G1913" s="87">
        <v>50</v>
      </c>
      <c r="H1913" s="88">
        <v>0</v>
      </c>
      <c r="I1913" s="89">
        <v>50</v>
      </c>
      <c r="J1913" s="88">
        <v>0</v>
      </c>
      <c r="K1913" s="88">
        <v>0</v>
      </c>
    </row>
    <row r="1914" spans="1:11" ht="21" x14ac:dyDescent="0.2">
      <c r="A1914" s="87" t="s">
        <v>1975</v>
      </c>
      <c r="B1914" s="87" t="s">
        <v>1972</v>
      </c>
      <c r="C1914" s="87"/>
      <c r="D1914" s="87" t="s">
        <v>59</v>
      </c>
      <c r="E1914" s="87"/>
      <c r="F1914" s="87"/>
      <c r="G1914" s="87">
        <v>50</v>
      </c>
      <c r="H1914" s="88">
        <v>0</v>
      </c>
      <c r="I1914" s="89">
        <v>50</v>
      </c>
      <c r="J1914" s="88">
        <v>0.9</v>
      </c>
      <c r="K1914" s="88">
        <v>1.85</v>
      </c>
    </row>
    <row r="1915" spans="1:11" ht="31.5" x14ac:dyDescent="0.2">
      <c r="A1915" s="87" t="s">
        <v>1976</v>
      </c>
      <c r="B1915" s="87" t="s">
        <v>1977</v>
      </c>
      <c r="C1915" s="87"/>
      <c r="D1915" s="87" t="s">
        <v>477</v>
      </c>
      <c r="E1915" s="87" t="s">
        <v>478</v>
      </c>
      <c r="F1915" s="87"/>
      <c r="G1915" s="87">
        <v>1</v>
      </c>
      <c r="H1915" s="88">
        <v>0</v>
      </c>
      <c r="I1915" s="89">
        <v>5</v>
      </c>
      <c r="J1915" s="88">
        <v>90</v>
      </c>
      <c r="K1915" s="88">
        <v>95</v>
      </c>
    </row>
    <row r="1916" spans="1:11" ht="31.5" x14ac:dyDescent="0.2">
      <c r="A1916" s="87" t="s">
        <v>1978</v>
      </c>
      <c r="B1916" s="87" t="s">
        <v>1977</v>
      </c>
      <c r="C1916" s="87"/>
      <c r="D1916" s="87" t="s">
        <v>787</v>
      </c>
      <c r="E1916" s="87" t="s">
        <v>478</v>
      </c>
      <c r="F1916" s="87"/>
      <c r="G1916" s="87">
        <v>1</v>
      </c>
      <c r="H1916" s="88">
        <v>0</v>
      </c>
      <c r="I1916" s="89">
        <v>0</v>
      </c>
      <c r="J1916" s="88">
        <v>9</v>
      </c>
      <c r="K1916" s="88">
        <v>0</v>
      </c>
    </row>
    <row r="1917" spans="1:11" ht="21" x14ac:dyDescent="0.2">
      <c r="A1917" s="87" t="s">
        <v>1979</v>
      </c>
      <c r="B1917" s="87" t="s">
        <v>1980</v>
      </c>
      <c r="C1917" s="87"/>
      <c r="D1917" s="87" t="s">
        <v>477</v>
      </c>
      <c r="E1917" s="87" t="s">
        <v>478</v>
      </c>
      <c r="F1917" s="87"/>
      <c r="G1917" s="87">
        <v>1</v>
      </c>
      <c r="H1917" s="88">
        <v>0</v>
      </c>
      <c r="I1917" s="89">
        <v>0</v>
      </c>
      <c r="J1917" s="88">
        <v>0</v>
      </c>
      <c r="K1917" s="88">
        <v>0</v>
      </c>
    </row>
    <row r="1918" spans="1:11" ht="31.5" x14ac:dyDescent="0.2">
      <c r="A1918" s="87" t="s">
        <v>3353</v>
      </c>
      <c r="B1918" s="87" t="s">
        <v>3169</v>
      </c>
      <c r="C1918" s="87" t="s">
        <v>69</v>
      </c>
      <c r="D1918" s="87" t="s">
        <v>61</v>
      </c>
      <c r="E1918" s="87"/>
      <c r="F1918" s="87"/>
      <c r="G1918" s="87">
        <v>10</v>
      </c>
      <c r="H1918" s="88">
        <v>0</v>
      </c>
      <c r="I1918" s="89">
        <v>10</v>
      </c>
      <c r="J1918" s="88">
        <v>10.8</v>
      </c>
      <c r="K1918" s="88">
        <v>22.15</v>
      </c>
    </row>
    <row r="1919" spans="1:11" ht="31.5" x14ac:dyDescent="0.2">
      <c r="A1919" s="87" t="s">
        <v>3354</v>
      </c>
      <c r="B1919" s="87" t="s">
        <v>3169</v>
      </c>
      <c r="C1919" s="87" t="s">
        <v>69</v>
      </c>
      <c r="D1919" s="87" t="s">
        <v>64</v>
      </c>
      <c r="E1919" s="87"/>
      <c r="F1919" s="87"/>
      <c r="G1919" s="87">
        <v>10</v>
      </c>
      <c r="H1919" s="88">
        <v>0</v>
      </c>
      <c r="I1919" s="89">
        <v>10</v>
      </c>
      <c r="J1919" s="88">
        <v>12.75</v>
      </c>
      <c r="K1919" s="88">
        <v>26.15</v>
      </c>
    </row>
    <row r="1920" spans="1:11" ht="31.5" x14ac:dyDescent="0.2">
      <c r="A1920" s="87" t="s">
        <v>3355</v>
      </c>
      <c r="B1920" s="87" t="s">
        <v>3169</v>
      </c>
      <c r="C1920" s="87" t="s">
        <v>69</v>
      </c>
      <c r="D1920" s="87" t="s">
        <v>62</v>
      </c>
      <c r="E1920" s="87"/>
      <c r="F1920" s="87"/>
      <c r="G1920" s="87">
        <v>10</v>
      </c>
      <c r="H1920" s="88">
        <v>0</v>
      </c>
      <c r="I1920" s="89">
        <v>10</v>
      </c>
      <c r="J1920" s="88">
        <v>14.5</v>
      </c>
      <c r="K1920" s="88">
        <v>29.7</v>
      </c>
    </row>
    <row r="1921" spans="1:11" ht="31.5" x14ac:dyDescent="0.2">
      <c r="A1921" s="87" t="s">
        <v>3168</v>
      </c>
      <c r="B1921" s="87" t="s">
        <v>3169</v>
      </c>
      <c r="C1921" s="87" t="s">
        <v>69</v>
      </c>
      <c r="D1921" s="87" t="s">
        <v>63</v>
      </c>
      <c r="E1921" s="87"/>
      <c r="F1921" s="87"/>
      <c r="G1921" s="87">
        <v>10</v>
      </c>
      <c r="H1921" s="88">
        <v>0</v>
      </c>
      <c r="I1921" s="89">
        <v>10</v>
      </c>
      <c r="J1921" s="88">
        <v>16</v>
      </c>
      <c r="K1921" s="88">
        <v>32.799999999999997</v>
      </c>
    </row>
    <row r="1922" spans="1:11" ht="31.5" x14ac:dyDescent="0.2">
      <c r="A1922" s="87" t="s">
        <v>3628</v>
      </c>
      <c r="B1922" s="87" t="s">
        <v>3169</v>
      </c>
      <c r="C1922" s="87" t="s">
        <v>69</v>
      </c>
      <c r="D1922" s="87" t="s">
        <v>329</v>
      </c>
      <c r="E1922" s="87"/>
      <c r="F1922" s="87"/>
      <c r="G1922" s="87">
        <v>10</v>
      </c>
      <c r="H1922" s="88">
        <v>0</v>
      </c>
      <c r="I1922" s="89">
        <v>10</v>
      </c>
      <c r="J1922" s="88">
        <v>17.600000000000001</v>
      </c>
      <c r="K1922" s="88">
        <v>36.1</v>
      </c>
    </row>
    <row r="1923" spans="1:11" ht="31.5" x14ac:dyDescent="0.2">
      <c r="A1923" s="87" t="s">
        <v>3629</v>
      </c>
      <c r="B1923" s="87" t="s">
        <v>3169</v>
      </c>
      <c r="C1923" s="87" t="s">
        <v>69</v>
      </c>
      <c r="D1923" s="87" t="s">
        <v>330</v>
      </c>
      <c r="E1923" s="87"/>
      <c r="F1923" s="87"/>
      <c r="G1923" s="87">
        <v>10</v>
      </c>
      <c r="H1923" s="88">
        <v>0</v>
      </c>
      <c r="I1923" s="89">
        <v>10</v>
      </c>
      <c r="J1923" s="88">
        <v>19.2</v>
      </c>
      <c r="K1923" s="88">
        <v>39.4</v>
      </c>
    </row>
    <row r="1924" spans="1:11" ht="31.5" x14ac:dyDescent="0.2">
      <c r="A1924" s="87" t="s">
        <v>1981</v>
      </c>
      <c r="B1924" s="87" t="s">
        <v>48</v>
      </c>
      <c r="C1924" s="87" t="s">
        <v>69</v>
      </c>
      <c r="D1924" s="87" t="s">
        <v>61</v>
      </c>
      <c r="E1924" s="87"/>
      <c r="F1924" s="87" t="s">
        <v>1982</v>
      </c>
      <c r="G1924" s="87">
        <v>10</v>
      </c>
      <c r="H1924" s="88">
        <v>0</v>
      </c>
      <c r="I1924" s="89">
        <v>10</v>
      </c>
      <c r="J1924" s="88">
        <v>15.85</v>
      </c>
      <c r="K1924" s="88">
        <v>32.5</v>
      </c>
    </row>
    <row r="1925" spans="1:11" ht="31.5" x14ac:dyDescent="0.2">
      <c r="A1925" s="87" t="s">
        <v>1983</v>
      </c>
      <c r="B1925" s="87" t="s">
        <v>48</v>
      </c>
      <c r="C1925" s="87" t="s">
        <v>69</v>
      </c>
      <c r="D1925" s="87" t="s">
        <v>64</v>
      </c>
      <c r="E1925" s="87"/>
      <c r="F1925" s="87" t="s">
        <v>1982</v>
      </c>
      <c r="G1925" s="87">
        <v>10</v>
      </c>
      <c r="H1925" s="88">
        <v>0</v>
      </c>
      <c r="I1925" s="89">
        <v>10</v>
      </c>
      <c r="J1925" s="88">
        <v>17.350000000000001</v>
      </c>
      <c r="K1925" s="88">
        <v>35.549999999999997</v>
      </c>
    </row>
    <row r="1926" spans="1:11" ht="31.5" x14ac:dyDescent="0.2">
      <c r="A1926" s="87" t="s">
        <v>1984</v>
      </c>
      <c r="B1926" s="87" t="s">
        <v>48</v>
      </c>
      <c r="C1926" s="87" t="s">
        <v>69</v>
      </c>
      <c r="D1926" s="87" t="s">
        <v>62</v>
      </c>
      <c r="E1926" s="87"/>
      <c r="F1926" s="87" t="s">
        <v>1982</v>
      </c>
      <c r="G1926" s="87">
        <v>10</v>
      </c>
      <c r="H1926" s="88">
        <v>0</v>
      </c>
      <c r="I1926" s="89">
        <v>10</v>
      </c>
      <c r="J1926" s="88">
        <v>18.899999999999999</v>
      </c>
      <c r="K1926" s="88">
        <v>38.75</v>
      </c>
    </row>
    <row r="1927" spans="1:11" ht="31.5" x14ac:dyDescent="0.2">
      <c r="A1927" s="87" t="s">
        <v>1985</v>
      </c>
      <c r="B1927" s="87" t="s">
        <v>48</v>
      </c>
      <c r="C1927" s="87" t="s">
        <v>69</v>
      </c>
      <c r="D1927" s="87" t="s">
        <v>59</v>
      </c>
      <c r="E1927" s="87"/>
      <c r="F1927" s="87" t="s">
        <v>1982</v>
      </c>
      <c r="G1927" s="87">
        <v>10</v>
      </c>
      <c r="H1927" s="88">
        <v>0</v>
      </c>
      <c r="I1927" s="89">
        <v>10</v>
      </c>
      <c r="J1927" s="88">
        <v>14</v>
      </c>
      <c r="K1927" s="88">
        <v>28.7</v>
      </c>
    </row>
    <row r="1928" spans="1:11" ht="31.5" x14ac:dyDescent="0.2">
      <c r="A1928" s="87" t="s">
        <v>1986</v>
      </c>
      <c r="B1928" s="87" t="s">
        <v>48</v>
      </c>
      <c r="C1928" s="87" t="s">
        <v>69</v>
      </c>
      <c r="D1928" s="87" t="s">
        <v>1987</v>
      </c>
      <c r="E1928" s="87"/>
      <c r="F1928" s="87" t="s">
        <v>1137</v>
      </c>
      <c r="G1928" s="87">
        <v>10</v>
      </c>
      <c r="H1928" s="88">
        <v>0</v>
      </c>
      <c r="I1928" s="89">
        <v>10</v>
      </c>
      <c r="J1928" s="88">
        <v>16.149999999999999</v>
      </c>
      <c r="K1928" s="88">
        <v>33.1</v>
      </c>
    </row>
    <row r="1929" spans="1:11" ht="31.5" x14ac:dyDescent="0.2">
      <c r="A1929" s="87" t="s">
        <v>1988</v>
      </c>
      <c r="B1929" s="87" t="s">
        <v>48</v>
      </c>
      <c r="C1929" s="87" t="s">
        <v>69</v>
      </c>
      <c r="D1929" s="87" t="s">
        <v>1987</v>
      </c>
      <c r="E1929" s="87" t="s">
        <v>328</v>
      </c>
      <c r="F1929" s="87"/>
      <c r="G1929" s="87">
        <v>10</v>
      </c>
      <c r="H1929" s="88">
        <v>0</v>
      </c>
      <c r="I1929" s="89">
        <v>10</v>
      </c>
      <c r="J1929" s="88">
        <v>17.55</v>
      </c>
      <c r="K1929" s="88">
        <v>36</v>
      </c>
    </row>
    <row r="1930" spans="1:11" ht="31.5" x14ac:dyDescent="0.2">
      <c r="A1930" s="87" t="s">
        <v>1989</v>
      </c>
      <c r="B1930" s="87" t="s">
        <v>48</v>
      </c>
      <c r="C1930" s="87"/>
      <c r="D1930" s="87" t="s">
        <v>61</v>
      </c>
      <c r="E1930" s="87"/>
      <c r="F1930" s="87" t="s">
        <v>1982</v>
      </c>
      <c r="G1930" s="87">
        <v>10</v>
      </c>
      <c r="H1930" s="88">
        <v>0</v>
      </c>
      <c r="I1930" s="89">
        <v>10</v>
      </c>
      <c r="J1930" s="88">
        <v>15.55</v>
      </c>
      <c r="K1930" s="88">
        <v>31.9</v>
      </c>
    </row>
    <row r="1931" spans="1:11" ht="31.5" x14ac:dyDescent="0.2">
      <c r="A1931" s="87" t="s">
        <v>1990</v>
      </c>
      <c r="B1931" s="87" t="s">
        <v>48</v>
      </c>
      <c r="C1931" s="87"/>
      <c r="D1931" s="87" t="s">
        <v>64</v>
      </c>
      <c r="E1931" s="87"/>
      <c r="F1931" s="87" t="s">
        <v>1982</v>
      </c>
      <c r="G1931" s="87">
        <v>10</v>
      </c>
      <c r="H1931" s="88">
        <v>0</v>
      </c>
      <c r="I1931" s="89">
        <v>10</v>
      </c>
      <c r="J1931" s="88">
        <v>18.149999999999999</v>
      </c>
      <c r="K1931" s="88">
        <v>37.200000000000003</v>
      </c>
    </row>
    <row r="1932" spans="1:11" ht="31.5" x14ac:dyDescent="0.2">
      <c r="A1932" s="87" t="s">
        <v>1991</v>
      </c>
      <c r="B1932" s="87" t="s">
        <v>48</v>
      </c>
      <c r="C1932" s="87"/>
      <c r="D1932" s="87" t="s">
        <v>59</v>
      </c>
      <c r="E1932" s="87"/>
      <c r="F1932" s="87" t="s">
        <v>1982</v>
      </c>
      <c r="G1932" s="87">
        <v>10</v>
      </c>
      <c r="H1932" s="88">
        <v>0</v>
      </c>
      <c r="I1932" s="89">
        <v>10</v>
      </c>
      <c r="J1932" s="88">
        <v>12.35</v>
      </c>
      <c r="K1932" s="88">
        <v>25.3</v>
      </c>
    </row>
    <row r="1933" spans="1:11" ht="31.5" x14ac:dyDescent="0.2">
      <c r="A1933" s="87" t="s">
        <v>3125</v>
      </c>
      <c r="B1933" s="87" t="s">
        <v>48</v>
      </c>
      <c r="C1933" s="87"/>
      <c r="D1933" s="87" t="s">
        <v>1987</v>
      </c>
      <c r="E1933" s="87" t="s">
        <v>816</v>
      </c>
      <c r="F1933" s="87"/>
      <c r="G1933" s="87">
        <v>5</v>
      </c>
      <c r="H1933" s="88">
        <v>0</v>
      </c>
      <c r="I1933" s="89">
        <v>10</v>
      </c>
      <c r="J1933" s="88">
        <v>21.6</v>
      </c>
      <c r="K1933" s="88">
        <v>44.3</v>
      </c>
    </row>
    <row r="1934" spans="1:11" ht="31.5" x14ac:dyDescent="0.2">
      <c r="A1934" s="87" t="s">
        <v>1992</v>
      </c>
      <c r="B1934" s="87" t="s">
        <v>48</v>
      </c>
      <c r="C1934" s="87"/>
      <c r="D1934" s="87" t="s">
        <v>1987</v>
      </c>
      <c r="E1934" s="87" t="s">
        <v>328</v>
      </c>
      <c r="F1934" s="87"/>
      <c r="G1934" s="87">
        <v>10</v>
      </c>
      <c r="H1934" s="88">
        <v>0</v>
      </c>
      <c r="I1934" s="89">
        <v>10</v>
      </c>
      <c r="J1934" s="88">
        <v>17.55</v>
      </c>
      <c r="K1934" s="88">
        <v>36</v>
      </c>
    </row>
    <row r="1935" spans="1:11" ht="21" x14ac:dyDescent="0.2">
      <c r="A1935" s="87" t="s">
        <v>1993</v>
      </c>
      <c r="B1935" s="87" t="s">
        <v>1994</v>
      </c>
      <c r="C1935" s="87"/>
      <c r="D1935" s="87" t="s">
        <v>477</v>
      </c>
      <c r="E1935" s="87" t="s">
        <v>478</v>
      </c>
      <c r="F1935" s="87"/>
      <c r="G1935" s="87">
        <v>1</v>
      </c>
      <c r="H1935" s="88">
        <v>0</v>
      </c>
      <c r="I1935" s="89">
        <v>5</v>
      </c>
      <c r="J1935" s="88">
        <v>106</v>
      </c>
      <c r="K1935" s="88">
        <v>111</v>
      </c>
    </row>
    <row r="1936" spans="1:11" ht="21" x14ac:dyDescent="0.2">
      <c r="A1936" s="87" t="s">
        <v>1995</v>
      </c>
      <c r="B1936" s="87" t="s">
        <v>1994</v>
      </c>
      <c r="C1936" s="87"/>
      <c r="D1936" s="87" t="s">
        <v>787</v>
      </c>
      <c r="E1936" s="87" t="s">
        <v>478</v>
      </c>
      <c r="F1936" s="87"/>
      <c r="G1936" s="87">
        <v>1</v>
      </c>
      <c r="H1936" s="88">
        <v>0</v>
      </c>
      <c r="I1936" s="89">
        <v>0</v>
      </c>
      <c r="J1936" s="88">
        <v>9</v>
      </c>
      <c r="K1936" s="88">
        <v>0</v>
      </c>
    </row>
    <row r="1937" spans="1:11" ht="21" x14ac:dyDescent="0.2">
      <c r="A1937" s="87" t="s">
        <v>1996</v>
      </c>
      <c r="B1937" s="87" t="s">
        <v>1997</v>
      </c>
      <c r="C1937" s="87"/>
      <c r="D1937" s="87" t="s">
        <v>477</v>
      </c>
      <c r="E1937" s="87" t="s">
        <v>478</v>
      </c>
      <c r="F1937" s="87"/>
      <c r="G1937" s="87">
        <v>1</v>
      </c>
      <c r="H1937" s="88">
        <v>0</v>
      </c>
      <c r="I1937" s="89">
        <v>5</v>
      </c>
      <c r="J1937" s="88">
        <v>0</v>
      </c>
      <c r="K1937" s="88">
        <v>220</v>
      </c>
    </row>
    <row r="1938" spans="1:11" ht="21" x14ac:dyDescent="0.2">
      <c r="A1938" s="87" t="s">
        <v>1998</v>
      </c>
      <c r="B1938" s="87" t="s">
        <v>1997</v>
      </c>
      <c r="C1938" s="87"/>
      <c r="D1938" s="87" t="s">
        <v>787</v>
      </c>
      <c r="E1938" s="87" t="s">
        <v>478</v>
      </c>
      <c r="F1938" s="87"/>
      <c r="G1938" s="87">
        <v>1</v>
      </c>
      <c r="H1938" s="88">
        <v>0</v>
      </c>
      <c r="I1938" s="89">
        <v>0</v>
      </c>
      <c r="J1938" s="88">
        <v>18</v>
      </c>
      <c r="K1938" s="88">
        <v>0</v>
      </c>
    </row>
    <row r="1939" spans="1:11" ht="31.5" x14ac:dyDescent="0.2">
      <c r="A1939" s="87" t="s">
        <v>1999</v>
      </c>
      <c r="B1939" s="87" t="s">
        <v>2000</v>
      </c>
      <c r="C1939" s="87"/>
      <c r="D1939" s="87" t="s">
        <v>477</v>
      </c>
      <c r="E1939" s="87" t="s">
        <v>478</v>
      </c>
      <c r="F1939" s="87"/>
      <c r="G1939" s="87">
        <v>1</v>
      </c>
      <c r="H1939" s="88">
        <v>0</v>
      </c>
      <c r="I1939" s="89">
        <v>0</v>
      </c>
      <c r="J1939" s="88">
        <v>105</v>
      </c>
      <c r="K1939" s="88">
        <v>0</v>
      </c>
    </row>
    <row r="1940" spans="1:11" ht="31.5" x14ac:dyDescent="0.2">
      <c r="A1940" s="87" t="s">
        <v>2001</v>
      </c>
      <c r="B1940" s="87" t="s">
        <v>2000</v>
      </c>
      <c r="C1940" s="87"/>
      <c r="D1940" s="87" t="s">
        <v>1864</v>
      </c>
      <c r="E1940" s="87" t="s">
        <v>478</v>
      </c>
      <c r="F1940" s="87"/>
      <c r="G1940" s="87">
        <v>1</v>
      </c>
      <c r="H1940" s="88">
        <v>0</v>
      </c>
      <c r="I1940" s="89">
        <v>0</v>
      </c>
      <c r="J1940" s="88">
        <v>0</v>
      </c>
      <c r="K1940" s="88">
        <v>0</v>
      </c>
    </row>
    <row r="1941" spans="1:11" ht="42" x14ac:dyDescent="0.2">
      <c r="A1941" s="87" t="s">
        <v>2002</v>
      </c>
      <c r="B1941" s="87" t="s">
        <v>2003</v>
      </c>
      <c r="C1941" s="87"/>
      <c r="D1941" s="87" t="s">
        <v>61</v>
      </c>
      <c r="E1941" s="87"/>
      <c r="F1941" s="87"/>
      <c r="G1941" s="87">
        <v>10</v>
      </c>
      <c r="H1941" s="88">
        <v>0</v>
      </c>
      <c r="I1941" s="89">
        <v>10</v>
      </c>
      <c r="J1941" s="88">
        <v>14.25</v>
      </c>
      <c r="K1941" s="88">
        <v>29.2</v>
      </c>
    </row>
    <row r="1942" spans="1:11" ht="42" x14ac:dyDescent="0.2">
      <c r="A1942" s="87" t="s">
        <v>2004</v>
      </c>
      <c r="B1942" s="87" t="s">
        <v>2003</v>
      </c>
      <c r="C1942" s="87"/>
      <c r="D1942" s="87" t="s">
        <v>64</v>
      </c>
      <c r="E1942" s="87"/>
      <c r="F1942" s="87"/>
      <c r="G1942" s="87">
        <v>10</v>
      </c>
      <c r="H1942" s="88">
        <v>0</v>
      </c>
      <c r="I1942" s="89">
        <v>10</v>
      </c>
      <c r="J1942" s="88">
        <v>16.8</v>
      </c>
      <c r="K1942" s="88">
        <v>34.450000000000003</v>
      </c>
    </row>
    <row r="1943" spans="1:11" ht="42" x14ac:dyDescent="0.2">
      <c r="A1943" s="87" t="s">
        <v>2005</v>
      </c>
      <c r="B1943" s="87" t="s">
        <v>2003</v>
      </c>
      <c r="C1943" s="87"/>
      <c r="D1943" s="87" t="s">
        <v>62</v>
      </c>
      <c r="E1943" s="87"/>
      <c r="F1943" s="87"/>
      <c r="G1943" s="87">
        <v>10</v>
      </c>
      <c r="H1943" s="88">
        <v>0</v>
      </c>
      <c r="I1943" s="89">
        <v>10</v>
      </c>
      <c r="J1943" s="88">
        <v>19.25</v>
      </c>
      <c r="K1943" s="88">
        <v>39.450000000000003</v>
      </c>
    </row>
    <row r="1944" spans="1:11" ht="42" x14ac:dyDescent="0.2">
      <c r="A1944" s="87" t="s">
        <v>2006</v>
      </c>
      <c r="B1944" s="87" t="s">
        <v>2003</v>
      </c>
      <c r="C1944" s="87"/>
      <c r="D1944" s="87" t="s">
        <v>63</v>
      </c>
      <c r="E1944" s="87"/>
      <c r="F1944" s="87"/>
      <c r="G1944" s="87">
        <v>10</v>
      </c>
      <c r="H1944" s="88">
        <v>0</v>
      </c>
      <c r="I1944" s="89">
        <v>10</v>
      </c>
      <c r="J1944" s="88">
        <v>21.75</v>
      </c>
      <c r="K1944" s="88">
        <v>44.6</v>
      </c>
    </row>
    <row r="1945" spans="1:11" ht="42" x14ac:dyDescent="0.2">
      <c r="A1945" s="87" t="s">
        <v>2007</v>
      </c>
      <c r="B1945" s="87" t="s">
        <v>2003</v>
      </c>
      <c r="C1945" s="87"/>
      <c r="D1945" s="87" t="s">
        <v>329</v>
      </c>
      <c r="E1945" s="87"/>
      <c r="F1945" s="87" t="s">
        <v>331</v>
      </c>
      <c r="G1945" s="87">
        <v>10</v>
      </c>
      <c r="H1945" s="88">
        <v>0</v>
      </c>
      <c r="I1945" s="89">
        <v>10</v>
      </c>
      <c r="J1945" s="88">
        <v>24.3</v>
      </c>
      <c r="K1945" s="88">
        <v>49.8</v>
      </c>
    </row>
    <row r="1946" spans="1:11" ht="42" x14ac:dyDescent="0.2">
      <c r="A1946" s="87" t="s">
        <v>2008</v>
      </c>
      <c r="B1946" s="87" t="s">
        <v>2003</v>
      </c>
      <c r="C1946" s="87"/>
      <c r="D1946" s="87" t="s">
        <v>330</v>
      </c>
      <c r="E1946" s="87"/>
      <c r="F1946" s="87" t="s">
        <v>331</v>
      </c>
      <c r="G1946" s="87">
        <v>3</v>
      </c>
      <c r="H1946" s="88">
        <v>0</v>
      </c>
      <c r="I1946" s="89">
        <v>9</v>
      </c>
      <c r="J1946" s="88">
        <v>25.85</v>
      </c>
      <c r="K1946" s="88">
        <v>53</v>
      </c>
    </row>
    <row r="1947" spans="1:11" ht="42" x14ac:dyDescent="0.2">
      <c r="A1947" s="87" t="s">
        <v>2009</v>
      </c>
      <c r="B1947" s="87" t="s">
        <v>2003</v>
      </c>
      <c r="C1947" s="87"/>
      <c r="D1947" s="87" t="s">
        <v>59</v>
      </c>
      <c r="E1947" s="87"/>
      <c r="F1947" s="87"/>
      <c r="G1947" s="87">
        <v>10</v>
      </c>
      <c r="H1947" s="88">
        <v>0</v>
      </c>
      <c r="I1947" s="89">
        <v>10</v>
      </c>
      <c r="J1947" s="88">
        <v>13.5</v>
      </c>
      <c r="K1947" s="88">
        <v>27.65</v>
      </c>
    </row>
    <row r="1948" spans="1:11" ht="21" x14ac:dyDescent="0.2">
      <c r="A1948" s="87" t="s">
        <v>2010</v>
      </c>
      <c r="B1948" s="87" t="s">
        <v>2011</v>
      </c>
      <c r="C1948" s="87"/>
      <c r="D1948" s="87" t="s">
        <v>477</v>
      </c>
      <c r="E1948" s="87" t="s">
        <v>478</v>
      </c>
      <c r="F1948" s="87"/>
      <c r="G1948" s="87">
        <v>1</v>
      </c>
      <c r="H1948" s="88">
        <v>0</v>
      </c>
      <c r="I1948" s="89">
        <v>0</v>
      </c>
      <c r="J1948" s="88">
        <v>0</v>
      </c>
      <c r="K1948" s="88">
        <v>0</v>
      </c>
    </row>
    <row r="1949" spans="1:11" ht="21" x14ac:dyDescent="0.2">
      <c r="A1949" s="87" t="s">
        <v>2012</v>
      </c>
      <c r="B1949" s="87" t="s">
        <v>2013</v>
      </c>
      <c r="C1949" s="87"/>
      <c r="D1949" s="87" t="s">
        <v>477</v>
      </c>
      <c r="E1949" s="87" t="s">
        <v>478</v>
      </c>
      <c r="F1949" s="87"/>
      <c r="G1949" s="87">
        <v>1</v>
      </c>
      <c r="H1949" s="88">
        <v>0</v>
      </c>
      <c r="I1949" s="89">
        <v>0</v>
      </c>
      <c r="J1949" s="88">
        <v>0</v>
      </c>
      <c r="K1949" s="88">
        <v>0</v>
      </c>
    </row>
    <row r="1950" spans="1:11" ht="42" x14ac:dyDescent="0.2">
      <c r="A1950" s="87" t="s">
        <v>3356</v>
      </c>
      <c r="B1950" s="87" t="s">
        <v>278</v>
      </c>
      <c r="C1950" s="87" t="s">
        <v>69</v>
      </c>
      <c r="D1950" s="87" t="s">
        <v>61</v>
      </c>
      <c r="E1950" s="87"/>
      <c r="F1950" s="87" t="s">
        <v>1137</v>
      </c>
      <c r="G1950" s="87">
        <v>10</v>
      </c>
      <c r="H1950" s="88">
        <v>0</v>
      </c>
      <c r="I1950" s="89">
        <v>10</v>
      </c>
      <c r="J1950" s="88">
        <v>9.5500000000000007</v>
      </c>
      <c r="K1950" s="88">
        <v>19.600000000000001</v>
      </c>
    </row>
    <row r="1951" spans="1:11" ht="42" x14ac:dyDescent="0.2">
      <c r="A1951" s="87" t="s">
        <v>3357</v>
      </c>
      <c r="B1951" s="87" t="s">
        <v>278</v>
      </c>
      <c r="C1951" s="87" t="s">
        <v>69</v>
      </c>
      <c r="D1951" s="87" t="s">
        <v>64</v>
      </c>
      <c r="E1951" s="87"/>
      <c r="F1951" s="87" t="s">
        <v>1137</v>
      </c>
      <c r="G1951" s="87">
        <v>10</v>
      </c>
      <c r="H1951" s="88">
        <v>0</v>
      </c>
      <c r="I1951" s="89">
        <v>10</v>
      </c>
      <c r="J1951" s="88">
        <v>11.25</v>
      </c>
      <c r="K1951" s="88">
        <v>23.05</v>
      </c>
    </row>
    <row r="1952" spans="1:11" ht="42" x14ac:dyDescent="0.2">
      <c r="A1952" s="87" t="s">
        <v>3012</v>
      </c>
      <c r="B1952" s="87" t="s">
        <v>278</v>
      </c>
      <c r="C1952" s="87" t="s">
        <v>69</v>
      </c>
      <c r="D1952" s="87" t="s">
        <v>62</v>
      </c>
      <c r="E1952" s="87"/>
      <c r="F1952" s="87" t="s">
        <v>1137</v>
      </c>
      <c r="G1952" s="87">
        <v>10</v>
      </c>
      <c r="H1952" s="88">
        <v>0</v>
      </c>
      <c r="I1952" s="89">
        <v>10</v>
      </c>
      <c r="J1952" s="88">
        <v>13.05</v>
      </c>
      <c r="K1952" s="88">
        <v>26.75</v>
      </c>
    </row>
    <row r="1953" spans="1:11" ht="42" x14ac:dyDescent="0.2">
      <c r="A1953" s="87" t="s">
        <v>3630</v>
      </c>
      <c r="B1953" s="87" t="s">
        <v>278</v>
      </c>
      <c r="C1953" s="87" t="s">
        <v>69</v>
      </c>
      <c r="D1953" s="87" t="s">
        <v>59</v>
      </c>
      <c r="E1953" s="87"/>
      <c r="F1953" s="87" t="s">
        <v>2594</v>
      </c>
      <c r="G1953" s="87">
        <v>5</v>
      </c>
      <c r="H1953" s="88">
        <v>0</v>
      </c>
      <c r="I1953" s="89">
        <v>10</v>
      </c>
      <c r="J1953" s="88">
        <v>0</v>
      </c>
      <c r="K1953" s="88">
        <v>0</v>
      </c>
    </row>
    <row r="1954" spans="1:11" ht="42" x14ac:dyDescent="0.2">
      <c r="A1954" s="87" t="s">
        <v>3358</v>
      </c>
      <c r="B1954" s="87" t="s">
        <v>278</v>
      </c>
      <c r="C1954" s="87" t="s">
        <v>1146</v>
      </c>
      <c r="D1954" s="87" t="s">
        <v>64</v>
      </c>
      <c r="E1954" s="87" t="s">
        <v>328</v>
      </c>
      <c r="F1954" s="87" t="s">
        <v>331</v>
      </c>
      <c r="G1954" s="87">
        <v>5</v>
      </c>
      <c r="H1954" s="88">
        <v>0</v>
      </c>
      <c r="I1954" s="89">
        <v>10</v>
      </c>
      <c r="J1954" s="88">
        <v>16.7</v>
      </c>
      <c r="K1954" s="88">
        <v>34.25</v>
      </c>
    </row>
    <row r="1955" spans="1:11" ht="42" x14ac:dyDescent="0.2">
      <c r="A1955" s="87" t="s">
        <v>3359</v>
      </c>
      <c r="B1955" s="87" t="s">
        <v>278</v>
      </c>
      <c r="C1955" s="87" t="s">
        <v>1146</v>
      </c>
      <c r="D1955" s="87" t="s">
        <v>62</v>
      </c>
      <c r="E1955" s="87" t="s">
        <v>328</v>
      </c>
      <c r="F1955" s="87" t="s">
        <v>331</v>
      </c>
      <c r="G1955" s="87">
        <v>5</v>
      </c>
      <c r="H1955" s="88">
        <v>0</v>
      </c>
      <c r="I1955" s="89">
        <v>10</v>
      </c>
      <c r="J1955" s="88">
        <v>17.95</v>
      </c>
      <c r="K1955" s="88">
        <v>36.799999999999997</v>
      </c>
    </row>
    <row r="1956" spans="1:11" ht="42" x14ac:dyDescent="0.2">
      <c r="A1956" s="87" t="s">
        <v>3360</v>
      </c>
      <c r="B1956" s="87" t="s">
        <v>278</v>
      </c>
      <c r="C1956" s="87" t="s">
        <v>1146</v>
      </c>
      <c r="D1956" s="87" t="s">
        <v>63</v>
      </c>
      <c r="E1956" s="87" t="s">
        <v>328</v>
      </c>
      <c r="F1956" s="87" t="s">
        <v>331</v>
      </c>
      <c r="G1956" s="87">
        <v>5</v>
      </c>
      <c r="H1956" s="88">
        <v>0</v>
      </c>
      <c r="I1956" s="89">
        <v>10</v>
      </c>
      <c r="J1956" s="88">
        <v>19.2</v>
      </c>
      <c r="K1956" s="88">
        <v>39.35</v>
      </c>
    </row>
    <row r="1957" spans="1:11" ht="42" x14ac:dyDescent="0.2">
      <c r="A1957" s="87" t="s">
        <v>2014</v>
      </c>
      <c r="B1957" s="87" t="s">
        <v>278</v>
      </c>
      <c r="C1957" s="87"/>
      <c r="D1957" s="87" t="s">
        <v>61</v>
      </c>
      <c r="E1957" s="87"/>
      <c r="F1957" s="87" t="s">
        <v>1137</v>
      </c>
      <c r="G1957" s="87">
        <v>10</v>
      </c>
      <c r="H1957" s="88">
        <v>0</v>
      </c>
      <c r="I1957" s="89">
        <v>10</v>
      </c>
      <c r="J1957" s="88">
        <v>9.5500000000000007</v>
      </c>
      <c r="K1957" s="88">
        <v>19.600000000000001</v>
      </c>
    </row>
    <row r="1958" spans="1:11" ht="42" x14ac:dyDescent="0.2">
      <c r="A1958" s="87" t="s">
        <v>2015</v>
      </c>
      <c r="B1958" s="87" t="s">
        <v>278</v>
      </c>
      <c r="C1958" s="87"/>
      <c r="D1958" s="87" t="s">
        <v>61</v>
      </c>
      <c r="E1958" s="87" t="s">
        <v>328</v>
      </c>
      <c r="F1958" s="87"/>
      <c r="G1958" s="87">
        <v>10</v>
      </c>
      <c r="H1958" s="88">
        <v>0</v>
      </c>
      <c r="I1958" s="89">
        <v>10</v>
      </c>
      <c r="J1958" s="88">
        <v>10.45</v>
      </c>
      <c r="K1958" s="88">
        <v>21.4</v>
      </c>
    </row>
    <row r="1959" spans="1:11" ht="42" x14ac:dyDescent="0.2">
      <c r="A1959" s="87" t="s">
        <v>2016</v>
      </c>
      <c r="B1959" s="87" t="s">
        <v>278</v>
      </c>
      <c r="C1959" s="87"/>
      <c r="D1959" s="87" t="s">
        <v>64</v>
      </c>
      <c r="E1959" s="87"/>
      <c r="F1959" s="87" t="s">
        <v>1137</v>
      </c>
      <c r="G1959" s="87">
        <v>10</v>
      </c>
      <c r="H1959" s="88">
        <v>0</v>
      </c>
      <c r="I1959" s="89">
        <v>10</v>
      </c>
      <c r="J1959" s="88">
        <v>11.25</v>
      </c>
      <c r="K1959" s="88">
        <v>23.05</v>
      </c>
    </row>
    <row r="1960" spans="1:11" ht="42" x14ac:dyDescent="0.2">
      <c r="A1960" s="87" t="s">
        <v>2017</v>
      </c>
      <c r="B1960" s="87" t="s">
        <v>278</v>
      </c>
      <c r="C1960" s="87"/>
      <c r="D1960" s="87" t="s">
        <v>64</v>
      </c>
      <c r="E1960" s="87" t="s">
        <v>816</v>
      </c>
      <c r="F1960" s="87" t="s">
        <v>331</v>
      </c>
      <c r="G1960" s="87">
        <v>5</v>
      </c>
      <c r="H1960" s="88">
        <v>0</v>
      </c>
      <c r="I1960" s="89">
        <v>10</v>
      </c>
      <c r="J1960" s="88">
        <v>14.75</v>
      </c>
      <c r="K1960" s="88">
        <v>30.25</v>
      </c>
    </row>
    <row r="1961" spans="1:11" ht="42" x14ac:dyDescent="0.2">
      <c r="A1961" s="87" t="s">
        <v>2018</v>
      </c>
      <c r="B1961" s="87" t="s">
        <v>278</v>
      </c>
      <c r="C1961" s="87"/>
      <c r="D1961" s="87" t="s">
        <v>64</v>
      </c>
      <c r="E1961" s="87" t="s">
        <v>328</v>
      </c>
      <c r="F1961" s="87"/>
      <c r="G1961" s="87">
        <v>10</v>
      </c>
      <c r="H1961" s="88">
        <v>0</v>
      </c>
      <c r="I1961" s="89">
        <v>10</v>
      </c>
      <c r="J1961" s="88">
        <v>12.35</v>
      </c>
      <c r="K1961" s="88">
        <v>25.3</v>
      </c>
    </row>
    <row r="1962" spans="1:11" ht="42" x14ac:dyDescent="0.2">
      <c r="A1962" s="87" t="s">
        <v>2019</v>
      </c>
      <c r="B1962" s="87" t="s">
        <v>278</v>
      </c>
      <c r="C1962" s="87"/>
      <c r="D1962" s="87" t="s">
        <v>62</v>
      </c>
      <c r="E1962" s="87"/>
      <c r="F1962" s="87" t="s">
        <v>1137</v>
      </c>
      <c r="G1962" s="87">
        <v>10</v>
      </c>
      <c r="H1962" s="88">
        <v>0</v>
      </c>
      <c r="I1962" s="89">
        <v>10</v>
      </c>
      <c r="J1962" s="88">
        <v>13.05</v>
      </c>
      <c r="K1962" s="88">
        <v>26.75</v>
      </c>
    </row>
    <row r="1963" spans="1:11" ht="42" x14ac:dyDescent="0.2">
      <c r="A1963" s="87" t="s">
        <v>2020</v>
      </c>
      <c r="B1963" s="87" t="s">
        <v>278</v>
      </c>
      <c r="C1963" s="87"/>
      <c r="D1963" s="87" t="s">
        <v>62</v>
      </c>
      <c r="E1963" s="87" t="s">
        <v>328</v>
      </c>
      <c r="F1963" s="87"/>
      <c r="G1963" s="87">
        <v>10</v>
      </c>
      <c r="H1963" s="88">
        <v>0</v>
      </c>
      <c r="I1963" s="89">
        <v>10</v>
      </c>
      <c r="J1963" s="88">
        <v>14.3</v>
      </c>
      <c r="K1963" s="88">
        <v>29.3</v>
      </c>
    </row>
    <row r="1964" spans="1:11" ht="42" x14ac:dyDescent="0.2">
      <c r="A1964" s="87" t="s">
        <v>2021</v>
      </c>
      <c r="B1964" s="87" t="s">
        <v>278</v>
      </c>
      <c r="C1964" s="87"/>
      <c r="D1964" s="87" t="s">
        <v>63</v>
      </c>
      <c r="E1964" s="87"/>
      <c r="F1964" s="87" t="s">
        <v>1137</v>
      </c>
      <c r="G1964" s="87">
        <v>10</v>
      </c>
      <c r="H1964" s="88">
        <v>0</v>
      </c>
      <c r="I1964" s="89">
        <v>10</v>
      </c>
      <c r="J1964" s="88">
        <v>14.8</v>
      </c>
      <c r="K1964" s="88">
        <v>30.35</v>
      </c>
    </row>
    <row r="1965" spans="1:11" ht="42" x14ac:dyDescent="0.2">
      <c r="A1965" s="87" t="s">
        <v>2022</v>
      </c>
      <c r="B1965" s="87" t="s">
        <v>278</v>
      </c>
      <c r="C1965" s="87"/>
      <c r="D1965" s="87" t="s">
        <v>63</v>
      </c>
      <c r="E1965" s="87" t="s">
        <v>328</v>
      </c>
      <c r="F1965" s="87"/>
      <c r="G1965" s="87">
        <v>10</v>
      </c>
      <c r="H1965" s="88">
        <v>0</v>
      </c>
      <c r="I1965" s="89">
        <v>10</v>
      </c>
      <c r="J1965" s="88">
        <v>16.2</v>
      </c>
      <c r="K1965" s="88">
        <v>33.200000000000003</v>
      </c>
    </row>
    <row r="1966" spans="1:11" ht="42" x14ac:dyDescent="0.2">
      <c r="A1966" s="87" t="s">
        <v>2023</v>
      </c>
      <c r="B1966" s="87" t="s">
        <v>278</v>
      </c>
      <c r="C1966" s="87"/>
      <c r="D1966" s="87" t="s">
        <v>59</v>
      </c>
      <c r="E1966" s="87"/>
      <c r="F1966" s="87"/>
      <c r="G1966" s="87">
        <v>10</v>
      </c>
      <c r="H1966" s="88">
        <v>0</v>
      </c>
      <c r="I1966" s="89">
        <v>10</v>
      </c>
      <c r="J1966" s="88">
        <v>7.8</v>
      </c>
      <c r="K1966" s="88">
        <v>16</v>
      </c>
    </row>
    <row r="1967" spans="1:11" ht="52.5" x14ac:dyDescent="0.2">
      <c r="A1967" s="87" t="s">
        <v>2731</v>
      </c>
      <c r="B1967" s="87" t="s">
        <v>279</v>
      </c>
      <c r="C1967" s="87" t="s">
        <v>69</v>
      </c>
      <c r="D1967" s="87" t="s">
        <v>61</v>
      </c>
      <c r="E1967" s="87"/>
      <c r="F1967" s="87" t="s">
        <v>1137</v>
      </c>
      <c r="G1967" s="87">
        <v>10</v>
      </c>
      <c r="H1967" s="88">
        <v>0</v>
      </c>
      <c r="I1967" s="89">
        <v>10</v>
      </c>
      <c r="J1967" s="88">
        <v>13.7</v>
      </c>
      <c r="K1967" s="88">
        <v>28.1</v>
      </c>
    </row>
    <row r="1968" spans="1:11" ht="52.5" x14ac:dyDescent="0.2">
      <c r="A1968" s="87" t="s">
        <v>2024</v>
      </c>
      <c r="B1968" s="87" t="s">
        <v>279</v>
      </c>
      <c r="C1968" s="87" t="s">
        <v>69</v>
      </c>
      <c r="D1968" s="87" t="s">
        <v>61</v>
      </c>
      <c r="E1968" s="87" t="s">
        <v>328</v>
      </c>
      <c r="F1968" s="87"/>
      <c r="G1968" s="87">
        <v>10</v>
      </c>
      <c r="H1968" s="88">
        <v>0</v>
      </c>
      <c r="I1968" s="89">
        <v>10</v>
      </c>
      <c r="J1968" s="88">
        <v>16.45</v>
      </c>
      <c r="K1968" s="88">
        <v>33.700000000000003</v>
      </c>
    </row>
    <row r="1969" spans="1:11" ht="52.5" x14ac:dyDescent="0.2">
      <c r="A1969" s="87" t="s">
        <v>2732</v>
      </c>
      <c r="B1969" s="87" t="s">
        <v>279</v>
      </c>
      <c r="C1969" s="87" t="s">
        <v>69</v>
      </c>
      <c r="D1969" s="87" t="s">
        <v>64</v>
      </c>
      <c r="E1969" s="87"/>
      <c r="F1969" s="87" t="s">
        <v>1137</v>
      </c>
      <c r="G1969" s="87">
        <v>10</v>
      </c>
      <c r="H1969" s="88">
        <v>0</v>
      </c>
      <c r="I1969" s="89">
        <v>10</v>
      </c>
      <c r="J1969" s="88">
        <v>15.5</v>
      </c>
      <c r="K1969" s="88">
        <v>31.75</v>
      </c>
    </row>
    <row r="1970" spans="1:11" ht="52.5" x14ac:dyDescent="0.2">
      <c r="A1970" s="87" t="s">
        <v>2025</v>
      </c>
      <c r="B1970" s="87" t="s">
        <v>279</v>
      </c>
      <c r="C1970" s="87" t="s">
        <v>69</v>
      </c>
      <c r="D1970" s="87" t="s">
        <v>64</v>
      </c>
      <c r="E1970" s="87" t="s">
        <v>328</v>
      </c>
      <c r="F1970" s="87"/>
      <c r="G1970" s="87">
        <v>10</v>
      </c>
      <c r="H1970" s="88">
        <v>0</v>
      </c>
      <c r="I1970" s="89">
        <v>10</v>
      </c>
      <c r="J1970" s="88">
        <v>18.600000000000001</v>
      </c>
      <c r="K1970" s="88">
        <v>38.15</v>
      </c>
    </row>
    <row r="1971" spans="1:11" ht="52.5" x14ac:dyDescent="0.2">
      <c r="A1971" s="87" t="s">
        <v>2733</v>
      </c>
      <c r="B1971" s="87" t="s">
        <v>279</v>
      </c>
      <c r="C1971" s="87" t="s">
        <v>69</v>
      </c>
      <c r="D1971" s="87" t="s">
        <v>62</v>
      </c>
      <c r="E1971" s="87"/>
      <c r="F1971" s="87" t="s">
        <v>1137</v>
      </c>
      <c r="G1971" s="87">
        <v>10</v>
      </c>
      <c r="H1971" s="88">
        <v>0</v>
      </c>
      <c r="I1971" s="89">
        <v>10</v>
      </c>
      <c r="J1971" s="88">
        <v>17.100000000000001</v>
      </c>
      <c r="K1971" s="88">
        <v>35.049999999999997</v>
      </c>
    </row>
    <row r="1972" spans="1:11" ht="52.5" x14ac:dyDescent="0.2">
      <c r="A1972" s="87" t="s">
        <v>2026</v>
      </c>
      <c r="B1972" s="87" t="s">
        <v>279</v>
      </c>
      <c r="C1972" s="87" t="s">
        <v>69</v>
      </c>
      <c r="D1972" s="87" t="s">
        <v>62</v>
      </c>
      <c r="E1972" s="87" t="s">
        <v>328</v>
      </c>
      <c r="F1972" s="87"/>
      <c r="G1972" s="87">
        <v>10</v>
      </c>
      <c r="H1972" s="88">
        <v>0</v>
      </c>
      <c r="I1972" s="89">
        <v>10</v>
      </c>
      <c r="J1972" s="88">
        <v>20.5</v>
      </c>
      <c r="K1972" s="88">
        <v>42</v>
      </c>
    </row>
    <row r="1973" spans="1:11" ht="52.5" x14ac:dyDescent="0.2">
      <c r="A1973" s="87" t="s">
        <v>3631</v>
      </c>
      <c r="B1973" s="87" t="s">
        <v>279</v>
      </c>
      <c r="C1973" s="87" t="s">
        <v>69</v>
      </c>
      <c r="D1973" s="87" t="s">
        <v>63</v>
      </c>
      <c r="E1973" s="87"/>
      <c r="F1973" s="87" t="s">
        <v>1137</v>
      </c>
      <c r="G1973" s="87">
        <v>5</v>
      </c>
      <c r="H1973" s="88">
        <v>0</v>
      </c>
      <c r="I1973" s="89">
        <v>10</v>
      </c>
      <c r="J1973" s="88">
        <v>21.7</v>
      </c>
      <c r="K1973" s="88">
        <v>44.5</v>
      </c>
    </row>
    <row r="1974" spans="1:11" ht="52.5" x14ac:dyDescent="0.2">
      <c r="A1974" s="87" t="s">
        <v>2027</v>
      </c>
      <c r="B1974" s="87" t="s">
        <v>279</v>
      </c>
      <c r="C1974" s="87" t="s">
        <v>69</v>
      </c>
      <c r="D1974" s="87" t="s">
        <v>63</v>
      </c>
      <c r="E1974" s="87" t="s">
        <v>328</v>
      </c>
      <c r="F1974" s="87"/>
      <c r="G1974" s="87">
        <v>10</v>
      </c>
      <c r="H1974" s="88">
        <v>0</v>
      </c>
      <c r="I1974" s="89">
        <v>10</v>
      </c>
      <c r="J1974" s="88">
        <v>22.95</v>
      </c>
      <c r="K1974" s="88">
        <v>47.05</v>
      </c>
    </row>
    <row r="1975" spans="1:11" ht="52.5" x14ac:dyDescent="0.2">
      <c r="A1975" s="87" t="s">
        <v>3632</v>
      </c>
      <c r="B1975" s="87" t="s">
        <v>279</v>
      </c>
      <c r="C1975" s="87" t="s">
        <v>69</v>
      </c>
      <c r="D1975" s="87" t="s">
        <v>59</v>
      </c>
      <c r="E1975" s="87"/>
      <c r="F1975" s="87" t="s">
        <v>2594</v>
      </c>
      <c r="G1975" s="87">
        <v>5</v>
      </c>
      <c r="H1975" s="88">
        <v>0</v>
      </c>
      <c r="I1975" s="89">
        <v>10</v>
      </c>
      <c r="J1975" s="88">
        <v>0</v>
      </c>
      <c r="K1975" s="88">
        <v>0</v>
      </c>
    </row>
    <row r="1976" spans="1:11" ht="52.5" x14ac:dyDescent="0.2">
      <c r="A1976" s="87" t="s">
        <v>2734</v>
      </c>
      <c r="B1976" s="87" t="s">
        <v>279</v>
      </c>
      <c r="C1976" s="87" t="s">
        <v>1146</v>
      </c>
      <c r="D1976" s="87" t="s">
        <v>64</v>
      </c>
      <c r="E1976" s="87" t="s">
        <v>328</v>
      </c>
      <c r="F1976" s="87" t="s">
        <v>331</v>
      </c>
      <c r="G1976" s="87">
        <v>5</v>
      </c>
      <c r="H1976" s="88">
        <v>0</v>
      </c>
      <c r="I1976" s="89">
        <v>10</v>
      </c>
      <c r="J1976" s="88">
        <v>22.35</v>
      </c>
      <c r="K1976" s="88">
        <v>45.8</v>
      </c>
    </row>
    <row r="1977" spans="1:11" ht="52.5" x14ac:dyDescent="0.2">
      <c r="A1977" s="87" t="s">
        <v>2735</v>
      </c>
      <c r="B1977" s="87" t="s">
        <v>279</v>
      </c>
      <c r="C1977" s="87" t="s">
        <v>1146</v>
      </c>
      <c r="D1977" s="87" t="s">
        <v>62</v>
      </c>
      <c r="E1977" s="87" t="s">
        <v>328</v>
      </c>
      <c r="F1977" s="87" t="s">
        <v>331</v>
      </c>
      <c r="G1977" s="87">
        <v>5</v>
      </c>
      <c r="H1977" s="88">
        <v>0</v>
      </c>
      <c r="I1977" s="89">
        <v>10</v>
      </c>
      <c r="J1977" s="88">
        <v>24.35</v>
      </c>
      <c r="K1977" s="88">
        <v>49.9</v>
      </c>
    </row>
    <row r="1978" spans="1:11" ht="52.5" x14ac:dyDescent="0.2">
      <c r="A1978" s="87" t="s">
        <v>2736</v>
      </c>
      <c r="B1978" s="87" t="s">
        <v>279</v>
      </c>
      <c r="C1978" s="87" t="s">
        <v>1146</v>
      </c>
      <c r="D1978" s="87" t="s">
        <v>63</v>
      </c>
      <c r="E1978" s="87" t="s">
        <v>328</v>
      </c>
      <c r="F1978" s="87" t="s">
        <v>331</v>
      </c>
      <c r="G1978" s="87">
        <v>5</v>
      </c>
      <c r="H1978" s="88">
        <v>0</v>
      </c>
      <c r="I1978" s="89">
        <v>10</v>
      </c>
      <c r="J1978" s="88">
        <v>26.35</v>
      </c>
      <c r="K1978" s="88">
        <v>54</v>
      </c>
    </row>
    <row r="1979" spans="1:11" ht="52.5" x14ac:dyDescent="0.2">
      <c r="A1979" s="87" t="s">
        <v>3019</v>
      </c>
      <c r="B1979" s="87" t="s">
        <v>279</v>
      </c>
      <c r="C1979" s="87" t="s">
        <v>1146</v>
      </c>
      <c r="D1979" s="87" t="s">
        <v>329</v>
      </c>
      <c r="E1979" s="87" t="s">
        <v>328</v>
      </c>
      <c r="F1979" s="87" t="s">
        <v>3210</v>
      </c>
      <c r="G1979" s="87">
        <v>5</v>
      </c>
      <c r="H1979" s="88">
        <v>0</v>
      </c>
      <c r="I1979" s="89">
        <v>10</v>
      </c>
      <c r="J1979" s="88">
        <v>28.35</v>
      </c>
      <c r="K1979" s="88">
        <v>58.1</v>
      </c>
    </row>
    <row r="1980" spans="1:11" ht="52.5" x14ac:dyDescent="0.2">
      <c r="A1980" s="87" t="s">
        <v>2028</v>
      </c>
      <c r="B1980" s="87" t="s">
        <v>279</v>
      </c>
      <c r="C1980" s="87"/>
      <c r="D1980" s="87" t="s">
        <v>61</v>
      </c>
      <c r="E1980" s="87"/>
      <c r="F1980" s="87" t="s">
        <v>1137</v>
      </c>
      <c r="G1980" s="87">
        <v>10</v>
      </c>
      <c r="H1980" s="88">
        <v>0</v>
      </c>
      <c r="I1980" s="89">
        <v>10</v>
      </c>
      <c r="J1980" s="88">
        <v>13.7</v>
      </c>
      <c r="K1980" s="88">
        <v>28.1</v>
      </c>
    </row>
    <row r="1981" spans="1:11" ht="52.5" x14ac:dyDescent="0.2">
      <c r="A1981" s="87" t="s">
        <v>2029</v>
      </c>
      <c r="B1981" s="87" t="s">
        <v>279</v>
      </c>
      <c r="C1981" s="87"/>
      <c r="D1981" s="87" t="s">
        <v>64</v>
      </c>
      <c r="E1981" s="87"/>
      <c r="F1981" s="87" t="s">
        <v>1137</v>
      </c>
      <c r="G1981" s="87">
        <v>10</v>
      </c>
      <c r="H1981" s="88">
        <v>0</v>
      </c>
      <c r="I1981" s="89">
        <v>10</v>
      </c>
      <c r="J1981" s="88">
        <v>15.5</v>
      </c>
      <c r="K1981" s="88">
        <v>31.75</v>
      </c>
    </row>
    <row r="1982" spans="1:11" ht="52.5" x14ac:dyDescent="0.2">
      <c r="A1982" s="87" t="s">
        <v>2030</v>
      </c>
      <c r="B1982" s="87" t="s">
        <v>279</v>
      </c>
      <c r="C1982" s="87"/>
      <c r="D1982" s="87" t="s">
        <v>64</v>
      </c>
      <c r="E1982" s="87" t="s">
        <v>328</v>
      </c>
      <c r="F1982" s="87"/>
      <c r="G1982" s="87">
        <v>10</v>
      </c>
      <c r="H1982" s="88">
        <v>0</v>
      </c>
      <c r="I1982" s="89">
        <v>10</v>
      </c>
      <c r="J1982" s="88">
        <v>18.600000000000001</v>
      </c>
      <c r="K1982" s="88">
        <v>38.15</v>
      </c>
    </row>
    <row r="1983" spans="1:11" ht="52.5" x14ac:dyDescent="0.2">
      <c r="A1983" s="87" t="s">
        <v>2031</v>
      </c>
      <c r="B1983" s="87" t="s">
        <v>279</v>
      </c>
      <c r="C1983" s="87"/>
      <c r="D1983" s="87" t="s">
        <v>62</v>
      </c>
      <c r="E1983" s="87"/>
      <c r="F1983" s="87" t="s">
        <v>1137</v>
      </c>
      <c r="G1983" s="87">
        <v>10</v>
      </c>
      <c r="H1983" s="88">
        <v>0</v>
      </c>
      <c r="I1983" s="89">
        <v>10</v>
      </c>
      <c r="J1983" s="88">
        <v>17.100000000000001</v>
      </c>
      <c r="K1983" s="88">
        <v>35.049999999999997</v>
      </c>
    </row>
    <row r="1984" spans="1:11" ht="52.5" x14ac:dyDescent="0.2">
      <c r="A1984" s="87" t="s">
        <v>2032</v>
      </c>
      <c r="B1984" s="87" t="s">
        <v>279</v>
      </c>
      <c r="C1984" s="87"/>
      <c r="D1984" s="87" t="s">
        <v>62</v>
      </c>
      <c r="E1984" s="87" t="s">
        <v>328</v>
      </c>
      <c r="F1984" s="87"/>
      <c r="G1984" s="87">
        <v>10</v>
      </c>
      <c r="H1984" s="88">
        <v>0</v>
      </c>
      <c r="I1984" s="89">
        <v>10</v>
      </c>
      <c r="J1984" s="88">
        <v>20.5</v>
      </c>
      <c r="K1984" s="88">
        <v>42</v>
      </c>
    </row>
    <row r="1985" spans="1:11" ht="52.5" x14ac:dyDescent="0.2">
      <c r="A1985" s="87" t="s">
        <v>2033</v>
      </c>
      <c r="B1985" s="87" t="s">
        <v>279</v>
      </c>
      <c r="C1985" s="87"/>
      <c r="D1985" s="87" t="s">
        <v>63</v>
      </c>
      <c r="E1985" s="87"/>
      <c r="F1985" s="87" t="s">
        <v>1137</v>
      </c>
      <c r="G1985" s="87">
        <v>10</v>
      </c>
      <c r="H1985" s="88">
        <v>0</v>
      </c>
      <c r="I1985" s="89">
        <v>10</v>
      </c>
      <c r="J1985" s="88">
        <v>19.100000000000001</v>
      </c>
      <c r="K1985" s="88">
        <v>39.15</v>
      </c>
    </row>
    <row r="1986" spans="1:11" ht="52.5" x14ac:dyDescent="0.2">
      <c r="A1986" s="87" t="s">
        <v>2034</v>
      </c>
      <c r="B1986" s="87" t="s">
        <v>279</v>
      </c>
      <c r="C1986" s="87"/>
      <c r="D1986" s="87" t="s">
        <v>63</v>
      </c>
      <c r="E1986" s="87" t="s">
        <v>328</v>
      </c>
      <c r="F1986" s="87"/>
      <c r="G1986" s="87">
        <v>10</v>
      </c>
      <c r="H1986" s="88">
        <v>0</v>
      </c>
      <c r="I1986" s="89">
        <v>10</v>
      </c>
      <c r="J1986" s="88">
        <v>22.95</v>
      </c>
      <c r="K1986" s="88">
        <v>47.05</v>
      </c>
    </row>
    <row r="1987" spans="1:11" ht="52.5" x14ac:dyDescent="0.2">
      <c r="A1987" s="87" t="s">
        <v>2035</v>
      </c>
      <c r="B1987" s="87" t="s">
        <v>279</v>
      </c>
      <c r="C1987" s="87"/>
      <c r="D1987" s="87" t="s">
        <v>329</v>
      </c>
      <c r="E1987" s="87" t="s">
        <v>328</v>
      </c>
      <c r="F1987" s="87" t="s">
        <v>331</v>
      </c>
      <c r="G1987" s="87">
        <v>10</v>
      </c>
      <c r="H1987" s="88">
        <v>0</v>
      </c>
      <c r="I1987" s="89">
        <v>10</v>
      </c>
      <c r="J1987" s="88">
        <v>25.45</v>
      </c>
      <c r="K1987" s="88">
        <v>52.15</v>
      </c>
    </row>
    <row r="1988" spans="1:11" ht="52.5" x14ac:dyDescent="0.2">
      <c r="A1988" s="87" t="s">
        <v>2036</v>
      </c>
      <c r="B1988" s="87" t="s">
        <v>279</v>
      </c>
      <c r="C1988" s="87"/>
      <c r="D1988" s="87" t="s">
        <v>330</v>
      </c>
      <c r="E1988" s="87" t="s">
        <v>328</v>
      </c>
      <c r="F1988" s="87" t="s">
        <v>331</v>
      </c>
      <c r="G1988" s="87">
        <v>10</v>
      </c>
      <c r="H1988" s="88">
        <v>0</v>
      </c>
      <c r="I1988" s="89">
        <v>10</v>
      </c>
      <c r="J1988" s="88">
        <v>27.95</v>
      </c>
      <c r="K1988" s="88">
        <v>57.3</v>
      </c>
    </row>
    <row r="1989" spans="1:11" ht="42" x14ac:dyDescent="0.2">
      <c r="A1989" s="87" t="s">
        <v>3361</v>
      </c>
      <c r="B1989" s="87" t="s">
        <v>2037</v>
      </c>
      <c r="C1989" s="87" t="s">
        <v>69</v>
      </c>
      <c r="D1989" s="87" t="s">
        <v>61</v>
      </c>
      <c r="E1989" s="87"/>
      <c r="F1989" s="87"/>
      <c r="G1989" s="87">
        <v>10</v>
      </c>
      <c r="H1989" s="88">
        <v>0</v>
      </c>
      <c r="I1989" s="89">
        <v>10</v>
      </c>
      <c r="J1989" s="88">
        <v>12.35</v>
      </c>
      <c r="K1989" s="88">
        <v>25.3</v>
      </c>
    </row>
    <row r="1990" spans="1:11" ht="42" x14ac:dyDescent="0.2">
      <c r="A1990" s="87" t="s">
        <v>3362</v>
      </c>
      <c r="B1990" s="87" t="s">
        <v>2037</v>
      </c>
      <c r="C1990" s="87" t="s">
        <v>69</v>
      </c>
      <c r="D1990" s="87" t="s">
        <v>64</v>
      </c>
      <c r="E1990" s="87"/>
      <c r="F1990" s="87"/>
      <c r="G1990" s="87">
        <v>10</v>
      </c>
      <c r="H1990" s="88">
        <v>0</v>
      </c>
      <c r="I1990" s="89">
        <v>10</v>
      </c>
      <c r="J1990" s="88">
        <v>14.95</v>
      </c>
      <c r="K1990" s="88">
        <v>30.65</v>
      </c>
    </row>
    <row r="1991" spans="1:11" ht="42" x14ac:dyDescent="0.2">
      <c r="A1991" s="87" t="s">
        <v>3363</v>
      </c>
      <c r="B1991" s="87" t="s">
        <v>2037</v>
      </c>
      <c r="C1991" s="87" t="s">
        <v>69</v>
      </c>
      <c r="D1991" s="87" t="s">
        <v>62</v>
      </c>
      <c r="E1991" s="87"/>
      <c r="F1991" s="87"/>
      <c r="G1991" s="87">
        <v>10</v>
      </c>
      <c r="H1991" s="88">
        <v>0</v>
      </c>
      <c r="I1991" s="89">
        <v>10</v>
      </c>
      <c r="J1991" s="88">
        <v>17.55</v>
      </c>
      <c r="K1991" s="88">
        <v>36</v>
      </c>
    </row>
    <row r="1992" spans="1:11" ht="42" x14ac:dyDescent="0.2">
      <c r="A1992" s="87" t="s">
        <v>3633</v>
      </c>
      <c r="B1992" s="87" t="s">
        <v>2037</v>
      </c>
      <c r="C1992" s="87" t="s">
        <v>69</v>
      </c>
      <c r="D1992" s="87" t="s">
        <v>63</v>
      </c>
      <c r="E1992" s="87"/>
      <c r="F1992" s="87"/>
      <c r="G1992" s="87">
        <v>10</v>
      </c>
      <c r="H1992" s="88">
        <v>0</v>
      </c>
      <c r="I1992" s="89">
        <v>10</v>
      </c>
      <c r="J1992" s="88">
        <v>20.25</v>
      </c>
      <c r="K1992" s="88">
        <v>41.5</v>
      </c>
    </row>
    <row r="1993" spans="1:11" ht="42" x14ac:dyDescent="0.2">
      <c r="A1993" s="87" t="s">
        <v>3364</v>
      </c>
      <c r="B1993" s="87" t="s">
        <v>2037</v>
      </c>
      <c r="C1993" s="87" t="s">
        <v>69</v>
      </c>
      <c r="D1993" s="87" t="s">
        <v>59</v>
      </c>
      <c r="E1993" s="87"/>
      <c r="F1993" s="87"/>
      <c r="G1993" s="87">
        <v>10</v>
      </c>
      <c r="H1993" s="88">
        <v>0</v>
      </c>
      <c r="I1993" s="89">
        <v>10</v>
      </c>
      <c r="J1993" s="88">
        <v>11.7</v>
      </c>
      <c r="K1993" s="88">
        <v>24</v>
      </c>
    </row>
    <row r="1994" spans="1:11" ht="42" x14ac:dyDescent="0.2">
      <c r="A1994" s="87" t="s">
        <v>2038</v>
      </c>
      <c r="B1994" s="87" t="s">
        <v>2037</v>
      </c>
      <c r="C1994" s="87"/>
      <c r="D1994" s="87" t="s">
        <v>61</v>
      </c>
      <c r="E1994" s="87"/>
      <c r="F1994" s="87"/>
      <c r="G1994" s="87">
        <v>10</v>
      </c>
      <c r="H1994" s="88">
        <v>0</v>
      </c>
      <c r="I1994" s="89">
        <v>10</v>
      </c>
      <c r="J1994" s="88">
        <v>12.95</v>
      </c>
      <c r="K1994" s="88">
        <v>26.55</v>
      </c>
    </row>
    <row r="1995" spans="1:11" ht="42" x14ac:dyDescent="0.2">
      <c r="A1995" s="87" t="s">
        <v>2039</v>
      </c>
      <c r="B1995" s="87" t="s">
        <v>2037</v>
      </c>
      <c r="C1995" s="87"/>
      <c r="D1995" s="87" t="s">
        <v>64</v>
      </c>
      <c r="E1995" s="87"/>
      <c r="F1995" s="87"/>
      <c r="G1995" s="87">
        <v>10</v>
      </c>
      <c r="H1995" s="88">
        <v>0</v>
      </c>
      <c r="I1995" s="89">
        <v>10</v>
      </c>
      <c r="J1995" s="88">
        <v>15.65</v>
      </c>
      <c r="K1995" s="88">
        <v>32.1</v>
      </c>
    </row>
    <row r="1996" spans="1:11" ht="42" x14ac:dyDescent="0.2">
      <c r="A1996" s="87" t="s">
        <v>2040</v>
      </c>
      <c r="B1996" s="87" t="s">
        <v>2037</v>
      </c>
      <c r="C1996" s="87"/>
      <c r="D1996" s="87" t="s">
        <v>62</v>
      </c>
      <c r="E1996" s="87"/>
      <c r="F1996" s="87"/>
      <c r="G1996" s="87">
        <v>10</v>
      </c>
      <c r="H1996" s="88">
        <v>0</v>
      </c>
      <c r="I1996" s="89">
        <v>10</v>
      </c>
      <c r="J1996" s="88">
        <v>18.399999999999999</v>
      </c>
      <c r="K1996" s="88">
        <v>37.700000000000003</v>
      </c>
    </row>
    <row r="1997" spans="1:11" ht="42" x14ac:dyDescent="0.2">
      <c r="A1997" s="87" t="s">
        <v>2041</v>
      </c>
      <c r="B1997" s="87" t="s">
        <v>2037</v>
      </c>
      <c r="C1997" s="87"/>
      <c r="D1997" s="87" t="s">
        <v>63</v>
      </c>
      <c r="E1997" s="87"/>
      <c r="F1997" s="87"/>
      <c r="G1997" s="87">
        <v>10</v>
      </c>
      <c r="H1997" s="88">
        <v>0</v>
      </c>
      <c r="I1997" s="89">
        <v>10</v>
      </c>
      <c r="J1997" s="88">
        <v>21.2</v>
      </c>
      <c r="K1997" s="88">
        <v>43.45</v>
      </c>
    </row>
    <row r="1998" spans="1:11" ht="42" x14ac:dyDescent="0.2">
      <c r="A1998" s="87" t="s">
        <v>2042</v>
      </c>
      <c r="B1998" s="87" t="s">
        <v>2037</v>
      </c>
      <c r="C1998" s="87"/>
      <c r="D1998" s="87" t="s">
        <v>329</v>
      </c>
      <c r="E1998" s="87"/>
      <c r="F1998" s="87" t="s">
        <v>331</v>
      </c>
      <c r="G1998" s="87">
        <v>10</v>
      </c>
      <c r="H1998" s="88">
        <v>0</v>
      </c>
      <c r="I1998" s="89">
        <v>10</v>
      </c>
      <c r="J1998" s="88">
        <v>23.95</v>
      </c>
      <c r="K1998" s="88">
        <v>49.1</v>
      </c>
    </row>
    <row r="1999" spans="1:11" ht="42" x14ac:dyDescent="0.2">
      <c r="A1999" s="87" t="s">
        <v>2043</v>
      </c>
      <c r="B1999" s="87" t="s">
        <v>2037</v>
      </c>
      <c r="C1999" s="87"/>
      <c r="D1999" s="87" t="s">
        <v>330</v>
      </c>
      <c r="E1999" s="87"/>
      <c r="F1999" s="87" t="s">
        <v>331</v>
      </c>
      <c r="G1999" s="87">
        <v>3</v>
      </c>
      <c r="H1999" s="88">
        <v>0</v>
      </c>
      <c r="I1999" s="89">
        <v>9</v>
      </c>
      <c r="J1999" s="88">
        <v>29.3</v>
      </c>
      <c r="K1999" s="88">
        <v>60.05</v>
      </c>
    </row>
    <row r="2000" spans="1:11" ht="42" x14ac:dyDescent="0.2">
      <c r="A2000" s="87" t="s">
        <v>2044</v>
      </c>
      <c r="B2000" s="87" t="s">
        <v>2045</v>
      </c>
      <c r="C2000" s="87"/>
      <c r="D2000" s="87" t="s">
        <v>61</v>
      </c>
      <c r="E2000" s="87"/>
      <c r="F2000" s="87"/>
      <c r="G2000" s="87">
        <v>10</v>
      </c>
      <c r="H2000" s="88">
        <v>0</v>
      </c>
      <c r="I2000" s="89">
        <v>10</v>
      </c>
      <c r="J2000" s="88">
        <v>14.25</v>
      </c>
      <c r="K2000" s="88">
        <v>29.2</v>
      </c>
    </row>
    <row r="2001" spans="1:11" ht="42" x14ac:dyDescent="0.2">
      <c r="A2001" s="87" t="s">
        <v>2046</v>
      </c>
      <c r="B2001" s="87" t="s">
        <v>2045</v>
      </c>
      <c r="C2001" s="87"/>
      <c r="D2001" s="87" t="s">
        <v>64</v>
      </c>
      <c r="E2001" s="87"/>
      <c r="F2001" s="87"/>
      <c r="G2001" s="87">
        <v>10</v>
      </c>
      <c r="H2001" s="88">
        <v>0</v>
      </c>
      <c r="I2001" s="89">
        <v>10</v>
      </c>
      <c r="J2001" s="88">
        <v>16.8</v>
      </c>
      <c r="K2001" s="88">
        <v>34.450000000000003</v>
      </c>
    </row>
    <row r="2002" spans="1:11" ht="42" x14ac:dyDescent="0.2">
      <c r="A2002" s="87" t="s">
        <v>2047</v>
      </c>
      <c r="B2002" s="87" t="s">
        <v>2045</v>
      </c>
      <c r="C2002" s="87"/>
      <c r="D2002" s="87" t="s">
        <v>62</v>
      </c>
      <c r="E2002" s="87"/>
      <c r="F2002" s="87"/>
      <c r="G2002" s="87">
        <v>10</v>
      </c>
      <c r="H2002" s="88">
        <v>0</v>
      </c>
      <c r="I2002" s="89">
        <v>10</v>
      </c>
      <c r="J2002" s="88">
        <v>19.25</v>
      </c>
      <c r="K2002" s="88">
        <v>39.450000000000003</v>
      </c>
    </row>
    <row r="2003" spans="1:11" ht="42" x14ac:dyDescent="0.2">
      <c r="A2003" s="87" t="s">
        <v>2048</v>
      </c>
      <c r="B2003" s="87" t="s">
        <v>2045</v>
      </c>
      <c r="C2003" s="87"/>
      <c r="D2003" s="87" t="s">
        <v>63</v>
      </c>
      <c r="E2003" s="87"/>
      <c r="F2003" s="87"/>
      <c r="G2003" s="87">
        <v>10</v>
      </c>
      <c r="H2003" s="88">
        <v>0</v>
      </c>
      <c r="I2003" s="89">
        <v>10</v>
      </c>
      <c r="J2003" s="88">
        <v>21.75</v>
      </c>
      <c r="K2003" s="88">
        <v>44.6</v>
      </c>
    </row>
    <row r="2004" spans="1:11" ht="42" x14ac:dyDescent="0.2">
      <c r="A2004" s="87" t="s">
        <v>2049</v>
      </c>
      <c r="B2004" s="87" t="s">
        <v>2045</v>
      </c>
      <c r="C2004" s="87"/>
      <c r="D2004" s="87" t="s">
        <v>329</v>
      </c>
      <c r="E2004" s="87"/>
      <c r="F2004" s="87" t="s">
        <v>331</v>
      </c>
      <c r="G2004" s="87">
        <v>10</v>
      </c>
      <c r="H2004" s="88">
        <v>0</v>
      </c>
      <c r="I2004" s="89">
        <v>10</v>
      </c>
      <c r="J2004" s="88">
        <v>24.3</v>
      </c>
      <c r="K2004" s="88">
        <v>49.8</v>
      </c>
    </row>
    <row r="2005" spans="1:11" ht="42" x14ac:dyDescent="0.2">
      <c r="A2005" s="87" t="s">
        <v>2050</v>
      </c>
      <c r="B2005" s="87" t="s">
        <v>2045</v>
      </c>
      <c r="C2005" s="87"/>
      <c r="D2005" s="87" t="s">
        <v>330</v>
      </c>
      <c r="E2005" s="87"/>
      <c r="F2005" s="87" t="s">
        <v>331</v>
      </c>
      <c r="G2005" s="87">
        <v>3</v>
      </c>
      <c r="H2005" s="88">
        <v>0</v>
      </c>
      <c r="I2005" s="89">
        <v>9</v>
      </c>
      <c r="J2005" s="88">
        <v>25.85</v>
      </c>
      <c r="K2005" s="88">
        <v>53</v>
      </c>
    </row>
    <row r="2006" spans="1:11" ht="42" x14ac:dyDescent="0.2">
      <c r="A2006" s="87" t="s">
        <v>2051</v>
      </c>
      <c r="B2006" s="87" t="s">
        <v>2045</v>
      </c>
      <c r="C2006" s="87"/>
      <c r="D2006" s="87" t="s">
        <v>59</v>
      </c>
      <c r="E2006" s="87"/>
      <c r="F2006" s="87"/>
      <c r="G2006" s="87">
        <v>10</v>
      </c>
      <c r="H2006" s="88">
        <v>0</v>
      </c>
      <c r="I2006" s="89">
        <v>10</v>
      </c>
      <c r="J2006" s="88">
        <v>13.5</v>
      </c>
      <c r="K2006" s="88">
        <v>27.65</v>
      </c>
    </row>
    <row r="2007" spans="1:11" ht="31.5" x14ac:dyDescent="0.2">
      <c r="A2007" s="87" t="s">
        <v>2737</v>
      </c>
      <c r="B2007" s="87" t="s">
        <v>2052</v>
      </c>
      <c r="C2007" s="87"/>
      <c r="D2007" s="87" t="s">
        <v>61</v>
      </c>
      <c r="E2007" s="87"/>
      <c r="F2007" s="87"/>
      <c r="G2007" s="87">
        <v>10</v>
      </c>
      <c r="H2007" s="88">
        <v>0</v>
      </c>
      <c r="I2007" s="89">
        <v>10</v>
      </c>
      <c r="J2007" s="88">
        <v>14.7</v>
      </c>
      <c r="K2007" s="88">
        <v>30.15</v>
      </c>
    </row>
    <row r="2008" spans="1:11" ht="31.5" x14ac:dyDescent="0.2">
      <c r="A2008" s="87" t="s">
        <v>2738</v>
      </c>
      <c r="B2008" s="87" t="s">
        <v>2052</v>
      </c>
      <c r="C2008" s="87"/>
      <c r="D2008" s="87" t="s">
        <v>64</v>
      </c>
      <c r="E2008" s="87"/>
      <c r="F2008" s="87"/>
      <c r="G2008" s="87">
        <v>10</v>
      </c>
      <c r="H2008" s="88">
        <v>0</v>
      </c>
      <c r="I2008" s="89">
        <v>10</v>
      </c>
      <c r="J2008" s="88">
        <v>17.5</v>
      </c>
      <c r="K2008" s="88">
        <v>35.9</v>
      </c>
    </row>
    <row r="2009" spans="1:11" ht="31.5" x14ac:dyDescent="0.2">
      <c r="A2009" s="87" t="s">
        <v>2739</v>
      </c>
      <c r="B2009" s="87" t="s">
        <v>2052</v>
      </c>
      <c r="C2009" s="87"/>
      <c r="D2009" s="87" t="s">
        <v>62</v>
      </c>
      <c r="E2009" s="87"/>
      <c r="F2009" s="87"/>
      <c r="G2009" s="87">
        <v>10</v>
      </c>
      <c r="H2009" s="88">
        <v>0</v>
      </c>
      <c r="I2009" s="89">
        <v>10</v>
      </c>
      <c r="J2009" s="88">
        <v>20.149999999999999</v>
      </c>
      <c r="K2009" s="88">
        <v>41.3</v>
      </c>
    </row>
    <row r="2010" spans="1:11" ht="31.5" x14ac:dyDescent="0.2">
      <c r="A2010" s="87" t="s">
        <v>3127</v>
      </c>
      <c r="B2010" s="87" t="s">
        <v>2052</v>
      </c>
      <c r="C2010" s="87"/>
      <c r="D2010" s="87" t="s">
        <v>63</v>
      </c>
      <c r="E2010" s="87"/>
      <c r="F2010" s="87"/>
      <c r="G2010" s="87">
        <v>10</v>
      </c>
      <c r="H2010" s="88">
        <v>0</v>
      </c>
      <c r="I2010" s="89">
        <v>10</v>
      </c>
      <c r="J2010" s="88">
        <v>21.95</v>
      </c>
      <c r="K2010" s="88">
        <v>45</v>
      </c>
    </row>
    <row r="2011" spans="1:11" ht="31.5" x14ac:dyDescent="0.2">
      <c r="A2011" s="87" t="s">
        <v>3634</v>
      </c>
      <c r="B2011" s="87" t="s">
        <v>2052</v>
      </c>
      <c r="C2011" s="87"/>
      <c r="D2011" s="87" t="s">
        <v>329</v>
      </c>
      <c r="E2011" s="87"/>
      <c r="F2011" s="87"/>
      <c r="G2011" s="87">
        <v>10</v>
      </c>
      <c r="H2011" s="88">
        <v>0</v>
      </c>
      <c r="I2011" s="89">
        <v>10</v>
      </c>
      <c r="J2011" s="88">
        <v>24.4</v>
      </c>
      <c r="K2011" s="88">
        <v>50</v>
      </c>
    </row>
    <row r="2012" spans="1:11" ht="31.5" x14ac:dyDescent="0.2">
      <c r="A2012" s="87" t="s">
        <v>2740</v>
      </c>
      <c r="B2012" s="87" t="s">
        <v>2053</v>
      </c>
      <c r="C2012" s="87" t="s">
        <v>69</v>
      </c>
      <c r="D2012" s="87" t="s">
        <v>61</v>
      </c>
      <c r="E2012" s="87"/>
      <c r="F2012" s="87"/>
      <c r="G2012" s="87">
        <v>10</v>
      </c>
      <c r="H2012" s="88">
        <v>1</v>
      </c>
      <c r="I2012" s="89">
        <v>10</v>
      </c>
      <c r="J2012" s="88">
        <v>12.25</v>
      </c>
      <c r="K2012" s="88">
        <v>25.05</v>
      </c>
    </row>
    <row r="2013" spans="1:11" ht="31.5" x14ac:dyDescent="0.2">
      <c r="A2013" s="87" t="s">
        <v>2741</v>
      </c>
      <c r="B2013" s="87" t="s">
        <v>2053</v>
      </c>
      <c r="C2013" s="87" t="s">
        <v>69</v>
      </c>
      <c r="D2013" s="87" t="s">
        <v>64</v>
      </c>
      <c r="E2013" s="87"/>
      <c r="F2013" s="87"/>
      <c r="G2013" s="87">
        <v>10</v>
      </c>
      <c r="H2013" s="88">
        <v>1</v>
      </c>
      <c r="I2013" s="89">
        <v>10</v>
      </c>
      <c r="J2013" s="88">
        <v>14.15</v>
      </c>
      <c r="K2013" s="88">
        <v>28.95</v>
      </c>
    </row>
    <row r="2014" spans="1:11" ht="31.5" x14ac:dyDescent="0.2">
      <c r="A2014" s="87" t="s">
        <v>2742</v>
      </c>
      <c r="B2014" s="87" t="s">
        <v>2053</v>
      </c>
      <c r="C2014" s="87" t="s">
        <v>69</v>
      </c>
      <c r="D2014" s="87" t="s">
        <v>62</v>
      </c>
      <c r="E2014" s="87"/>
      <c r="F2014" s="87"/>
      <c r="G2014" s="87">
        <v>10</v>
      </c>
      <c r="H2014" s="88">
        <v>1</v>
      </c>
      <c r="I2014" s="89">
        <v>10</v>
      </c>
      <c r="J2014" s="88">
        <v>16.05</v>
      </c>
      <c r="K2014" s="88">
        <v>32.85</v>
      </c>
    </row>
    <row r="2015" spans="1:11" ht="31.5" x14ac:dyDescent="0.2">
      <c r="A2015" s="87" t="s">
        <v>2743</v>
      </c>
      <c r="B2015" s="87" t="s">
        <v>2053</v>
      </c>
      <c r="C2015" s="87" t="s">
        <v>69</v>
      </c>
      <c r="D2015" s="87" t="s">
        <v>63</v>
      </c>
      <c r="E2015" s="87"/>
      <c r="F2015" s="87"/>
      <c r="G2015" s="87">
        <v>10</v>
      </c>
      <c r="H2015" s="88">
        <v>1</v>
      </c>
      <c r="I2015" s="89">
        <v>10</v>
      </c>
      <c r="J2015" s="88">
        <v>17.95</v>
      </c>
      <c r="K2015" s="88">
        <v>36.75</v>
      </c>
    </row>
    <row r="2016" spans="1:11" ht="31.5" x14ac:dyDescent="0.2">
      <c r="A2016" s="87" t="s">
        <v>3635</v>
      </c>
      <c r="B2016" s="87" t="s">
        <v>2053</v>
      </c>
      <c r="C2016" s="87" t="s">
        <v>69</v>
      </c>
      <c r="D2016" s="87" t="s">
        <v>59</v>
      </c>
      <c r="E2016" s="87"/>
      <c r="F2016" s="87" t="s">
        <v>2594</v>
      </c>
      <c r="G2016" s="87">
        <v>5</v>
      </c>
      <c r="H2016" s="88">
        <v>1</v>
      </c>
      <c r="I2016" s="89">
        <v>10</v>
      </c>
      <c r="J2016" s="88">
        <v>0</v>
      </c>
      <c r="K2016" s="88">
        <v>0</v>
      </c>
    </row>
    <row r="2017" spans="1:11" ht="31.5" x14ac:dyDescent="0.2">
      <c r="A2017" s="87" t="s">
        <v>3636</v>
      </c>
      <c r="B2017" s="87" t="s">
        <v>2053</v>
      </c>
      <c r="C2017" s="87"/>
      <c r="D2017" s="87" t="s">
        <v>61</v>
      </c>
      <c r="E2017" s="87"/>
      <c r="F2017" s="87" t="s">
        <v>3546</v>
      </c>
      <c r="G2017" s="87">
        <v>5</v>
      </c>
      <c r="H2017" s="88">
        <v>1</v>
      </c>
      <c r="I2017" s="89">
        <v>10</v>
      </c>
      <c r="J2017" s="88">
        <v>13.25</v>
      </c>
      <c r="K2017" s="88">
        <v>27.15</v>
      </c>
    </row>
    <row r="2018" spans="1:11" ht="31.5" x14ac:dyDescent="0.2">
      <c r="A2018" s="87" t="s">
        <v>3365</v>
      </c>
      <c r="B2018" s="87" t="s">
        <v>2053</v>
      </c>
      <c r="C2018" s="87"/>
      <c r="D2018" s="87" t="s">
        <v>64</v>
      </c>
      <c r="E2018" s="87"/>
      <c r="F2018" s="87" t="s">
        <v>1377</v>
      </c>
      <c r="G2018" s="87">
        <v>10</v>
      </c>
      <c r="H2018" s="88">
        <v>1</v>
      </c>
      <c r="I2018" s="89">
        <v>10</v>
      </c>
      <c r="J2018" s="88">
        <v>14.65</v>
      </c>
      <c r="K2018" s="88">
        <v>30</v>
      </c>
    </row>
    <row r="2019" spans="1:11" ht="31.5" x14ac:dyDescent="0.2">
      <c r="A2019" s="87" t="s">
        <v>3174</v>
      </c>
      <c r="B2019" s="87" t="s">
        <v>2053</v>
      </c>
      <c r="C2019" s="87"/>
      <c r="D2019" s="87" t="s">
        <v>62</v>
      </c>
      <c r="E2019" s="87"/>
      <c r="F2019" s="87" t="s">
        <v>1377</v>
      </c>
      <c r="G2019" s="87">
        <v>10</v>
      </c>
      <c r="H2019" s="88">
        <v>1</v>
      </c>
      <c r="I2019" s="89">
        <v>10</v>
      </c>
      <c r="J2019" s="88">
        <v>16.649999999999999</v>
      </c>
      <c r="K2019" s="88">
        <v>34.1</v>
      </c>
    </row>
    <row r="2020" spans="1:11" ht="31.5" x14ac:dyDescent="0.2">
      <c r="A2020" s="87" t="s">
        <v>3366</v>
      </c>
      <c r="B2020" s="87" t="s">
        <v>2053</v>
      </c>
      <c r="C2020" s="87"/>
      <c r="D2020" s="87" t="s">
        <v>63</v>
      </c>
      <c r="E2020" s="87"/>
      <c r="F2020" s="87" t="s">
        <v>3546</v>
      </c>
      <c r="G2020" s="87">
        <v>10</v>
      </c>
      <c r="H2020" s="88">
        <v>1</v>
      </c>
      <c r="I2020" s="89">
        <v>10</v>
      </c>
      <c r="J2020" s="88">
        <v>18.55</v>
      </c>
      <c r="K2020" s="88">
        <v>37.950000000000003</v>
      </c>
    </row>
    <row r="2021" spans="1:11" ht="31.5" x14ac:dyDescent="0.2">
      <c r="A2021" s="87" t="s">
        <v>3637</v>
      </c>
      <c r="B2021" s="87" t="s">
        <v>2053</v>
      </c>
      <c r="C2021" s="87"/>
      <c r="D2021" s="87" t="s">
        <v>329</v>
      </c>
      <c r="E2021" s="87"/>
      <c r="F2021" s="87" t="s">
        <v>3638</v>
      </c>
      <c r="G2021" s="87">
        <v>5</v>
      </c>
      <c r="H2021" s="88">
        <v>1</v>
      </c>
      <c r="I2021" s="89">
        <v>10</v>
      </c>
      <c r="J2021" s="88">
        <v>20.85</v>
      </c>
      <c r="K2021" s="88">
        <v>42.75</v>
      </c>
    </row>
    <row r="2022" spans="1:11" ht="21" x14ac:dyDescent="0.2">
      <c r="A2022" s="87" t="s">
        <v>2054</v>
      </c>
      <c r="B2022" s="87" t="s">
        <v>2055</v>
      </c>
      <c r="C2022" s="87"/>
      <c r="D2022" s="87" t="s">
        <v>477</v>
      </c>
      <c r="E2022" s="87" t="s">
        <v>478</v>
      </c>
      <c r="F2022" s="87"/>
      <c r="G2022" s="87">
        <v>1</v>
      </c>
      <c r="H2022" s="88">
        <v>0</v>
      </c>
      <c r="I2022" s="89">
        <v>5</v>
      </c>
      <c r="J2022" s="88">
        <v>21</v>
      </c>
      <c r="K2022" s="88">
        <v>22</v>
      </c>
    </row>
    <row r="2023" spans="1:11" ht="21" x14ac:dyDescent="0.2">
      <c r="A2023" s="87" t="s">
        <v>2056</v>
      </c>
      <c r="B2023" s="87" t="s">
        <v>2055</v>
      </c>
      <c r="C2023" s="87"/>
      <c r="D2023" s="87" t="s">
        <v>787</v>
      </c>
      <c r="E2023" s="87" t="s">
        <v>478</v>
      </c>
      <c r="F2023" s="87"/>
      <c r="G2023" s="87">
        <v>1</v>
      </c>
      <c r="H2023" s="88">
        <v>0</v>
      </c>
      <c r="I2023" s="89">
        <v>0</v>
      </c>
      <c r="J2023" s="88">
        <v>3</v>
      </c>
      <c r="K2023" s="88">
        <v>0</v>
      </c>
    </row>
    <row r="2024" spans="1:11" ht="21" x14ac:dyDescent="0.2">
      <c r="A2024" s="87" t="s">
        <v>2057</v>
      </c>
      <c r="B2024" s="87" t="s">
        <v>2058</v>
      </c>
      <c r="C2024" s="87"/>
      <c r="D2024" s="87" t="s">
        <v>477</v>
      </c>
      <c r="E2024" s="87" t="s">
        <v>478</v>
      </c>
      <c r="F2024" s="87"/>
      <c r="G2024" s="87">
        <v>1</v>
      </c>
      <c r="H2024" s="88">
        <v>0</v>
      </c>
      <c r="I2024" s="89">
        <v>0</v>
      </c>
      <c r="J2024" s="88">
        <v>0</v>
      </c>
      <c r="K2024" s="88">
        <v>0</v>
      </c>
    </row>
    <row r="2025" spans="1:11" ht="21" x14ac:dyDescent="0.2">
      <c r="A2025" s="87" t="s">
        <v>2059</v>
      </c>
      <c r="B2025" s="87" t="s">
        <v>2060</v>
      </c>
      <c r="C2025" s="87"/>
      <c r="D2025" s="87" t="s">
        <v>477</v>
      </c>
      <c r="E2025" s="87" t="s">
        <v>478</v>
      </c>
      <c r="F2025" s="87"/>
      <c r="G2025" s="87">
        <v>1</v>
      </c>
      <c r="H2025" s="88">
        <v>0</v>
      </c>
      <c r="I2025" s="89">
        <v>0</v>
      </c>
      <c r="J2025" s="88">
        <v>94</v>
      </c>
      <c r="K2025" s="88">
        <v>0</v>
      </c>
    </row>
    <row r="2026" spans="1:11" ht="31.5" x14ac:dyDescent="0.2">
      <c r="A2026" s="87" t="s">
        <v>2061</v>
      </c>
      <c r="B2026" s="87" t="s">
        <v>2062</v>
      </c>
      <c r="C2026" s="87" t="s">
        <v>69</v>
      </c>
      <c r="D2026" s="87" t="s">
        <v>61</v>
      </c>
      <c r="E2026" s="87"/>
      <c r="F2026" s="87"/>
      <c r="G2026" s="87">
        <v>10</v>
      </c>
      <c r="H2026" s="88">
        <v>0</v>
      </c>
      <c r="I2026" s="89">
        <v>10</v>
      </c>
      <c r="J2026" s="88">
        <v>13.55</v>
      </c>
      <c r="K2026" s="88">
        <v>27.8</v>
      </c>
    </row>
    <row r="2027" spans="1:11" ht="31.5" x14ac:dyDescent="0.2">
      <c r="A2027" s="87" t="s">
        <v>2063</v>
      </c>
      <c r="B2027" s="87" t="s">
        <v>2062</v>
      </c>
      <c r="C2027" s="87" t="s">
        <v>69</v>
      </c>
      <c r="D2027" s="87" t="s">
        <v>64</v>
      </c>
      <c r="E2027" s="87"/>
      <c r="F2027" s="87"/>
      <c r="G2027" s="87">
        <v>10</v>
      </c>
      <c r="H2027" s="88">
        <v>0</v>
      </c>
      <c r="I2027" s="89">
        <v>10</v>
      </c>
      <c r="J2027" s="88">
        <v>14.4</v>
      </c>
      <c r="K2027" s="88">
        <v>29.5</v>
      </c>
    </row>
    <row r="2028" spans="1:11" ht="31.5" x14ac:dyDescent="0.2">
      <c r="A2028" s="87" t="s">
        <v>2064</v>
      </c>
      <c r="B2028" s="87" t="s">
        <v>2062</v>
      </c>
      <c r="C2028" s="87" t="s">
        <v>69</v>
      </c>
      <c r="D2028" s="87" t="s">
        <v>62</v>
      </c>
      <c r="E2028" s="87"/>
      <c r="F2028" s="87"/>
      <c r="G2028" s="87">
        <v>10</v>
      </c>
      <c r="H2028" s="88">
        <v>0</v>
      </c>
      <c r="I2028" s="89">
        <v>10</v>
      </c>
      <c r="J2028" s="88">
        <v>16.350000000000001</v>
      </c>
      <c r="K2028" s="88">
        <v>33.5</v>
      </c>
    </row>
    <row r="2029" spans="1:11" ht="31.5" x14ac:dyDescent="0.2">
      <c r="A2029" s="87" t="s">
        <v>2065</v>
      </c>
      <c r="B2029" s="87" t="s">
        <v>2062</v>
      </c>
      <c r="C2029" s="87" t="s">
        <v>69</v>
      </c>
      <c r="D2029" s="87" t="s">
        <v>63</v>
      </c>
      <c r="E2029" s="87"/>
      <c r="F2029" s="87"/>
      <c r="G2029" s="87">
        <v>10</v>
      </c>
      <c r="H2029" s="88">
        <v>0</v>
      </c>
      <c r="I2029" s="89">
        <v>10</v>
      </c>
      <c r="J2029" s="88">
        <v>18.600000000000001</v>
      </c>
      <c r="K2029" s="88">
        <v>38.15</v>
      </c>
    </row>
    <row r="2030" spans="1:11" ht="31.5" x14ac:dyDescent="0.2">
      <c r="A2030" s="87" t="s">
        <v>3367</v>
      </c>
      <c r="B2030" s="87" t="s">
        <v>2062</v>
      </c>
      <c r="C2030" s="87" t="s">
        <v>69</v>
      </c>
      <c r="D2030" s="87" t="s">
        <v>329</v>
      </c>
      <c r="E2030" s="87"/>
      <c r="F2030" s="87"/>
      <c r="G2030" s="87">
        <v>10</v>
      </c>
      <c r="H2030" s="88">
        <v>0</v>
      </c>
      <c r="I2030" s="89">
        <v>10</v>
      </c>
      <c r="J2030" s="88">
        <v>21</v>
      </c>
      <c r="K2030" s="88">
        <v>43.05</v>
      </c>
    </row>
    <row r="2031" spans="1:11" ht="31.5" x14ac:dyDescent="0.2">
      <c r="A2031" s="87" t="s">
        <v>2744</v>
      </c>
      <c r="B2031" s="87" t="s">
        <v>2062</v>
      </c>
      <c r="C2031" s="87" t="s">
        <v>60</v>
      </c>
      <c r="D2031" s="87"/>
      <c r="E2031" s="87" t="s">
        <v>865</v>
      </c>
      <c r="F2031" s="87"/>
      <c r="G2031" s="87">
        <v>50</v>
      </c>
      <c r="H2031" s="88">
        <v>0</v>
      </c>
      <c r="I2031" s="89">
        <v>50</v>
      </c>
      <c r="J2031" s="88">
        <v>4.1500000000000004</v>
      </c>
      <c r="K2031" s="88">
        <v>8.5</v>
      </c>
    </row>
    <row r="2032" spans="1:11" ht="31.5" x14ac:dyDescent="0.2">
      <c r="A2032" s="87" t="s">
        <v>2745</v>
      </c>
      <c r="B2032" s="87" t="s">
        <v>2066</v>
      </c>
      <c r="C2032" s="87" t="s">
        <v>1146</v>
      </c>
      <c r="D2032" s="87" t="s">
        <v>61</v>
      </c>
      <c r="E2032" s="87" t="s">
        <v>328</v>
      </c>
      <c r="F2032" s="87" t="s">
        <v>331</v>
      </c>
      <c r="G2032" s="87">
        <v>5</v>
      </c>
      <c r="H2032" s="88">
        <v>0</v>
      </c>
      <c r="I2032" s="89">
        <v>10</v>
      </c>
      <c r="J2032" s="88">
        <v>21.2</v>
      </c>
      <c r="K2032" s="88">
        <v>43.45</v>
      </c>
    </row>
    <row r="2033" spans="1:11" ht="31.5" x14ac:dyDescent="0.2">
      <c r="A2033" s="87" t="s">
        <v>2746</v>
      </c>
      <c r="B2033" s="87" t="s">
        <v>2066</v>
      </c>
      <c r="C2033" s="87" t="s">
        <v>1146</v>
      </c>
      <c r="D2033" s="87" t="s">
        <v>64</v>
      </c>
      <c r="E2033" s="87" t="s">
        <v>328</v>
      </c>
      <c r="F2033" s="87" t="s">
        <v>331</v>
      </c>
      <c r="G2033" s="87">
        <v>5</v>
      </c>
      <c r="H2033" s="88">
        <v>0</v>
      </c>
      <c r="I2033" s="89">
        <v>10</v>
      </c>
      <c r="J2033" s="88">
        <v>25.2</v>
      </c>
      <c r="K2033" s="88">
        <v>51.65</v>
      </c>
    </row>
    <row r="2034" spans="1:11" ht="31.5" x14ac:dyDescent="0.2">
      <c r="A2034" s="87" t="s">
        <v>2747</v>
      </c>
      <c r="B2034" s="87" t="s">
        <v>2066</v>
      </c>
      <c r="C2034" s="87" t="s">
        <v>1146</v>
      </c>
      <c r="D2034" s="87" t="s">
        <v>62</v>
      </c>
      <c r="E2034" s="87" t="s">
        <v>328</v>
      </c>
      <c r="F2034" s="87" t="s">
        <v>331</v>
      </c>
      <c r="G2034" s="87">
        <v>5</v>
      </c>
      <c r="H2034" s="88">
        <v>0</v>
      </c>
      <c r="I2034" s="89">
        <v>10</v>
      </c>
      <c r="J2034" s="88">
        <v>27.45</v>
      </c>
      <c r="K2034" s="88">
        <v>56.25</v>
      </c>
    </row>
    <row r="2035" spans="1:11" ht="31.5" x14ac:dyDescent="0.2">
      <c r="A2035" s="87" t="s">
        <v>2748</v>
      </c>
      <c r="B2035" s="87" t="s">
        <v>2066</v>
      </c>
      <c r="C2035" s="87" t="s">
        <v>1146</v>
      </c>
      <c r="D2035" s="87" t="s">
        <v>63</v>
      </c>
      <c r="E2035" s="87" t="s">
        <v>328</v>
      </c>
      <c r="F2035" s="87" t="s">
        <v>331</v>
      </c>
      <c r="G2035" s="87">
        <v>5</v>
      </c>
      <c r="H2035" s="88">
        <v>0</v>
      </c>
      <c r="I2035" s="89">
        <v>10</v>
      </c>
      <c r="J2035" s="88">
        <v>29.1</v>
      </c>
      <c r="K2035" s="88">
        <v>59.65</v>
      </c>
    </row>
    <row r="2036" spans="1:11" ht="21" x14ac:dyDescent="0.2">
      <c r="A2036" s="87" t="s">
        <v>2067</v>
      </c>
      <c r="B2036" s="87" t="s">
        <v>2068</v>
      </c>
      <c r="C2036" s="87"/>
      <c r="D2036" s="87" t="s">
        <v>61</v>
      </c>
      <c r="E2036" s="87" t="s">
        <v>353</v>
      </c>
      <c r="F2036" s="87"/>
      <c r="G2036" s="87">
        <v>20</v>
      </c>
      <c r="H2036" s="88">
        <v>0</v>
      </c>
      <c r="I2036" s="89">
        <v>20</v>
      </c>
      <c r="J2036" s="88">
        <v>3.35</v>
      </c>
      <c r="K2036" s="88">
        <v>6.85</v>
      </c>
    </row>
    <row r="2037" spans="1:11" ht="21" x14ac:dyDescent="0.2">
      <c r="A2037" s="87" t="s">
        <v>2069</v>
      </c>
      <c r="B2037" s="87" t="s">
        <v>2068</v>
      </c>
      <c r="C2037" s="87"/>
      <c r="D2037" s="87" t="s">
        <v>64</v>
      </c>
      <c r="E2037" s="87" t="s">
        <v>353</v>
      </c>
      <c r="F2037" s="87"/>
      <c r="G2037" s="87">
        <v>20</v>
      </c>
      <c r="H2037" s="88">
        <v>0</v>
      </c>
      <c r="I2037" s="89">
        <v>20</v>
      </c>
      <c r="J2037" s="88">
        <v>4</v>
      </c>
      <c r="K2037" s="88">
        <v>8.1999999999999993</v>
      </c>
    </row>
    <row r="2038" spans="1:11" ht="21" x14ac:dyDescent="0.2">
      <c r="A2038" s="87" t="s">
        <v>2070</v>
      </c>
      <c r="B2038" s="87" t="s">
        <v>2068</v>
      </c>
      <c r="C2038" s="87"/>
      <c r="D2038" s="87" t="s">
        <v>59</v>
      </c>
      <c r="E2038" s="87" t="s">
        <v>353</v>
      </c>
      <c r="F2038" s="87"/>
      <c r="G2038" s="87">
        <v>20</v>
      </c>
      <c r="H2038" s="88">
        <v>0</v>
      </c>
      <c r="I2038" s="89">
        <v>20</v>
      </c>
      <c r="J2038" s="88">
        <v>2.7</v>
      </c>
      <c r="K2038" s="88">
        <v>5.55</v>
      </c>
    </row>
    <row r="2039" spans="1:11" ht="21" x14ac:dyDescent="0.2">
      <c r="A2039" s="87" t="s">
        <v>2071</v>
      </c>
      <c r="B2039" s="87" t="s">
        <v>2072</v>
      </c>
      <c r="C2039" s="87"/>
      <c r="D2039" s="87" t="s">
        <v>477</v>
      </c>
      <c r="E2039" s="87" t="s">
        <v>478</v>
      </c>
      <c r="F2039" s="87"/>
      <c r="G2039" s="87">
        <v>1</v>
      </c>
      <c r="H2039" s="88">
        <v>0</v>
      </c>
      <c r="I2039" s="89">
        <v>5</v>
      </c>
      <c r="J2039" s="88">
        <v>18</v>
      </c>
      <c r="K2039" s="88">
        <v>19</v>
      </c>
    </row>
    <row r="2040" spans="1:11" ht="21" x14ac:dyDescent="0.2">
      <c r="A2040" s="87" t="s">
        <v>2073</v>
      </c>
      <c r="B2040" s="87" t="s">
        <v>2072</v>
      </c>
      <c r="C2040" s="87"/>
      <c r="D2040" s="87" t="s">
        <v>787</v>
      </c>
      <c r="E2040" s="87" t="s">
        <v>478</v>
      </c>
      <c r="F2040" s="87"/>
      <c r="G2040" s="87">
        <v>1</v>
      </c>
      <c r="H2040" s="88">
        <v>0</v>
      </c>
      <c r="I2040" s="89">
        <v>0</v>
      </c>
      <c r="J2040" s="88">
        <v>2</v>
      </c>
      <c r="K2040" s="88">
        <v>0</v>
      </c>
    </row>
    <row r="2041" spans="1:11" ht="31.5" x14ac:dyDescent="0.2">
      <c r="A2041" s="87" t="s">
        <v>2074</v>
      </c>
      <c r="B2041" s="87" t="s">
        <v>2075</v>
      </c>
      <c r="C2041" s="87"/>
      <c r="D2041" s="87" t="s">
        <v>477</v>
      </c>
      <c r="E2041" s="87" t="s">
        <v>478</v>
      </c>
      <c r="F2041" s="87"/>
      <c r="G2041" s="87">
        <v>1</v>
      </c>
      <c r="H2041" s="88">
        <v>0</v>
      </c>
      <c r="I2041" s="89">
        <v>5</v>
      </c>
      <c r="J2041" s="88">
        <v>0</v>
      </c>
      <c r="K2041" s="88">
        <v>0</v>
      </c>
    </row>
    <row r="2042" spans="1:11" ht="31.5" x14ac:dyDescent="0.2">
      <c r="A2042" s="87" t="s">
        <v>2076</v>
      </c>
      <c r="B2042" s="87" t="s">
        <v>2075</v>
      </c>
      <c r="C2042" s="87"/>
      <c r="D2042" s="87" t="s">
        <v>787</v>
      </c>
      <c r="E2042" s="87" t="s">
        <v>478</v>
      </c>
      <c r="F2042" s="87"/>
      <c r="G2042" s="87">
        <v>1</v>
      </c>
      <c r="H2042" s="88">
        <v>0</v>
      </c>
      <c r="I2042" s="89">
        <v>0</v>
      </c>
      <c r="J2042" s="88">
        <v>15</v>
      </c>
      <c r="K2042" s="88">
        <v>0</v>
      </c>
    </row>
    <row r="2043" spans="1:11" ht="31.5" x14ac:dyDescent="0.2">
      <c r="A2043" s="87" t="s">
        <v>2077</v>
      </c>
      <c r="B2043" s="87" t="s">
        <v>2078</v>
      </c>
      <c r="C2043" s="87"/>
      <c r="D2043" s="87" t="s">
        <v>477</v>
      </c>
      <c r="E2043" s="87" t="s">
        <v>478</v>
      </c>
      <c r="F2043" s="87"/>
      <c r="G2043" s="87">
        <v>1</v>
      </c>
      <c r="H2043" s="88">
        <v>0</v>
      </c>
      <c r="I2043" s="89">
        <v>5</v>
      </c>
      <c r="J2043" s="88">
        <v>0</v>
      </c>
      <c r="K2043" s="88">
        <v>0</v>
      </c>
    </row>
    <row r="2044" spans="1:11" ht="31.5" x14ac:dyDescent="0.2">
      <c r="A2044" s="87" t="s">
        <v>2079</v>
      </c>
      <c r="B2044" s="87" t="s">
        <v>2078</v>
      </c>
      <c r="C2044" s="87"/>
      <c r="D2044" s="87" t="s">
        <v>787</v>
      </c>
      <c r="E2044" s="87" t="s">
        <v>478</v>
      </c>
      <c r="F2044" s="87"/>
      <c r="G2044" s="87">
        <v>1</v>
      </c>
      <c r="H2044" s="88">
        <v>0</v>
      </c>
      <c r="I2044" s="89">
        <v>0</v>
      </c>
      <c r="J2044" s="88">
        <v>10</v>
      </c>
      <c r="K2044" s="88">
        <v>0</v>
      </c>
    </row>
    <row r="2045" spans="1:11" ht="21" x14ac:dyDescent="0.2">
      <c r="A2045" s="87" t="s">
        <v>2080</v>
      </c>
      <c r="B2045" s="87" t="s">
        <v>2081</v>
      </c>
      <c r="C2045" s="87"/>
      <c r="D2045" s="87" t="s">
        <v>477</v>
      </c>
      <c r="E2045" s="87" t="s">
        <v>478</v>
      </c>
      <c r="F2045" s="87"/>
      <c r="G2045" s="87">
        <v>1</v>
      </c>
      <c r="H2045" s="88">
        <v>0</v>
      </c>
      <c r="I2045" s="89">
        <v>0</v>
      </c>
      <c r="J2045" s="88">
        <v>0</v>
      </c>
      <c r="K2045" s="88">
        <v>0</v>
      </c>
    </row>
    <row r="2046" spans="1:11" ht="31.5" x14ac:dyDescent="0.2">
      <c r="A2046" s="87" t="s">
        <v>2082</v>
      </c>
      <c r="B2046" s="87" t="s">
        <v>2083</v>
      </c>
      <c r="C2046" s="87"/>
      <c r="D2046" s="87" t="s">
        <v>477</v>
      </c>
      <c r="E2046" s="87" t="s">
        <v>478</v>
      </c>
      <c r="F2046" s="87"/>
      <c r="G2046" s="87">
        <v>1</v>
      </c>
      <c r="H2046" s="88">
        <v>0</v>
      </c>
      <c r="I2046" s="89">
        <v>0</v>
      </c>
      <c r="J2046" s="88">
        <v>78</v>
      </c>
      <c r="K2046" s="88">
        <v>0</v>
      </c>
    </row>
    <row r="2047" spans="1:11" ht="31.5" x14ac:dyDescent="0.2">
      <c r="A2047" s="87" t="s">
        <v>2084</v>
      </c>
      <c r="B2047" s="87" t="s">
        <v>2083</v>
      </c>
      <c r="C2047" s="87"/>
      <c r="D2047" s="87" t="s">
        <v>1864</v>
      </c>
      <c r="E2047" s="87" t="s">
        <v>478</v>
      </c>
      <c r="F2047" s="87"/>
      <c r="G2047" s="87">
        <v>1</v>
      </c>
      <c r="H2047" s="88">
        <v>0</v>
      </c>
      <c r="I2047" s="89">
        <v>0</v>
      </c>
      <c r="J2047" s="88">
        <v>0</v>
      </c>
      <c r="K2047" s="88">
        <v>0</v>
      </c>
    </row>
    <row r="2048" spans="1:11" ht="21" x14ac:dyDescent="0.2">
      <c r="A2048" s="87" t="s">
        <v>2085</v>
      </c>
      <c r="B2048" s="87" t="s">
        <v>2086</v>
      </c>
      <c r="C2048" s="87"/>
      <c r="D2048" s="87" t="s">
        <v>477</v>
      </c>
      <c r="E2048" s="87" t="s">
        <v>478</v>
      </c>
      <c r="F2048" s="87"/>
      <c r="G2048" s="87">
        <v>1</v>
      </c>
      <c r="H2048" s="88">
        <v>0</v>
      </c>
      <c r="I2048" s="89">
        <v>0</v>
      </c>
      <c r="J2048" s="88">
        <v>132</v>
      </c>
      <c r="K2048" s="88">
        <v>0</v>
      </c>
    </row>
    <row r="2049" spans="1:11" ht="21" x14ac:dyDescent="0.2">
      <c r="A2049" s="87" t="s">
        <v>2087</v>
      </c>
      <c r="B2049" s="87" t="s">
        <v>2086</v>
      </c>
      <c r="C2049" s="87"/>
      <c r="D2049" s="87" t="s">
        <v>1864</v>
      </c>
      <c r="E2049" s="87" t="s">
        <v>478</v>
      </c>
      <c r="F2049" s="87"/>
      <c r="G2049" s="87">
        <v>1</v>
      </c>
      <c r="H2049" s="88">
        <v>0</v>
      </c>
      <c r="I2049" s="89">
        <v>0</v>
      </c>
      <c r="J2049" s="88">
        <v>0</v>
      </c>
      <c r="K2049" s="88">
        <v>0</v>
      </c>
    </row>
    <row r="2050" spans="1:11" ht="21" x14ac:dyDescent="0.2">
      <c r="A2050" s="87" t="s">
        <v>2088</v>
      </c>
      <c r="B2050" s="87" t="s">
        <v>2089</v>
      </c>
      <c r="C2050" s="87"/>
      <c r="D2050" s="87" t="s">
        <v>477</v>
      </c>
      <c r="E2050" s="87" t="s">
        <v>478</v>
      </c>
      <c r="F2050" s="87"/>
      <c r="G2050" s="87">
        <v>1</v>
      </c>
      <c r="H2050" s="88">
        <v>0</v>
      </c>
      <c r="I2050" s="89">
        <v>0</v>
      </c>
      <c r="J2050" s="88">
        <v>144</v>
      </c>
      <c r="K2050" s="88">
        <v>0</v>
      </c>
    </row>
    <row r="2051" spans="1:11" ht="21" x14ac:dyDescent="0.2">
      <c r="A2051" s="87" t="s">
        <v>2090</v>
      </c>
      <c r="B2051" s="87" t="s">
        <v>2089</v>
      </c>
      <c r="C2051" s="87"/>
      <c r="D2051" s="87" t="s">
        <v>1864</v>
      </c>
      <c r="E2051" s="87" t="s">
        <v>478</v>
      </c>
      <c r="F2051" s="87"/>
      <c r="G2051" s="87">
        <v>1</v>
      </c>
      <c r="H2051" s="88">
        <v>0</v>
      </c>
      <c r="I2051" s="89">
        <v>0</v>
      </c>
      <c r="J2051" s="88">
        <v>0</v>
      </c>
      <c r="K2051" s="88">
        <v>0</v>
      </c>
    </row>
    <row r="2052" spans="1:11" ht="31.5" x14ac:dyDescent="0.2">
      <c r="A2052" s="87" t="s">
        <v>2091</v>
      </c>
      <c r="B2052" s="87" t="s">
        <v>2092</v>
      </c>
      <c r="C2052" s="87"/>
      <c r="D2052" s="87" t="s">
        <v>477</v>
      </c>
      <c r="E2052" s="87" t="s">
        <v>478</v>
      </c>
      <c r="F2052" s="87"/>
      <c r="G2052" s="87">
        <v>1</v>
      </c>
      <c r="H2052" s="88">
        <v>0</v>
      </c>
      <c r="I2052" s="89">
        <v>0</v>
      </c>
      <c r="J2052" s="88">
        <v>119</v>
      </c>
      <c r="K2052" s="88">
        <v>0</v>
      </c>
    </row>
    <row r="2053" spans="1:11" ht="31.5" x14ac:dyDescent="0.2">
      <c r="A2053" s="87" t="s">
        <v>2093</v>
      </c>
      <c r="B2053" s="87" t="s">
        <v>2092</v>
      </c>
      <c r="C2053" s="87"/>
      <c r="D2053" s="87" t="s">
        <v>1864</v>
      </c>
      <c r="E2053" s="87" t="s">
        <v>478</v>
      </c>
      <c r="F2053" s="87"/>
      <c r="G2053" s="87">
        <v>1</v>
      </c>
      <c r="H2053" s="88">
        <v>0</v>
      </c>
      <c r="I2053" s="89">
        <v>0</v>
      </c>
      <c r="J2053" s="88">
        <v>0</v>
      </c>
      <c r="K2053" s="88">
        <v>0</v>
      </c>
    </row>
    <row r="2054" spans="1:11" ht="52.5" x14ac:dyDescent="0.2">
      <c r="A2054" s="87" t="s">
        <v>2094</v>
      </c>
      <c r="B2054" s="87" t="s">
        <v>122</v>
      </c>
      <c r="C2054" s="87" t="s">
        <v>69</v>
      </c>
      <c r="D2054" s="87" t="s">
        <v>61</v>
      </c>
      <c r="E2054" s="87"/>
      <c r="F2054" s="87" t="s">
        <v>1137</v>
      </c>
      <c r="G2054" s="87">
        <v>10</v>
      </c>
      <c r="H2054" s="88">
        <v>0</v>
      </c>
      <c r="I2054" s="89">
        <v>10</v>
      </c>
      <c r="J2054" s="88">
        <v>15.25</v>
      </c>
      <c r="K2054" s="88">
        <v>31.2</v>
      </c>
    </row>
    <row r="2055" spans="1:11" ht="52.5" x14ac:dyDescent="0.2">
      <c r="A2055" s="87" t="s">
        <v>2095</v>
      </c>
      <c r="B2055" s="87" t="s">
        <v>122</v>
      </c>
      <c r="C2055" s="87" t="s">
        <v>69</v>
      </c>
      <c r="D2055" s="87" t="s">
        <v>61</v>
      </c>
      <c r="E2055" s="87" t="s">
        <v>328</v>
      </c>
      <c r="F2055" s="87"/>
      <c r="G2055" s="87">
        <v>10</v>
      </c>
      <c r="H2055" s="88">
        <v>0</v>
      </c>
      <c r="I2055" s="89">
        <v>10</v>
      </c>
      <c r="J2055" s="88">
        <v>17.7</v>
      </c>
      <c r="K2055" s="88">
        <v>36.25</v>
      </c>
    </row>
    <row r="2056" spans="1:11" ht="52.5" x14ac:dyDescent="0.2">
      <c r="A2056" s="87" t="s">
        <v>2096</v>
      </c>
      <c r="B2056" s="87" t="s">
        <v>122</v>
      </c>
      <c r="C2056" s="87" t="s">
        <v>69</v>
      </c>
      <c r="D2056" s="87" t="s">
        <v>64</v>
      </c>
      <c r="E2056" s="87"/>
      <c r="F2056" s="87" t="s">
        <v>1137</v>
      </c>
      <c r="G2056" s="87">
        <v>10</v>
      </c>
      <c r="H2056" s="88">
        <v>0</v>
      </c>
      <c r="I2056" s="89">
        <v>10</v>
      </c>
      <c r="J2056" s="88">
        <v>17.55</v>
      </c>
      <c r="K2056" s="88">
        <v>35.950000000000003</v>
      </c>
    </row>
    <row r="2057" spans="1:11" ht="52.5" x14ac:dyDescent="0.2">
      <c r="A2057" s="87" t="s">
        <v>2097</v>
      </c>
      <c r="B2057" s="87" t="s">
        <v>122</v>
      </c>
      <c r="C2057" s="87" t="s">
        <v>69</v>
      </c>
      <c r="D2057" s="87" t="s">
        <v>64</v>
      </c>
      <c r="E2057" s="87" t="s">
        <v>328</v>
      </c>
      <c r="F2057" s="87"/>
      <c r="G2057" s="87">
        <v>10</v>
      </c>
      <c r="H2057" s="88">
        <v>0</v>
      </c>
      <c r="I2057" s="89">
        <v>10</v>
      </c>
      <c r="J2057" s="88">
        <v>21.05</v>
      </c>
      <c r="K2057" s="88">
        <v>43.1</v>
      </c>
    </row>
    <row r="2058" spans="1:11" ht="52.5" x14ac:dyDescent="0.2">
      <c r="A2058" s="87" t="s">
        <v>2098</v>
      </c>
      <c r="B2058" s="87" t="s">
        <v>122</v>
      </c>
      <c r="C2058" s="87" t="s">
        <v>69</v>
      </c>
      <c r="D2058" s="87" t="s">
        <v>62</v>
      </c>
      <c r="E2058" s="87"/>
      <c r="F2058" s="87" t="s">
        <v>1137</v>
      </c>
      <c r="G2058" s="87">
        <v>10</v>
      </c>
      <c r="H2058" s="88">
        <v>0</v>
      </c>
      <c r="I2058" s="89">
        <v>10</v>
      </c>
      <c r="J2058" s="88">
        <v>20.3</v>
      </c>
      <c r="K2058" s="88">
        <v>41.55</v>
      </c>
    </row>
    <row r="2059" spans="1:11" ht="52.5" x14ac:dyDescent="0.2">
      <c r="A2059" s="87" t="s">
        <v>2099</v>
      </c>
      <c r="B2059" s="87" t="s">
        <v>122</v>
      </c>
      <c r="C2059" s="87" t="s">
        <v>69</v>
      </c>
      <c r="D2059" s="87" t="s">
        <v>62</v>
      </c>
      <c r="E2059" s="87" t="s">
        <v>328</v>
      </c>
      <c r="F2059" s="87"/>
      <c r="G2059" s="87">
        <v>10</v>
      </c>
      <c r="H2059" s="88">
        <v>0</v>
      </c>
      <c r="I2059" s="89">
        <v>10</v>
      </c>
      <c r="J2059" s="88">
        <v>24.35</v>
      </c>
      <c r="K2059" s="88">
        <v>49.85</v>
      </c>
    </row>
    <row r="2060" spans="1:11" ht="52.5" x14ac:dyDescent="0.2">
      <c r="A2060" s="87" t="s">
        <v>2100</v>
      </c>
      <c r="B2060" s="87" t="s">
        <v>122</v>
      </c>
      <c r="C2060" s="87" t="s">
        <v>69</v>
      </c>
      <c r="D2060" s="87" t="s">
        <v>63</v>
      </c>
      <c r="E2060" s="87" t="s">
        <v>328</v>
      </c>
      <c r="F2060" s="87"/>
      <c r="G2060" s="87">
        <v>10</v>
      </c>
      <c r="H2060" s="88">
        <v>0</v>
      </c>
      <c r="I2060" s="89">
        <v>10</v>
      </c>
      <c r="J2060" s="88">
        <v>25.6</v>
      </c>
      <c r="K2060" s="88">
        <v>52.45</v>
      </c>
    </row>
    <row r="2061" spans="1:11" ht="52.5" x14ac:dyDescent="0.2">
      <c r="A2061" s="87" t="s">
        <v>3368</v>
      </c>
      <c r="B2061" s="87" t="s">
        <v>122</v>
      </c>
      <c r="C2061" s="87" t="s">
        <v>1146</v>
      </c>
      <c r="D2061" s="87" t="s">
        <v>64</v>
      </c>
      <c r="E2061" s="87" t="s">
        <v>328</v>
      </c>
      <c r="F2061" s="87" t="s">
        <v>3210</v>
      </c>
      <c r="G2061" s="87">
        <v>5</v>
      </c>
      <c r="H2061" s="88">
        <v>0</v>
      </c>
      <c r="I2061" s="89">
        <v>10</v>
      </c>
      <c r="J2061" s="88">
        <v>25.85</v>
      </c>
      <c r="K2061" s="88">
        <v>52.95</v>
      </c>
    </row>
    <row r="2062" spans="1:11" ht="52.5" x14ac:dyDescent="0.2">
      <c r="A2062" s="87" t="s">
        <v>2749</v>
      </c>
      <c r="B2062" s="87" t="s">
        <v>122</v>
      </c>
      <c r="C2062" s="87" t="s">
        <v>1146</v>
      </c>
      <c r="D2062" s="87" t="s">
        <v>62</v>
      </c>
      <c r="E2062" s="87" t="s">
        <v>328</v>
      </c>
      <c r="F2062" s="87" t="s">
        <v>331</v>
      </c>
      <c r="G2062" s="87">
        <v>5</v>
      </c>
      <c r="H2062" s="88">
        <v>0</v>
      </c>
      <c r="I2062" s="89">
        <v>10</v>
      </c>
      <c r="J2062" s="88">
        <v>27.5</v>
      </c>
      <c r="K2062" s="88">
        <v>56.3</v>
      </c>
    </row>
    <row r="2063" spans="1:11" ht="52.5" x14ac:dyDescent="0.2">
      <c r="A2063" s="87" t="s">
        <v>2750</v>
      </c>
      <c r="B2063" s="87" t="s">
        <v>122</v>
      </c>
      <c r="C2063" s="87" t="s">
        <v>1146</v>
      </c>
      <c r="D2063" s="87" t="s">
        <v>63</v>
      </c>
      <c r="E2063" s="87" t="s">
        <v>328</v>
      </c>
      <c r="F2063" s="87" t="s">
        <v>331</v>
      </c>
      <c r="G2063" s="87">
        <v>5</v>
      </c>
      <c r="H2063" s="88">
        <v>0</v>
      </c>
      <c r="I2063" s="89">
        <v>10</v>
      </c>
      <c r="J2063" s="88">
        <v>29.15</v>
      </c>
      <c r="K2063" s="88">
        <v>59.7</v>
      </c>
    </row>
    <row r="2064" spans="1:11" ht="52.5" x14ac:dyDescent="0.2">
      <c r="A2064" s="87" t="s">
        <v>2751</v>
      </c>
      <c r="B2064" s="87" t="s">
        <v>122</v>
      </c>
      <c r="C2064" s="87" t="s">
        <v>1146</v>
      </c>
      <c r="D2064" s="87" t="s">
        <v>329</v>
      </c>
      <c r="E2064" s="87" t="s">
        <v>328</v>
      </c>
      <c r="F2064" s="87" t="s">
        <v>331</v>
      </c>
      <c r="G2064" s="87">
        <v>5</v>
      </c>
      <c r="H2064" s="88">
        <v>0</v>
      </c>
      <c r="I2064" s="89">
        <v>10</v>
      </c>
      <c r="J2064" s="88">
        <v>30.9</v>
      </c>
      <c r="K2064" s="88">
        <v>63.3</v>
      </c>
    </row>
    <row r="2065" spans="1:11" ht="52.5" x14ac:dyDescent="0.2">
      <c r="A2065" s="87" t="s">
        <v>2752</v>
      </c>
      <c r="B2065" s="87" t="s">
        <v>122</v>
      </c>
      <c r="C2065" s="87" t="s">
        <v>1146</v>
      </c>
      <c r="D2065" s="87" t="s">
        <v>330</v>
      </c>
      <c r="E2065" s="87" t="s">
        <v>328</v>
      </c>
      <c r="F2065" s="87" t="s">
        <v>331</v>
      </c>
      <c r="G2065" s="87">
        <v>5</v>
      </c>
      <c r="H2065" s="88">
        <v>0</v>
      </c>
      <c r="I2065" s="89">
        <v>10</v>
      </c>
      <c r="J2065" s="88">
        <v>32.450000000000003</v>
      </c>
      <c r="K2065" s="88">
        <v>66.45</v>
      </c>
    </row>
    <row r="2066" spans="1:11" ht="52.5" x14ac:dyDescent="0.2">
      <c r="A2066" s="87" t="s">
        <v>2101</v>
      </c>
      <c r="B2066" s="87" t="s">
        <v>122</v>
      </c>
      <c r="C2066" s="87"/>
      <c r="D2066" s="87" t="s">
        <v>61</v>
      </c>
      <c r="E2066" s="87"/>
      <c r="F2066" s="87" t="s">
        <v>1137</v>
      </c>
      <c r="G2066" s="87">
        <v>10</v>
      </c>
      <c r="H2066" s="88">
        <v>0</v>
      </c>
      <c r="I2066" s="89">
        <v>10</v>
      </c>
      <c r="J2066" s="88">
        <v>14.75</v>
      </c>
      <c r="K2066" s="88">
        <v>30.2</v>
      </c>
    </row>
    <row r="2067" spans="1:11" ht="52.5" x14ac:dyDescent="0.2">
      <c r="A2067" s="87" t="s">
        <v>2102</v>
      </c>
      <c r="B2067" s="87" t="s">
        <v>122</v>
      </c>
      <c r="C2067" s="87"/>
      <c r="D2067" s="87" t="s">
        <v>64</v>
      </c>
      <c r="E2067" s="87"/>
      <c r="F2067" s="87" t="s">
        <v>1137</v>
      </c>
      <c r="G2067" s="87">
        <v>10</v>
      </c>
      <c r="H2067" s="88">
        <v>0</v>
      </c>
      <c r="I2067" s="89">
        <v>10</v>
      </c>
      <c r="J2067" s="88">
        <v>17.55</v>
      </c>
      <c r="K2067" s="88">
        <v>35.950000000000003</v>
      </c>
    </row>
    <row r="2068" spans="1:11" ht="52.5" x14ac:dyDescent="0.2">
      <c r="A2068" s="87" t="s">
        <v>2103</v>
      </c>
      <c r="B2068" s="87" t="s">
        <v>122</v>
      </c>
      <c r="C2068" s="87"/>
      <c r="D2068" s="87" t="s">
        <v>62</v>
      </c>
      <c r="E2068" s="87"/>
      <c r="F2068" s="87" t="s">
        <v>1137</v>
      </c>
      <c r="G2068" s="87">
        <v>10</v>
      </c>
      <c r="H2068" s="88">
        <v>0</v>
      </c>
      <c r="I2068" s="89">
        <v>10</v>
      </c>
      <c r="J2068" s="88">
        <v>20.3</v>
      </c>
      <c r="K2068" s="88">
        <v>41.55</v>
      </c>
    </row>
    <row r="2069" spans="1:11" ht="52.5" x14ac:dyDescent="0.2">
      <c r="A2069" s="87" t="s">
        <v>2104</v>
      </c>
      <c r="B2069" s="87" t="s">
        <v>122</v>
      </c>
      <c r="C2069" s="87"/>
      <c r="D2069" s="87" t="s">
        <v>63</v>
      </c>
      <c r="E2069" s="87"/>
      <c r="F2069" s="87" t="s">
        <v>1137</v>
      </c>
      <c r="G2069" s="87">
        <v>10</v>
      </c>
      <c r="H2069" s="88">
        <v>0</v>
      </c>
      <c r="I2069" s="89">
        <v>10</v>
      </c>
      <c r="J2069" s="88">
        <v>21.75</v>
      </c>
      <c r="K2069" s="88">
        <v>44.55</v>
      </c>
    </row>
    <row r="2070" spans="1:11" ht="52.5" x14ac:dyDescent="0.2">
      <c r="A2070" s="87" t="s">
        <v>2105</v>
      </c>
      <c r="B2070" s="87" t="s">
        <v>122</v>
      </c>
      <c r="C2070" s="87"/>
      <c r="D2070" s="87" t="s">
        <v>59</v>
      </c>
      <c r="E2070" s="87"/>
      <c r="F2070" s="87"/>
      <c r="G2070" s="87">
        <v>10</v>
      </c>
      <c r="H2070" s="88">
        <v>0</v>
      </c>
      <c r="I2070" s="89">
        <v>10</v>
      </c>
      <c r="J2070" s="88">
        <v>14.35</v>
      </c>
      <c r="K2070" s="88">
        <v>29.35</v>
      </c>
    </row>
    <row r="2071" spans="1:11" ht="42" x14ac:dyDescent="0.2">
      <c r="A2071" s="87" t="s">
        <v>2106</v>
      </c>
      <c r="B2071" s="87" t="s">
        <v>2107</v>
      </c>
      <c r="C2071" s="87" t="s">
        <v>69</v>
      </c>
      <c r="D2071" s="87" t="s">
        <v>61</v>
      </c>
      <c r="E2071" s="87"/>
      <c r="F2071" s="87" t="s">
        <v>2108</v>
      </c>
      <c r="G2071" s="87">
        <v>10</v>
      </c>
      <c r="H2071" s="88">
        <v>0</v>
      </c>
      <c r="I2071" s="89">
        <v>10</v>
      </c>
      <c r="J2071" s="88">
        <v>18.350000000000001</v>
      </c>
      <c r="K2071" s="88">
        <v>37.6</v>
      </c>
    </row>
    <row r="2072" spans="1:11" ht="42" x14ac:dyDescent="0.2">
      <c r="A2072" s="87" t="s">
        <v>2109</v>
      </c>
      <c r="B2072" s="87" t="s">
        <v>2107</v>
      </c>
      <c r="C2072" s="87" t="s">
        <v>69</v>
      </c>
      <c r="D2072" s="87" t="s">
        <v>64</v>
      </c>
      <c r="E2072" s="87"/>
      <c r="F2072" s="87" t="s">
        <v>2108</v>
      </c>
      <c r="G2072" s="87">
        <v>10</v>
      </c>
      <c r="H2072" s="88">
        <v>0</v>
      </c>
      <c r="I2072" s="89">
        <v>10</v>
      </c>
      <c r="J2072" s="88">
        <v>19.649999999999999</v>
      </c>
      <c r="K2072" s="88">
        <v>40.299999999999997</v>
      </c>
    </row>
    <row r="2073" spans="1:11" ht="42" x14ac:dyDescent="0.2">
      <c r="A2073" s="87" t="s">
        <v>2110</v>
      </c>
      <c r="B2073" s="87" t="s">
        <v>2107</v>
      </c>
      <c r="C2073" s="87" t="s">
        <v>69</v>
      </c>
      <c r="D2073" s="87" t="s">
        <v>62</v>
      </c>
      <c r="E2073" s="87"/>
      <c r="F2073" s="87" t="s">
        <v>317</v>
      </c>
      <c r="G2073" s="87">
        <v>10</v>
      </c>
      <c r="H2073" s="88">
        <v>0</v>
      </c>
      <c r="I2073" s="89">
        <v>10</v>
      </c>
      <c r="J2073" s="88">
        <v>20.75</v>
      </c>
      <c r="K2073" s="88">
        <v>42.55</v>
      </c>
    </row>
    <row r="2074" spans="1:11" ht="42" x14ac:dyDescent="0.2">
      <c r="A2074" s="87" t="s">
        <v>3639</v>
      </c>
      <c r="B2074" s="87" t="s">
        <v>2107</v>
      </c>
      <c r="C2074" s="87" t="s">
        <v>69</v>
      </c>
      <c r="D2074" s="87" t="s">
        <v>63</v>
      </c>
      <c r="E2074" s="87"/>
      <c r="F2074" s="87" t="s">
        <v>317</v>
      </c>
      <c r="G2074" s="87">
        <v>10</v>
      </c>
      <c r="H2074" s="88">
        <v>0</v>
      </c>
      <c r="I2074" s="89">
        <v>10</v>
      </c>
      <c r="J2074" s="88">
        <v>22.15</v>
      </c>
      <c r="K2074" s="88">
        <v>45.4</v>
      </c>
    </row>
    <row r="2075" spans="1:11" ht="42" x14ac:dyDescent="0.2">
      <c r="A2075" s="87" t="s">
        <v>2111</v>
      </c>
      <c r="B2075" s="87" t="s">
        <v>2107</v>
      </c>
      <c r="C2075" s="87" t="s">
        <v>69</v>
      </c>
      <c r="D2075" s="87" t="s">
        <v>59</v>
      </c>
      <c r="E2075" s="87"/>
      <c r="F2075" s="87" t="s">
        <v>2108</v>
      </c>
      <c r="G2075" s="87">
        <v>10</v>
      </c>
      <c r="H2075" s="88">
        <v>0</v>
      </c>
      <c r="I2075" s="89">
        <v>10</v>
      </c>
      <c r="J2075" s="88">
        <v>17.2</v>
      </c>
      <c r="K2075" s="88">
        <v>35.25</v>
      </c>
    </row>
    <row r="2076" spans="1:11" ht="42" x14ac:dyDescent="0.2">
      <c r="A2076" s="87" t="s">
        <v>3640</v>
      </c>
      <c r="B2076" s="87" t="s">
        <v>2107</v>
      </c>
      <c r="C2076" s="87" t="s">
        <v>3117</v>
      </c>
      <c r="D2076" s="87"/>
      <c r="E2076" s="87"/>
      <c r="F2076" s="87"/>
      <c r="G2076" s="87">
        <v>10</v>
      </c>
      <c r="H2076" s="88">
        <v>0</v>
      </c>
      <c r="I2076" s="89">
        <v>10</v>
      </c>
      <c r="J2076" s="88">
        <v>13.35</v>
      </c>
      <c r="K2076" s="88">
        <v>26.7</v>
      </c>
    </row>
    <row r="2077" spans="1:11" ht="42" x14ac:dyDescent="0.2">
      <c r="A2077" s="87" t="s">
        <v>2753</v>
      </c>
      <c r="B2077" s="87" t="s">
        <v>2107</v>
      </c>
      <c r="C2077" s="87" t="s">
        <v>3117</v>
      </c>
      <c r="D2077" s="87" t="s">
        <v>61</v>
      </c>
      <c r="E2077" s="87"/>
      <c r="F2077" s="87" t="s">
        <v>317</v>
      </c>
      <c r="G2077" s="87">
        <v>10</v>
      </c>
      <c r="H2077" s="88">
        <v>0</v>
      </c>
      <c r="I2077" s="89">
        <v>10</v>
      </c>
      <c r="J2077" s="88">
        <v>14.45</v>
      </c>
      <c r="K2077" s="88">
        <v>29.6</v>
      </c>
    </row>
    <row r="2078" spans="1:11" ht="42" x14ac:dyDescent="0.2">
      <c r="A2078" s="87" t="s">
        <v>2754</v>
      </c>
      <c r="B2078" s="87" t="s">
        <v>2107</v>
      </c>
      <c r="C2078" s="87" t="s">
        <v>3117</v>
      </c>
      <c r="D2078" s="87" t="s">
        <v>64</v>
      </c>
      <c r="E2078" s="87"/>
      <c r="F2078" s="87" t="s">
        <v>317</v>
      </c>
      <c r="G2078" s="87">
        <v>10</v>
      </c>
      <c r="H2078" s="88">
        <v>0</v>
      </c>
      <c r="I2078" s="89">
        <v>10</v>
      </c>
      <c r="J2078" s="88">
        <v>16.3</v>
      </c>
      <c r="K2078" s="88">
        <v>33.4</v>
      </c>
    </row>
    <row r="2079" spans="1:11" ht="42" x14ac:dyDescent="0.2">
      <c r="A2079" s="87" t="s">
        <v>2755</v>
      </c>
      <c r="B2079" s="87" t="s">
        <v>2107</v>
      </c>
      <c r="C2079" s="87" t="s">
        <v>3117</v>
      </c>
      <c r="D2079" s="87" t="s">
        <v>62</v>
      </c>
      <c r="E2079" s="87"/>
      <c r="F2079" s="87" t="s">
        <v>317</v>
      </c>
      <c r="G2079" s="87">
        <v>10</v>
      </c>
      <c r="H2079" s="88">
        <v>0</v>
      </c>
      <c r="I2079" s="89">
        <v>10</v>
      </c>
      <c r="J2079" s="88">
        <v>18.05</v>
      </c>
      <c r="K2079" s="88">
        <v>37</v>
      </c>
    </row>
    <row r="2080" spans="1:11" ht="42" x14ac:dyDescent="0.2">
      <c r="A2080" s="87" t="s">
        <v>2756</v>
      </c>
      <c r="B2080" s="87" t="s">
        <v>2107</v>
      </c>
      <c r="C2080" s="87" t="s">
        <v>3117</v>
      </c>
      <c r="D2080" s="87" t="s">
        <v>59</v>
      </c>
      <c r="E2080" s="87"/>
      <c r="F2080" s="87" t="s">
        <v>317</v>
      </c>
      <c r="G2080" s="87">
        <v>10</v>
      </c>
      <c r="H2080" s="88">
        <v>0</v>
      </c>
      <c r="I2080" s="89">
        <v>10</v>
      </c>
      <c r="J2080" s="88">
        <v>12.6</v>
      </c>
      <c r="K2080" s="88">
        <v>25.85</v>
      </c>
    </row>
    <row r="2081" spans="1:11" ht="42" x14ac:dyDescent="0.2">
      <c r="A2081" s="87" t="s">
        <v>2112</v>
      </c>
      <c r="B2081" s="87" t="s">
        <v>2113</v>
      </c>
      <c r="C2081" s="87" t="s">
        <v>60</v>
      </c>
      <c r="D2081" s="87"/>
      <c r="E2081" s="87" t="s">
        <v>1213</v>
      </c>
      <c r="F2081" s="87"/>
      <c r="G2081" s="87">
        <v>50</v>
      </c>
      <c r="H2081" s="88">
        <v>0</v>
      </c>
      <c r="I2081" s="89">
        <v>50</v>
      </c>
      <c r="J2081" s="88">
        <v>2.75</v>
      </c>
      <c r="K2081" s="88">
        <v>5.65</v>
      </c>
    </row>
    <row r="2082" spans="1:11" ht="42" x14ac:dyDescent="0.2">
      <c r="A2082" s="87" t="s">
        <v>2757</v>
      </c>
      <c r="B2082" s="87" t="s">
        <v>2113</v>
      </c>
      <c r="C2082" s="87"/>
      <c r="D2082" s="87" t="s">
        <v>61</v>
      </c>
      <c r="E2082" s="87" t="s">
        <v>353</v>
      </c>
      <c r="F2082" s="87"/>
      <c r="G2082" s="87">
        <v>10</v>
      </c>
      <c r="H2082" s="88">
        <v>0</v>
      </c>
      <c r="I2082" s="89">
        <v>10</v>
      </c>
      <c r="J2082" s="88">
        <v>4.25</v>
      </c>
      <c r="K2082" s="88">
        <v>8.6999999999999993</v>
      </c>
    </row>
    <row r="2083" spans="1:11" ht="42" x14ac:dyDescent="0.2">
      <c r="A2083" s="87" t="s">
        <v>2758</v>
      </c>
      <c r="B2083" s="87" t="s">
        <v>2113</v>
      </c>
      <c r="C2083" s="87"/>
      <c r="D2083" s="87" t="s">
        <v>64</v>
      </c>
      <c r="E2083" s="87" t="s">
        <v>353</v>
      </c>
      <c r="F2083" s="87"/>
      <c r="G2083" s="87">
        <v>10</v>
      </c>
      <c r="H2083" s="88">
        <v>0</v>
      </c>
      <c r="I2083" s="89">
        <v>10</v>
      </c>
      <c r="J2083" s="88">
        <v>6.15</v>
      </c>
      <c r="K2083" s="88">
        <v>12.6</v>
      </c>
    </row>
    <row r="2084" spans="1:11" ht="42" x14ac:dyDescent="0.2">
      <c r="A2084" s="87" t="s">
        <v>2759</v>
      </c>
      <c r="B2084" s="87" t="s">
        <v>2113</v>
      </c>
      <c r="C2084" s="87"/>
      <c r="D2084" s="87" t="s">
        <v>62</v>
      </c>
      <c r="E2084" s="87" t="s">
        <v>353</v>
      </c>
      <c r="F2084" s="87"/>
      <c r="G2084" s="87">
        <v>10</v>
      </c>
      <c r="H2084" s="88">
        <v>0</v>
      </c>
      <c r="I2084" s="89">
        <v>10</v>
      </c>
      <c r="J2084" s="88">
        <v>8.0500000000000007</v>
      </c>
      <c r="K2084" s="88">
        <v>16.5</v>
      </c>
    </row>
    <row r="2085" spans="1:11" ht="42" x14ac:dyDescent="0.2">
      <c r="A2085" s="87" t="s">
        <v>2760</v>
      </c>
      <c r="B2085" s="87" t="s">
        <v>2113</v>
      </c>
      <c r="C2085" s="87"/>
      <c r="D2085" s="87" t="s">
        <v>63</v>
      </c>
      <c r="E2085" s="87" t="s">
        <v>353</v>
      </c>
      <c r="F2085" s="87"/>
      <c r="G2085" s="87">
        <v>10</v>
      </c>
      <c r="H2085" s="88">
        <v>0</v>
      </c>
      <c r="I2085" s="89">
        <v>10</v>
      </c>
      <c r="J2085" s="88">
        <v>9.4</v>
      </c>
      <c r="K2085" s="88">
        <v>19.25</v>
      </c>
    </row>
    <row r="2086" spans="1:11" ht="42" x14ac:dyDescent="0.2">
      <c r="A2086" s="87" t="s">
        <v>3053</v>
      </c>
      <c r="B2086" s="87" t="s">
        <v>2113</v>
      </c>
      <c r="C2086" s="87"/>
      <c r="D2086" s="87" t="s">
        <v>329</v>
      </c>
      <c r="E2086" s="87" t="s">
        <v>353</v>
      </c>
      <c r="F2086" s="87"/>
      <c r="G2086" s="87">
        <v>10</v>
      </c>
      <c r="H2086" s="88">
        <v>0</v>
      </c>
      <c r="I2086" s="89">
        <v>10</v>
      </c>
      <c r="J2086" s="88">
        <v>12.1</v>
      </c>
      <c r="K2086" s="88">
        <v>24.8</v>
      </c>
    </row>
    <row r="2087" spans="1:11" ht="42" x14ac:dyDescent="0.2">
      <c r="A2087" s="87" t="s">
        <v>3641</v>
      </c>
      <c r="B2087" s="87" t="s">
        <v>2113</v>
      </c>
      <c r="C2087" s="87"/>
      <c r="D2087" s="87" t="s">
        <v>330</v>
      </c>
      <c r="E2087" s="87" t="s">
        <v>353</v>
      </c>
      <c r="F2087" s="87"/>
      <c r="G2087" s="87">
        <v>10</v>
      </c>
      <c r="H2087" s="88">
        <v>0</v>
      </c>
      <c r="I2087" s="89">
        <v>10</v>
      </c>
      <c r="J2087" s="88">
        <v>15.5</v>
      </c>
      <c r="K2087" s="88">
        <v>24.8</v>
      </c>
    </row>
    <row r="2088" spans="1:11" ht="31.5" x14ac:dyDescent="0.2">
      <c r="A2088" s="87" t="s">
        <v>2761</v>
      </c>
      <c r="B2088" s="87" t="s">
        <v>2762</v>
      </c>
      <c r="C2088" s="87" t="s">
        <v>79</v>
      </c>
      <c r="D2088" s="87"/>
      <c r="E2088" s="87"/>
      <c r="F2088" s="87"/>
      <c r="G2088" s="87">
        <v>10</v>
      </c>
      <c r="H2088" s="88">
        <v>0</v>
      </c>
      <c r="I2088" s="89">
        <v>10</v>
      </c>
      <c r="J2088" s="88">
        <v>8.25</v>
      </c>
      <c r="K2088" s="88">
        <v>16.899999999999999</v>
      </c>
    </row>
    <row r="2089" spans="1:11" ht="31.5" x14ac:dyDescent="0.2">
      <c r="A2089" s="87" t="s">
        <v>3369</v>
      </c>
      <c r="B2089" s="87" t="s">
        <v>2115</v>
      </c>
      <c r="C2089" s="87" t="s">
        <v>69</v>
      </c>
      <c r="D2089" s="87" t="s">
        <v>61</v>
      </c>
      <c r="E2089" s="87"/>
      <c r="F2089" s="87"/>
      <c r="G2089" s="87">
        <v>10</v>
      </c>
      <c r="H2089" s="88">
        <v>0</v>
      </c>
      <c r="I2089" s="89">
        <v>10</v>
      </c>
      <c r="J2089" s="88">
        <v>12.35</v>
      </c>
      <c r="K2089" s="88">
        <v>25.3</v>
      </c>
    </row>
    <row r="2090" spans="1:11" ht="31.5" x14ac:dyDescent="0.2">
      <c r="A2090" s="87" t="s">
        <v>3067</v>
      </c>
      <c r="B2090" s="87" t="s">
        <v>2115</v>
      </c>
      <c r="C2090" s="87" t="s">
        <v>69</v>
      </c>
      <c r="D2090" s="87" t="s">
        <v>64</v>
      </c>
      <c r="E2090" s="87"/>
      <c r="F2090" s="87"/>
      <c r="G2090" s="87">
        <v>10</v>
      </c>
      <c r="H2090" s="88">
        <v>0</v>
      </c>
      <c r="I2090" s="89">
        <v>10</v>
      </c>
      <c r="J2090" s="88">
        <v>14.95</v>
      </c>
      <c r="K2090" s="88">
        <v>30.65</v>
      </c>
    </row>
    <row r="2091" spans="1:11" ht="31.5" x14ac:dyDescent="0.2">
      <c r="A2091" s="87" t="s">
        <v>3068</v>
      </c>
      <c r="B2091" s="87" t="s">
        <v>2115</v>
      </c>
      <c r="C2091" s="87" t="s">
        <v>69</v>
      </c>
      <c r="D2091" s="87" t="s">
        <v>62</v>
      </c>
      <c r="E2091" s="87"/>
      <c r="F2091" s="87"/>
      <c r="G2091" s="87">
        <v>10</v>
      </c>
      <c r="H2091" s="88">
        <v>0</v>
      </c>
      <c r="I2091" s="89">
        <v>10</v>
      </c>
      <c r="J2091" s="88">
        <v>17.55</v>
      </c>
      <c r="K2091" s="88">
        <v>36</v>
      </c>
    </row>
    <row r="2092" spans="1:11" ht="31.5" x14ac:dyDescent="0.2">
      <c r="A2092" s="87" t="s">
        <v>3642</v>
      </c>
      <c r="B2092" s="87" t="s">
        <v>2115</v>
      </c>
      <c r="C2092" s="87" t="s">
        <v>69</v>
      </c>
      <c r="D2092" s="87" t="s">
        <v>63</v>
      </c>
      <c r="E2092" s="87"/>
      <c r="F2092" s="87"/>
      <c r="G2092" s="87">
        <v>10</v>
      </c>
      <c r="H2092" s="88">
        <v>0</v>
      </c>
      <c r="I2092" s="89">
        <v>10</v>
      </c>
      <c r="J2092" s="88">
        <v>20.25</v>
      </c>
      <c r="K2092" s="88">
        <v>41.5</v>
      </c>
    </row>
    <row r="2093" spans="1:11" ht="31.5" x14ac:dyDescent="0.2">
      <c r="A2093" s="87" t="s">
        <v>3370</v>
      </c>
      <c r="B2093" s="87" t="s">
        <v>2115</v>
      </c>
      <c r="C2093" s="87" t="s">
        <v>69</v>
      </c>
      <c r="D2093" s="87" t="s">
        <v>59</v>
      </c>
      <c r="E2093" s="87"/>
      <c r="F2093" s="87"/>
      <c r="G2093" s="87">
        <v>10</v>
      </c>
      <c r="H2093" s="88">
        <v>0</v>
      </c>
      <c r="I2093" s="89">
        <v>10</v>
      </c>
      <c r="J2093" s="88">
        <v>11.7</v>
      </c>
      <c r="K2093" s="88">
        <v>24</v>
      </c>
    </row>
    <row r="2094" spans="1:11" ht="31.5" x14ac:dyDescent="0.2">
      <c r="A2094" s="87" t="s">
        <v>2114</v>
      </c>
      <c r="B2094" s="87" t="s">
        <v>2115</v>
      </c>
      <c r="C2094" s="87"/>
      <c r="D2094" s="87" t="s">
        <v>61</v>
      </c>
      <c r="E2094" s="87"/>
      <c r="F2094" s="87"/>
      <c r="G2094" s="87">
        <v>10</v>
      </c>
      <c r="H2094" s="88">
        <v>0</v>
      </c>
      <c r="I2094" s="89">
        <v>10</v>
      </c>
      <c r="J2094" s="88">
        <v>12.95</v>
      </c>
      <c r="K2094" s="88">
        <v>26.55</v>
      </c>
    </row>
    <row r="2095" spans="1:11" ht="31.5" x14ac:dyDescent="0.2">
      <c r="A2095" s="87" t="s">
        <v>2116</v>
      </c>
      <c r="B2095" s="87" t="s">
        <v>2115</v>
      </c>
      <c r="C2095" s="87"/>
      <c r="D2095" s="87" t="s">
        <v>64</v>
      </c>
      <c r="E2095" s="87"/>
      <c r="F2095" s="87"/>
      <c r="G2095" s="87">
        <v>10</v>
      </c>
      <c r="H2095" s="88">
        <v>0</v>
      </c>
      <c r="I2095" s="89">
        <v>10</v>
      </c>
      <c r="J2095" s="88">
        <v>15.65</v>
      </c>
      <c r="K2095" s="88">
        <v>32.1</v>
      </c>
    </row>
    <row r="2096" spans="1:11" ht="31.5" x14ac:dyDescent="0.2">
      <c r="A2096" s="87" t="s">
        <v>2117</v>
      </c>
      <c r="B2096" s="87" t="s">
        <v>2115</v>
      </c>
      <c r="C2096" s="87"/>
      <c r="D2096" s="87" t="s">
        <v>62</v>
      </c>
      <c r="E2096" s="87"/>
      <c r="F2096" s="87"/>
      <c r="G2096" s="87">
        <v>10</v>
      </c>
      <c r="H2096" s="88">
        <v>0</v>
      </c>
      <c r="I2096" s="89">
        <v>10</v>
      </c>
      <c r="J2096" s="88">
        <v>18.399999999999999</v>
      </c>
      <c r="K2096" s="88">
        <v>37.700000000000003</v>
      </c>
    </row>
    <row r="2097" spans="1:11" ht="31.5" x14ac:dyDescent="0.2">
      <c r="A2097" s="87" t="s">
        <v>2118</v>
      </c>
      <c r="B2097" s="87" t="s">
        <v>2115</v>
      </c>
      <c r="C2097" s="87"/>
      <c r="D2097" s="87" t="s">
        <v>63</v>
      </c>
      <c r="E2097" s="87"/>
      <c r="F2097" s="87"/>
      <c r="G2097" s="87">
        <v>10</v>
      </c>
      <c r="H2097" s="88">
        <v>0</v>
      </c>
      <c r="I2097" s="89">
        <v>10</v>
      </c>
      <c r="J2097" s="88">
        <v>21.2</v>
      </c>
      <c r="K2097" s="88">
        <v>43.45</v>
      </c>
    </row>
    <row r="2098" spans="1:11" ht="31.5" x14ac:dyDescent="0.2">
      <c r="A2098" s="87" t="s">
        <v>2119</v>
      </c>
      <c r="B2098" s="87" t="s">
        <v>2115</v>
      </c>
      <c r="C2098" s="87"/>
      <c r="D2098" s="87" t="s">
        <v>329</v>
      </c>
      <c r="E2098" s="87"/>
      <c r="F2098" s="87" t="s">
        <v>331</v>
      </c>
      <c r="G2098" s="87">
        <v>10</v>
      </c>
      <c r="H2098" s="88">
        <v>0</v>
      </c>
      <c r="I2098" s="89">
        <v>10</v>
      </c>
      <c r="J2098" s="88">
        <v>23.95</v>
      </c>
      <c r="K2098" s="88">
        <v>49.1</v>
      </c>
    </row>
    <row r="2099" spans="1:11" ht="31.5" x14ac:dyDescent="0.2">
      <c r="A2099" s="87" t="s">
        <v>2120</v>
      </c>
      <c r="B2099" s="87" t="s">
        <v>2115</v>
      </c>
      <c r="C2099" s="87"/>
      <c r="D2099" s="87" t="s">
        <v>330</v>
      </c>
      <c r="E2099" s="87"/>
      <c r="F2099" s="87" t="s">
        <v>331</v>
      </c>
      <c r="G2099" s="87">
        <v>3</v>
      </c>
      <c r="H2099" s="88">
        <v>0</v>
      </c>
      <c r="I2099" s="89">
        <v>9</v>
      </c>
      <c r="J2099" s="88">
        <v>29.3</v>
      </c>
      <c r="K2099" s="88">
        <v>60.05</v>
      </c>
    </row>
    <row r="2100" spans="1:11" ht="31.5" x14ac:dyDescent="0.2">
      <c r="A2100" s="87" t="s">
        <v>2121</v>
      </c>
      <c r="B2100" s="87" t="s">
        <v>2115</v>
      </c>
      <c r="C2100" s="87"/>
      <c r="D2100" s="87" t="s">
        <v>334</v>
      </c>
      <c r="E2100" s="87"/>
      <c r="F2100" s="87" t="s">
        <v>331</v>
      </c>
      <c r="G2100" s="87">
        <v>3</v>
      </c>
      <c r="H2100" s="88">
        <v>0</v>
      </c>
      <c r="I2100" s="89">
        <v>9</v>
      </c>
      <c r="J2100" s="88">
        <v>29.5</v>
      </c>
      <c r="K2100" s="88">
        <v>60.45</v>
      </c>
    </row>
    <row r="2101" spans="1:11" ht="42" x14ac:dyDescent="0.2">
      <c r="A2101" s="87" t="s">
        <v>2122</v>
      </c>
      <c r="B2101" s="87" t="s">
        <v>2123</v>
      </c>
      <c r="C2101" s="87"/>
      <c r="D2101" s="87" t="s">
        <v>61</v>
      </c>
      <c r="E2101" s="87"/>
      <c r="F2101" s="87"/>
      <c r="G2101" s="87">
        <v>10</v>
      </c>
      <c r="H2101" s="88">
        <v>1.65</v>
      </c>
      <c r="I2101" s="89">
        <v>10</v>
      </c>
      <c r="J2101" s="88">
        <v>12.15</v>
      </c>
      <c r="K2101" s="88">
        <v>24.85</v>
      </c>
    </row>
    <row r="2102" spans="1:11" ht="42" x14ac:dyDescent="0.2">
      <c r="A2102" s="87" t="s">
        <v>2124</v>
      </c>
      <c r="B2102" s="87" t="s">
        <v>2123</v>
      </c>
      <c r="C2102" s="87"/>
      <c r="D2102" s="87" t="s">
        <v>64</v>
      </c>
      <c r="E2102" s="87"/>
      <c r="F2102" s="87"/>
      <c r="G2102" s="87">
        <v>10</v>
      </c>
      <c r="H2102" s="88">
        <v>1.65</v>
      </c>
      <c r="I2102" s="89">
        <v>10</v>
      </c>
      <c r="J2102" s="88">
        <v>14.45</v>
      </c>
      <c r="K2102" s="88">
        <v>29.55</v>
      </c>
    </row>
    <row r="2103" spans="1:11" ht="42" x14ac:dyDescent="0.2">
      <c r="A2103" s="87" t="s">
        <v>2125</v>
      </c>
      <c r="B2103" s="87" t="s">
        <v>2123</v>
      </c>
      <c r="C2103" s="87"/>
      <c r="D2103" s="87" t="s">
        <v>62</v>
      </c>
      <c r="E2103" s="87"/>
      <c r="F2103" s="87"/>
      <c r="G2103" s="87">
        <v>10</v>
      </c>
      <c r="H2103" s="88">
        <v>1.65</v>
      </c>
      <c r="I2103" s="89">
        <v>10</v>
      </c>
      <c r="J2103" s="88">
        <v>16.75</v>
      </c>
      <c r="K2103" s="88">
        <v>34.299999999999997</v>
      </c>
    </row>
    <row r="2104" spans="1:11" ht="42" x14ac:dyDescent="0.2">
      <c r="A2104" s="87" t="s">
        <v>2126</v>
      </c>
      <c r="B2104" s="87" t="s">
        <v>2123</v>
      </c>
      <c r="C2104" s="87"/>
      <c r="D2104" s="87" t="s">
        <v>62</v>
      </c>
      <c r="E2104" s="87" t="s">
        <v>357</v>
      </c>
      <c r="F2104" s="87"/>
      <c r="G2104" s="87">
        <v>10</v>
      </c>
      <c r="H2104" s="88">
        <v>1.65</v>
      </c>
      <c r="I2104" s="89">
        <v>10</v>
      </c>
      <c r="J2104" s="88">
        <v>13.5</v>
      </c>
      <c r="K2104" s="88">
        <v>27.6</v>
      </c>
    </row>
    <row r="2105" spans="1:11" ht="42" x14ac:dyDescent="0.2">
      <c r="A2105" s="87" t="s">
        <v>2127</v>
      </c>
      <c r="B2105" s="87" t="s">
        <v>2123</v>
      </c>
      <c r="C2105" s="87"/>
      <c r="D2105" s="87" t="s">
        <v>63</v>
      </c>
      <c r="E2105" s="87"/>
      <c r="F2105" s="87"/>
      <c r="G2105" s="87">
        <v>10</v>
      </c>
      <c r="H2105" s="88">
        <v>1.65</v>
      </c>
      <c r="I2105" s="89">
        <v>10</v>
      </c>
      <c r="J2105" s="88">
        <v>19.2</v>
      </c>
      <c r="K2105" s="88">
        <v>39.299999999999997</v>
      </c>
    </row>
    <row r="2106" spans="1:11" ht="42" x14ac:dyDescent="0.2">
      <c r="A2106" s="87" t="s">
        <v>2128</v>
      </c>
      <c r="B2106" s="87" t="s">
        <v>2123</v>
      </c>
      <c r="C2106" s="87"/>
      <c r="D2106" s="87" t="s">
        <v>63</v>
      </c>
      <c r="E2106" s="87" t="s">
        <v>357</v>
      </c>
      <c r="F2106" s="87"/>
      <c r="G2106" s="87">
        <v>10</v>
      </c>
      <c r="H2106" s="88">
        <v>1.65</v>
      </c>
      <c r="I2106" s="89">
        <v>10</v>
      </c>
      <c r="J2106" s="88">
        <v>15.45</v>
      </c>
      <c r="K2106" s="88">
        <v>31.6</v>
      </c>
    </row>
    <row r="2107" spans="1:11" ht="42" x14ac:dyDescent="0.2">
      <c r="A2107" s="87" t="s">
        <v>2129</v>
      </c>
      <c r="B2107" s="87" t="s">
        <v>2123</v>
      </c>
      <c r="C2107" s="87"/>
      <c r="D2107" s="87" t="s">
        <v>329</v>
      </c>
      <c r="E2107" s="87"/>
      <c r="F2107" s="87" t="s">
        <v>331</v>
      </c>
      <c r="G2107" s="87">
        <v>10</v>
      </c>
      <c r="H2107" s="88">
        <v>1.65</v>
      </c>
      <c r="I2107" s="89">
        <v>10</v>
      </c>
      <c r="J2107" s="88">
        <v>21.4</v>
      </c>
      <c r="K2107" s="88">
        <v>43.8</v>
      </c>
    </row>
    <row r="2108" spans="1:11" ht="42" x14ac:dyDescent="0.2">
      <c r="A2108" s="87" t="s">
        <v>2130</v>
      </c>
      <c r="B2108" s="87" t="s">
        <v>2123</v>
      </c>
      <c r="C2108" s="87"/>
      <c r="D2108" s="87" t="s">
        <v>329</v>
      </c>
      <c r="E2108" s="87" t="s">
        <v>357</v>
      </c>
      <c r="F2108" s="87"/>
      <c r="G2108" s="87">
        <v>10</v>
      </c>
      <c r="H2108" s="88">
        <v>1.65</v>
      </c>
      <c r="I2108" s="89">
        <v>10</v>
      </c>
      <c r="J2108" s="88">
        <v>17.25</v>
      </c>
      <c r="K2108" s="88">
        <v>35.299999999999997</v>
      </c>
    </row>
    <row r="2109" spans="1:11" ht="42" x14ac:dyDescent="0.2">
      <c r="A2109" s="87" t="s">
        <v>2131</v>
      </c>
      <c r="B2109" s="87" t="s">
        <v>2123</v>
      </c>
      <c r="C2109" s="87"/>
      <c r="D2109" s="87" t="s">
        <v>330</v>
      </c>
      <c r="E2109" s="87"/>
      <c r="F2109" s="87" t="s">
        <v>331</v>
      </c>
      <c r="G2109" s="87">
        <v>10</v>
      </c>
      <c r="H2109" s="88">
        <v>1.65</v>
      </c>
      <c r="I2109" s="89">
        <v>10</v>
      </c>
      <c r="J2109" s="88">
        <v>24.85</v>
      </c>
      <c r="K2109" s="88">
        <v>50.9</v>
      </c>
    </row>
    <row r="2110" spans="1:11" ht="21" x14ac:dyDescent="0.2">
      <c r="A2110" s="87" t="s">
        <v>3086</v>
      </c>
      <c r="B2110" s="87" t="s">
        <v>2763</v>
      </c>
      <c r="C2110" s="87" t="s">
        <v>3040</v>
      </c>
      <c r="D2110" s="87"/>
      <c r="E2110" s="87"/>
      <c r="F2110" s="87"/>
      <c r="G2110" s="87">
        <v>20</v>
      </c>
      <c r="H2110" s="88">
        <v>0</v>
      </c>
      <c r="I2110" s="89">
        <v>20</v>
      </c>
      <c r="J2110" s="88">
        <v>3.65</v>
      </c>
      <c r="K2110" s="88">
        <v>7.5</v>
      </c>
    </row>
    <row r="2111" spans="1:11" ht="42" x14ac:dyDescent="0.2">
      <c r="A2111" s="87" t="s">
        <v>3371</v>
      </c>
      <c r="B2111" s="87" t="s">
        <v>2133</v>
      </c>
      <c r="C2111" s="87" t="s">
        <v>1146</v>
      </c>
      <c r="D2111" s="87" t="s">
        <v>61</v>
      </c>
      <c r="E2111" s="87"/>
      <c r="F2111" s="87"/>
      <c r="G2111" s="87">
        <v>5</v>
      </c>
      <c r="H2111" s="88">
        <v>0</v>
      </c>
      <c r="I2111" s="89">
        <v>10</v>
      </c>
      <c r="J2111" s="88">
        <v>17.25</v>
      </c>
      <c r="K2111" s="88">
        <v>35.35</v>
      </c>
    </row>
    <row r="2112" spans="1:11" ht="42" x14ac:dyDescent="0.2">
      <c r="A2112" s="87" t="s">
        <v>3091</v>
      </c>
      <c r="B2112" s="87" t="s">
        <v>2133</v>
      </c>
      <c r="C2112" s="87" t="s">
        <v>1146</v>
      </c>
      <c r="D2112" s="87" t="s">
        <v>64</v>
      </c>
      <c r="E2112" s="87"/>
      <c r="F2112" s="87"/>
      <c r="G2112" s="87">
        <v>5</v>
      </c>
      <c r="H2112" s="88">
        <v>0</v>
      </c>
      <c r="I2112" s="89">
        <v>10</v>
      </c>
      <c r="J2112" s="88">
        <v>20.65</v>
      </c>
      <c r="K2112" s="88">
        <v>42.35</v>
      </c>
    </row>
    <row r="2113" spans="1:11" ht="42" x14ac:dyDescent="0.2">
      <c r="A2113" s="87" t="s">
        <v>3372</v>
      </c>
      <c r="B2113" s="87" t="s">
        <v>2133</v>
      </c>
      <c r="C2113" s="87" t="s">
        <v>1146</v>
      </c>
      <c r="D2113" s="87" t="s">
        <v>62</v>
      </c>
      <c r="E2113" s="87"/>
      <c r="F2113" s="87"/>
      <c r="G2113" s="87">
        <v>5</v>
      </c>
      <c r="H2113" s="88">
        <v>0</v>
      </c>
      <c r="I2113" s="89">
        <v>10</v>
      </c>
      <c r="J2113" s="88">
        <v>23.8</v>
      </c>
      <c r="K2113" s="88">
        <v>48.8</v>
      </c>
    </row>
    <row r="2114" spans="1:11" ht="42" x14ac:dyDescent="0.2">
      <c r="A2114" s="87" t="s">
        <v>3643</v>
      </c>
      <c r="B2114" s="87" t="s">
        <v>2133</v>
      </c>
      <c r="C2114" s="87" t="s">
        <v>1146</v>
      </c>
      <c r="D2114" s="87" t="s">
        <v>59</v>
      </c>
      <c r="E2114" s="87"/>
      <c r="F2114" s="87" t="s">
        <v>2594</v>
      </c>
      <c r="G2114" s="87">
        <v>5</v>
      </c>
      <c r="H2114" s="88">
        <v>0</v>
      </c>
      <c r="I2114" s="89">
        <v>10</v>
      </c>
      <c r="J2114" s="88">
        <v>0</v>
      </c>
      <c r="K2114" s="88">
        <v>0</v>
      </c>
    </row>
    <row r="2115" spans="1:11" ht="42" x14ac:dyDescent="0.2">
      <c r="A2115" s="87" t="s">
        <v>2132</v>
      </c>
      <c r="B2115" s="87" t="s">
        <v>2133</v>
      </c>
      <c r="C2115" s="87"/>
      <c r="D2115" s="87" t="s">
        <v>61</v>
      </c>
      <c r="E2115" s="87"/>
      <c r="F2115" s="87"/>
      <c r="G2115" s="87">
        <v>10</v>
      </c>
      <c r="H2115" s="88">
        <v>0</v>
      </c>
      <c r="I2115" s="89">
        <v>10</v>
      </c>
      <c r="J2115" s="88">
        <v>14.4</v>
      </c>
      <c r="K2115" s="88">
        <v>29.5</v>
      </c>
    </row>
    <row r="2116" spans="1:11" ht="42" x14ac:dyDescent="0.2">
      <c r="A2116" s="87" t="s">
        <v>2134</v>
      </c>
      <c r="B2116" s="87" t="s">
        <v>2133</v>
      </c>
      <c r="C2116" s="87"/>
      <c r="D2116" s="87" t="s">
        <v>64</v>
      </c>
      <c r="E2116" s="87"/>
      <c r="F2116" s="87"/>
      <c r="G2116" s="87">
        <v>10</v>
      </c>
      <c r="H2116" s="88">
        <v>0</v>
      </c>
      <c r="I2116" s="89">
        <v>10</v>
      </c>
      <c r="J2116" s="88">
        <v>17.2</v>
      </c>
      <c r="K2116" s="88">
        <v>35.25</v>
      </c>
    </row>
    <row r="2117" spans="1:11" ht="42" x14ac:dyDescent="0.2">
      <c r="A2117" s="87" t="s">
        <v>2135</v>
      </c>
      <c r="B2117" s="87" t="s">
        <v>2133</v>
      </c>
      <c r="C2117" s="87"/>
      <c r="D2117" s="87" t="s">
        <v>62</v>
      </c>
      <c r="E2117" s="87"/>
      <c r="F2117" s="87"/>
      <c r="G2117" s="87">
        <v>10</v>
      </c>
      <c r="H2117" s="88">
        <v>0</v>
      </c>
      <c r="I2117" s="89">
        <v>10</v>
      </c>
      <c r="J2117" s="88">
        <v>19.850000000000001</v>
      </c>
      <c r="K2117" s="88">
        <v>40.700000000000003</v>
      </c>
    </row>
    <row r="2118" spans="1:11" ht="42" x14ac:dyDescent="0.2">
      <c r="A2118" s="87" t="s">
        <v>2136</v>
      </c>
      <c r="B2118" s="87" t="s">
        <v>2133</v>
      </c>
      <c r="C2118" s="87"/>
      <c r="D2118" s="87" t="s">
        <v>62</v>
      </c>
      <c r="E2118" s="87" t="s">
        <v>816</v>
      </c>
      <c r="F2118" s="87" t="s">
        <v>331</v>
      </c>
      <c r="G2118" s="87">
        <v>5</v>
      </c>
      <c r="H2118" s="88">
        <v>0</v>
      </c>
      <c r="I2118" s="89">
        <v>10</v>
      </c>
      <c r="J2118" s="88">
        <v>26.7</v>
      </c>
      <c r="K2118" s="88">
        <v>54.75</v>
      </c>
    </row>
    <row r="2119" spans="1:11" ht="42" x14ac:dyDescent="0.2">
      <c r="A2119" s="87" t="s">
        <v>2137</v>
      </c>
      <c r="B2119" s="87" t="s">
        <v>2133</v>
      </c>
      <c r="C2119" s="87"/>
      <c r="D2119" s="87" t="s">
        <v>63</v>
      </c>
      <c r="E2119" s="87"/>
      <c r="F2119" s="87"/>
      <c r="G2119" s="87">
        <v>10</v>
      </c>
      <c r="H2119" s="88">
        <v>0</v>
      </c>
      <c r="I2119" s="89">
        <v>10</v>
      </c>
      <c r="J2119" s="88">
        <v>22.65</v>
      </c>
      <c r="K2119" s="88">
        <v>46.45</v>
      </c>
    </row>
    <row r="2120" spans="1:11" ht="42" x14ac:dyDescent="0.2">
      <c r="A2120" s="87" t="s">
        <v>2138</v>
      </c>
      <c r="B2120" s="87" t="s">
        <v>2133</v>
      </c>
      <c r="C2120" s="87"/>
      <c r="D2120" s="87" t="s">
        <v>63</v>
      </c>
      <c r="E2120" s="87" t="s">
        <v>816</v>
      </c>
      <c r="F2120" s="87" t="s">
        <v>331</v>
      </c>
      <c r="G2120" s="87">
        <v>5</v>
      </c>
      <c r="H2120" s="88">
        <v>0</v>
      </c>
      <c r="I2120" s="89">
        <v>10</v>
      </c>
      <c r="J2120" s="88">
        <v>29.9</v>
      </c>
      <c r="K2120" s="88">
        <v>61.3</v>
      </c>
    </row>
    <row r="2121" spans="1:11" ht="42" x14ac:dyDescent="0.2">
      <c r="A2121" s="87" t="s">
        <v>2139</v>
      </c>
      <c r="B2121" s="87" t="s">
        <v>2133</v>
      </c>
      <c r="C2121" s="87"/>
      <c r="D2121" s="87" t="s">
        <v>329</v>
      </c>
      <c r="E2121" s="87"/>
      <c r="F2121" s="87" t="s">
        <v>331</v>
      </c>
      <c r="G2121" s="87">
        <v>3</v>
      </c>
      <c r="H2121" s="88">
        <v>0</v>
      </c>
      <c r="I2121" s="89">
        <v>9</v>
      </c>
      <c r="J2121" s="88">
        <v>25</v>
      </c>
      <c r="K2121" s="88">
        <v>51.25</v>
      </c>
    </row>
    <row r="2122" spans="1:11" ht="42" x14ac:dyDescent="0.2">
      <c r="A2122" s="87" t="s">
        <v>2140</v>
      </c>
      <c r="B2122" s="87" t="s">
        <v>2133</v>
      </c>
      <c r="C2122" s="87"/>
      <c r="D2122" s="87" t="s">
        <v>330</v>
      </c>
      <c r="E2122" s="87"/>
      <c r="F2122" s="87" t="s">
        <v>331</v>
      </c>
      <c r="G2122" s="87">
        <v>3</v>
      </c>
      <c r="H2122" s="88">
        <v>0</v>
      </c>
      <c r="I2122" s="89">
        <v>9</v>
      </c>
      <c r="J2122" s="88">
        <v>26.75</v>
      </c>
      <c r="K2122" s="88">
        <v>54.85</v>
      </c>
    </row>
    <row r="2123" spans="1:11" ht="42" x14ac:dyDescent="0.2">
      <c r="A2123" s="87" t="s">
        <v>2141</v>
      </c>
      <c r="B2123" s="87" t="s">
        <v>2133</v>
      </c>
      <c r="C2123" s="87"/>
      <c r="D2123" s="87" t="s">
        <v>333</v>
      </c>
      <c r="E2123" s="87"/>
      <c r="F2123" s="87" t="s">
        <v>331</v>
      </c>
      <c r="G2123" s="87">
        <v>3</v>
      </c>
      <c r="H2123" s="88">
        <v>0</v>
      </c>
      <c r="I2123" s="89">
        <v>9</v>
      </c>
      <c r="J2123" s="88">
        <v>29.05</v>
      </c>
      <c r="K2123" s="88">
        <v>59.55</v>
      </c>
    </row>
    <row r="2124" spans="1:11" ht="42" x14ac:dyDescent="0.2">
      <c r="A2124" s="87" t="s">
        <v>3644</v>
      </c>
      <c r="B2124" s="87" t="s">
        <v>2133</v>
      </c>
      <c r="C2124" s="87"/>
      <c r="D2124" s="87" t="s">
        <v>59</v>
      </c>
      <c r="E2124" s="87"/>
      <c r="F2124" s="87" t="s">
        <v>2594</v>
      </c>
      <c r="G2124" s="87">
        <v>10</v>
      </c>
      <c r="H2124" s="88">
        <v>0</v>
      </c>
      <c r="I2124" s="89">
        <v>10</v>
      </c>
      <c r="J2124" s="88">
        <v>0</v>
      </c>
      <c r="K2124" s="88">
        <v>0</v>
      </c>
    </row>
    <row r="2125" spans="1:11" ht="42" x14ac:dyDescent="0.2">
      <c r="A2125" s="87" t="s">
        <v>2143</v>
      </c>
      <c r="B2125" s="87" t="s">
        <v>2142</v>
      </c>
      <c r="C2125" s="87"/>
      <c r="D2125" s="87" t="s">
        <v>61</v>
      </c>
      <c r="E2125" s="87"/>
      <c r="F2125" s="87"/>
      <c r="G2125" s="87">
        <v>10</v>
      </c>
      <c r="H2125" s="88">
        <v>1.65</v>
      </c>
      <c r="I2125" s="89">
        <v>10</v>
      </c>
      <c r="J2125" s="88">
        <v>14.45</v>
      </c>
      <c r="K2125" s="88">
        <v>29.55</v>
      </c>
    </row>
    <row r="2126" spans="1:11" ht="42" x14ac:dyDescent="0.2">
      <c r="A2126" s="87" t="s">
        <v>2144</v>
      </c>
      <c r="B2126" s="87" t="s">
        <v>2142</v>
      </c>
      <c r="C2126" s="87"/>
      <c r="D2126" s="87" t="s">
        <v>64</v>
      </c>
      <c r="E2126" s="87"/>
      <c r="F2126" s="87"/>
      <c r="G2126" s="87">
        <v>10</v>
      </c>
      <c r="H2126" s="88">
        <v>1.65</v>
      </c>
      <c r="I2126" s="89">
        <v>10</v>
      </c>
      <c r="J2126" s="88">
        <v>17.25</v>
      </c>
      <c r="K2126" s="88">
        <v>35.299999999999997</v>
      </c>
    </row>
    <row r="2127" spans="1:11" ht="42" x14ac:dyDescent="0.2">
      <c r="A2127" s="87" t="s">
        <v>2145</v>
      </c>
      <c r="B2127" s="87" t="s">
        <v>2142</v>
      </c>
      <c r="C2127" s="87"/>
      <c r="D2127" s="87" t="s">
        <v>64</v>
      </c>
      <c r="E2127" s="87" t="s">
        <v>816</v>
      </c>
      <c r="F2127" s="87"/>
      <c r="G2127" s="87">
        <v>5</v>
      </c>
      <c r="H2127" s="88">
        <v>1.65</v>
      </c>
      <c r="I2127" s="89">
        <v>10</v>
      </c>
      <c r="J2127" s="88">
        <v>23.6</v>
      </c>
      <c r="K2127" s="88">
        <v>48.35</v>
      </c>
    </row>
    <row r="2128" spans="1:11" ht="42" x14ac:dyDescent="0.2">
      <c r="A2128" s="87" t="s">
        <v>2764</v>
      </c>
      <c r="B2128" s="87" t="s">
        <v>2142</v>
      </c>
      <c r="C2128" s="87"/>
      <c r="D2128" s="87" t="s">
        <v>64</v>
      </c>
      <c r="E2128" s="87" t="s">
        <v>328</v>
      </c>
      <c r="F2128" s="87"/>
      <c r="G2128" s="87">
        <v>10</v>
      </c>
      <c r="H2128" s="88">
        <v>1.65</v>
      </c>
      <c r="I2128" s="89">
        <v>10</v>
      </c>
      <c r="J2128" s="88">
        <v>18.899999999999999</v>
      </c>
      <c r="K2128" s="88">
        <v>38.700000000000003</v>
      </c>
    </row>
    <row r="2129" spans="1:11" ht="42" x14ac:dyDescent="0.2">
      <c r="A2129" s="87" t="s">
        <v>2146</v>
      </c>
      <c r="B2129" s="87" t="s">
        <v>2142</v>
      </c>
      <c r="C2129" s="87"/>
      <c r="D2129" s="87" t="s">
        <v>62</v>
      </c>
      <c r="E2129" s="87"/>
      <c r="F2129" s="87"/>
      <c r="G2129" s="87">
        <v>10</v>
      </c>
      <c r="H2129" s="88">
        <v>1.65</v>
      </c>
      <c r="I2129" s="89">
        <v>10</v>
      </c>
      <c r="J2129" s="88">
        <v>19.899999999999999</v>
      </c>
      <c r="K2129" s="88">
        <v>40.75</v>
      </c>
    </row>
    <row r="2130" spans="1:11" ht="42" x14ac:dyDescent="0.2">
      <c r="A2130" s="87" t="s">
        <v>2147</v>
      </c>
      <c r="B2130" s="87" t="s">
        <v>2142</v>
      </c>
      <c r="C2130" s="87"/>
      <c r="D2130" s="87" t="s">
        <v>62</v>
      </c>
      <c r="E2130" s="87" t="s">
        <v>816</v>
      </c>
      <c r="F2130" s="87" t="s">
        <v>331</v>
      </c>
      <c r="G2130" s="87">
        <v>5</v>
      </c>
      <c r="H2130" s="88">
        <v>1.65</v>
      </c>
      <c r="I2130" s="89">
        <v>10</v>
      </c>
      <c r="J2130" s="88">
        <v>26.75</v>
      </c>
      <c r="K2130" s="88">
        <v>54.8</v>
      </c>
    </row>
    <row r="2131" spans="1:11" ht="42" x14ac:dyDescent="0.2">
      <c r="A2131" s="87" t="s">
        <v>2765</v>
      </c>
      <c r="B2131" s="87" t="s">
        <v>2142</v>
      </c>
      <c r="C2131" s="87"/>
      <c r="D2131" s="87" t="s">
        <v>62</v>
      </c>
      <c r="E2131" s="87" t="s">
        <v>328</v>
      </c>
      <c r="F2131" s="87"/>
      <c r="G2131" s="87">
        <v>10</v>
      </c>
      <c r="H2131" s="88">
        <v>1.65</v>
      </c>
      <c r="I2131" s="89">
        <v>10</v>
      </c>
      <c r="J2131" s="88">
        <v>21.4</v>
      </c>
      <c r="K2131" s="88">
        <v>43.8</v>
      </c>
    </row>
    <row r="2132" spans="1:11" ht="42" x14ac:dyDescent="0.2">
      <c r="A2132" s="87" t="s">
        <v>2148</v>
      </c>
      <c r="B2132" s="87" t="s">
        <v>2142</v>
      </c>
      <c r="C2132" s="87"/>
      <c r="D2132" s="87" t="s">
        <v>63</v>
      </c>
      <c r="E2132" s="87"/>
      <c r="F2132" s="87"/>
      <c r="G2132" s="87">
        <v>10</v>
      </c>
      <c r="H2132" s="88">
        <v>1.65</v>
      </c>
      <c r="I2132" s="89">
        <v>10</v>
      </c>
      <c r="J2132" s="88">
        <v>22.7</v>
      </c>
      <c r="K2132" s="88">
        <v>46.5</v>
      </c>
    </row>
    <row r="2133" spans="1:11" ht="42" x14ac:dyDescent="0.2">
      <c r="A2133" s="87" t="s">
        <v>2149</v>
      </c>
      <c r="B2133" s="87" t="s">
        <v>2142</v>
      </c>
      <c r="C2133" s="87"/>
      <c r="D2133" s="87" t="s">
        <v>63</v>
      </c>
      <c r="E2133" s="87" t="s">
        <v>816</v>
      </c>
      <c r="F2133" s="87" t="s">
        <v>331</v>
      </c>
      <c r="G2133" s="87">
        <v>5</v>
      </c>
      <c r="H2133" s="88">
        <v>1.65</v>
      </c>
      <c r="I2133" s="89">
        <v>10</v>
      </c>
      <c r="J2133" s="88">
        <v>29.95</v>
      </c>
      <c r="K2133" s="88">
        <v>61.35</v>
      </c>
    </row>
    <row r="2134" spans="1:11" ht="42" x14ac:dyDescent="0.2">
      <c r="A2134" s="87" t="s">
        <v>2766</v>
      </c>
      <c r="B2134" s="87" t="s">
        <v>2142</v>
      </c>
      <c r="C2134" s="87"/>
      <c r="D2134" s="87" t="s">
        <v>63</v>
      </c>
      <c r="E2134" s="87" t="s">
        <v>328</v>
      </c>
      <c r="F2134" s="87"/>
      <c r="G2134" s="87">
        <v>10</v>
      </c>
      <c r="H2134" s="88">
        <v>1.65</v>
      </c>
      <c r="I2134" s="89">
        <v>10</v>
      </c>
      <c r="J2134" s="88">
        <v>24.6</v>
      </c>
      <c r="K2134" s="88">
        <v>50.4</v>
      </c>
    </row>
    <row r="2135" spans="1:11" ht="42" x14ac:dyDescent="0.2">
      <c r="A2135" s="87" t="s">
        <v>2150</v>
      </c>
      <c r="B2135" s="87" t="s">
        <v>2142</v>
      </c>
      <c r="C2135" s="87"/>
      <c r="D2135" s="87" t="s">
        <v>329</v>
      </c>
      <c r="E2135" s="87"/>
      <c r="F2135" s="87" t="s">
        <v>331</v>
      </c>
      <c r="G2135" s="87">
        <v>3</v>
      </c>
      <c r="H2135" s="88">
        <v>1.65</v>
      </c>
      <c r="I2135" s="89">
        <v>9</v>
      </c>
      <c r="J2135" s="88">
        <v>25.05</v>
      </c>
      <c r="K2135" s="88">
        <v>51.3</v>
      </c>
    </row>
    <row r="2136" spans="1:11" ht="42" x14ac:dyDescent="0.2">
      <c r="A2136" s="87" t="s">
        <v>2151</v>
      </c>
      <c r="B2136" s="87" t="s">
        <v>2142</v>
      </c>
      <c r="C2136" s="87"/>
      <c r="D2136" s="87" t="s">
        <v>329</v>
      </c>
      <c r="E2136" s="87" t="s">
        <v>816</v>
      </c>
      <c r="F2136" s="87" t="s">
        <v>331</v>
      </c>
      <c r="G2136" s="87">
        <v>3</v>
      </c>
      <c r="H2136" s="88">
        <v>1.65</v>
      </c>
      <c r="I2136" s="89">
        <v>9</v>
      </c>
      <c r="J2136" s="88">
        <v>33.200000000000003</v>
      </c>
      <c r="K2136" s="88">
        <v>68</v>
      </c>
    </row>
    <row r="2137" spans="1:11" ht="42" x14ac:dyDescent="0.2">
      <c r="A2137" s="87" t="s">
        <v>2152</v>
      </c>
      <c r="B2137" s="87" t="s">
        <v>2142</v>
      </c>
      <c r="C2137" s="87"/>
      <c r="D2137" s="87" t="s">
        <v>330</v>
      </c>
      <c r="E2137" s="87" t="s">
        <v>816</v>
      </c>
      <c r="F2137" s="87" t="s">
        <v>331</v>
      </c>
      <c r="G2137" s="87">
        <v>3</v>
      </c>
      <c r="H2137" s="88">
        <v>1.65</v>
      </c>
      <c r="I2137" s="89">
        <v>9</v>
      </c>
      <c r="J2137" s="88">
        <v>36.15</v>
      </c>
      <c r="K2137" s="88">
        <v>74.05</v>
      </c>
    </row>
    <row r="2138" spans="1:11" ht="42" x14ac:dyDescent="0.2">
      <c r="A2138" s="87" t="s">
        <v>2153</v>
      </c>
      <c r="B2138" s="87" t="s">
        <v>2142</v>
      </c>
      <c r="C2138" s="87"/>
      <c r="D2138" s="87" t="s">
        <v>59</v>
      </c>
      <c r="E2138" s="87"/>
      <c r="F2138" s="87"/>
      <c r="G2138" s="87">
        <v>10</v>
      </c>
      <c r="H2138" s="88">
        <v>1.65</v>
      </c>
      <c r="I2138" s="89">
        <v>10</v>
      </c>
      <c r="J2138" s="88">
        <v>14.15</v>
      </c>
      <c r="K2138" s="88">
        <v>28.95</v>
      </c>
    </row>
    <row r="2139" spans="1:11" ht="21" x14ac:dyDescent="0.2">
      <c r="A2139" s="87" t="s">
        <v>2155</v>
      </c>
      <c r="B2139" s="87" t="s">
        <v>2154</v>
      </c>
      <c r="C2139" s="87"/>
      <c r="D2139" s="87" t="s">
        <v>477</v>
      </c>
      <c r="E2139" s="87" t="s">
        <v>478</v>
      </c>
      <c r="F2139" s="87"/>
      <c r="G2139" s="87">
        <v>1</v>
      </c>
      <c r="H2139" s="88">
        <v>0</v>
      </c>
      <c r="I2139" s="89">
        <v>1</v>
      </c>
      <c r="J2139" s="88">
        <v>4.8</v>
      </c>
      <c r="K2139" s="88">
        <v>4.8</v>
      </c>
    </row>
    <row r="2140" spans="1:11" ht="21" x14ac:dyDescent="0.2">
      <c r="A2140" s="87" t="s">
        <v>2156</v>
      </c>
      <c r="B2140" s="87" t="s">
        <v>2157</v>
      </c>
      <c r="C2140" s="87"/>
      <c r="D2140" s="87" t="s">
        <v>477</v>
      </c>
      <c r="E2140" s="87" t="s">
        <v>478</v>
      </c>
      <c r="F2140" s="87"/>
      <c r="G2140" s="87">
        <v>1</v>
      </c>
      <c r="H2140" s="88">
        <v>0</v>
      </c>
      <c r="I2140" s="89">
        <v>0</v>
      </c>
      <c r="J2140" s="88">
        <v>145</v>
      </c>
      <c r="K2140" s="88">
        <v>0</v>
      </c>
    </row>
    <row r="2141" spans="1:11" ht="21" x14ac:dyDescent="0.2">
      <c r="A2141" s="87" t="s">
        <v>2158</v>
      </c>
      <c r="B2141" s="87" t="s">
        <v>2157</v>
      </c>
      <c r="C2141" s="87"/>
      <c r="D2141" s="87" t="s">
        <v>1864</v>
      </c>
      <c r="E2141" s="87" t="s">
        <v>478</v>
      </c>
      <c r="F2141" s="87"/>
      <c r="G2141" s="87">
        <v>1</v>
      </c>
      <c r="H2141" s="88">
        <v>0</v>
      </c>
      <c r="I2141" s="89">
        <v>0</v>
      </c>
      <c r="J2141" s="88">
        <v>0</v>
      </c>
      <c r="K2141" s="88">
        <v>0</v>
      </c>
    </row>
    <row r="2142" spans="1:11" ht="31.5" x14ac:dyDescent="0.2">
      <c r="A2142" s="87" t="s">
        <v>2159</v>
      </c>
      <c r="B2142" s="87" t="s">
        <v>151</v>
      </c>
      <c r="C2142" s="87" t="s">
        <v>69</v>
      </c>
      <c r="D2142" s="87" t="s">
        <v>61</v>
      </c>
      <c r="E2142" s="87"/>
      <c r="F2142" s="87" t="s">
        <v>317</v>
      </c>
      <c r="G2142" s="87">
        <v>10</v>
      </c>
      <c r="H2142" s="88">
        <v>0</v>
      </c>
      <c r="I2142" s="89">
        <v>10</v>
      </c>
      <c r="J2142" s="88">
        <v>15.2</v>
      </c>
      <c r="K2142" s="88">
        <v>31.15</v>
      </c>
    </row>
    <row r="2143" spans="1:11" ht="31.5" x14ac:dyDescent="0.2">
      <c r="A2143" s="87" t="s">
        <v>2160</v>
      </c>
      <c r="B2143" s="87" t="s">
        <v>151</v>
      </c>
      <c r="C2143" s="87" t="s">
        <v>69</v>
      </c>
      <c r="D2143" s="87" t="s">
        <v>64</v>
      </c>
      <c r="E2143" s="87"/>
      <c r="F2143" s="87" t="s">
        <v>317</v>
      </c>
      <c r="G2143" s="87">
        <v>10</v>
      </c>
      <c r="H2143" s="88">
        <v>0</v>
      </c>
      <c r="I2143" s="89">
        <v>10</v>
      </c>
      <c r="J2143" s="88">
        <v>17.5</v>
      </c>
      <c r="K2143" s="88">
        <v>35.9</v>
      </c>
    </row>
    <row r="2144" spans="1:11" ht="31.5" x14ac:dyDescent="0.2">
      <c r="A2144" s="87" t="s">
        <v>2161</v>
      </c>
      <c r="B2144" s="87" t="s">
        <v>151</v>
      </c>
      <c r="C2144" s="87" t="s">
        <v>69</v>
      </c>
      <c r="D2144" s="87" t="s">
        <v>62</v>
      </c>
      <c r="E2144" s="87"/>
      <c r="F2144" s="87" t="s">
        <v>317</v>
      </c>
      <c r="G2144" s="87">
        <v>10</v>
      </c>
      <c r="H2144" s="88">
        <v>0</v>
      </c>
      <c r="I2144" s="89">
        <v>10</v>
      </c>
      <c r="J2144" s="88">
        <v>20.25</v>
      </c>
      <c r="K2144" s="88">
        <v>41.5</v>
      </c>
    </row>
    <row r="2145" spans="1:11" ht="31.5" x14ac:dyDescent="0.2">
      <c r="A2145" s="87" t="s">
        <v>2162</v>
      </c>
      <c r="B2145" s="87" t="s">
        <v>151</v>
      </c>
      <c r="C2145" s="87" t="s">
        <v>69</v>
      </c>
      <c r="D2145" s="87" t="s">
        <v>59</v>
      </c>
      <c r="E2145" s="87"/>
      <c r="F2145" s="87" t="s">
        <v>317</v>
      </c>
      <c r="G2145" s="87">
        <v>10</v>
      </c>
      <c r="H2145" s="88">
        <v>0</v>
      </c>
      <c r="I2145" s="89">
        <v>10</v>
      </c>
      <c r="J2145" s="88">
        <v>13</v>
      </c>
      <c r="K2145" s="88">
        <v>26.65</v>
      </c>
    </row>
    <row r="2146" spans="1:11" ht="21" x14ac:dyDescent="0.2">
      <c r="A2146" s="87" t="s">
        <v>2767</v>
      </c>
      <c r="B2146" s="87" t="s">
        <v>178</v>
      </c>
      <c r="C2146" s="87" t="s">
        <v>69</v>
      </c>
      <c r="D2146" s="87"/>
      <c r="E2146" s="87"/>
      <c r="F2146" s="87"/>
      <c r="G2146" s="87">
        <v>10</v>
      </c>
      <c r="H2146" s="88">
        <v>0</v>
      </c>
      <c r="I2146" s="89">
        <v>10</v>
      </c>
      <c r="J2146" s="88">
        <v>8.15</v>
      </c>
      <c r="K2146" s="88">
        <v>16.7</v>
      </c>
    </row>
    <row r="2147" spans="1:11" ht="21" x14ac:dyDescent="0.2">
      <c r="A2147" s="87" t="s">
        <v>2163</v>
      </c>
      <c r="B2147" s="87" t="s">
        <v>178</v>
      </c>
      <c r="C2147" s="87" t="s">
        <v>60</v>
      </c>
      <c r="D2147" s="87"/>
      <c r="E2147" s="87"/>
      <c r="F2147" s="87"/>
      <c r="G2147" s="87">
        <v>50</v>
      </c>
      <c r="H2147" s="88">
        <v>0</v>
      </c>
      <c r="I2147" s="89">
        <v>50</v>
      </c>
      <c r="J2147" s="88">
        <v>3.05</v>
      </c>
      <c r="K2147" s="88">
        <v>6.25</v>
      </c>
    </row>
    <row r="2148" spans="1:11" ht="42" x14ac:dyDescent="0.2">
      <c r="A2148" s="87" t="s">
        <v>2164</v>
      </c>
      <c r="B2148" s="87" t="s">
        <v>2165</v>
      </c>
      <c r="C2148" s="87" t="s">
        <v>69</v>
      </c>
      <c r="D2148" s="87" t="s">
        <v>61</v>
      </c>
      <c r="E2148" s="87"/>
      <c r="F2148" s="87"/>
      <c r="G2148" s="87">
        <v>10</v>
      </c>
      <c r="H2148" s="88">
        <v>0</v>
      </c>
      <c r="I2148" s="89">
        <v>10</v>
      </c>
      <c r="J2148" s="88">
        <v>15.85</v>
      </c>
      <c r="K2148" s="88">
        <v>32.5</v>
      </c>
    </row>
    <row r="2149" spans="1:11" ht="42" x14ac:dyDescent="0.2">
      <c r="A2149" s="87" t="s">
        <v>2166</v>
      </c>
      <c r="B2149" s="87" t="s">
        <v>2165</v>
      </c>
      <c r="C2149" s="87" t="s">
        <v>69</v>
      </c>
      <c r="D2149" s="87" t="s">
        <v>64</v>
      </c>
      <c r="E2149" s="87"/>
      <c r="F2149" s="87"/>
      <c r="G2149" s="87">
        <v>10</v>
      </c>
      <c r="H2149" s="88">
        <v>0</v>
      </c>
      <c r="I2149" s="89">
        <v>10</v>
      </c>
      <c r="J2149" s="88">
        <v>17.350000000000001</v>
      </c>
      <c r="K2149" s="88">
        <v>35.549999999999997</v>
      </c>
    </row>
    <row r="2150" spans="1:11" ht="42" x14ac:dyDescent="0.2">
      <c r="A2150" s="87" t="s">
        <v>2167</v>
      </c>
      <c r="B2150" s="87" t="s">
        <v>2165</v>
      </c>
      <c r="C2150" s="87" t="s">
        <v>69</v>
      </c>
      <c r="D2150" s="87" t="s">
        <v>81</v>
      </c>
      <c r="E2150" s="87"/>
      <c r="F2150" s="87"/>
      <c r="G2150" s="87">
        <v>10</v>
      </c>
      <c r="H2150" s="88">
        <v>0</v>
      </c>
      <c r="I2150" s="89">
        <v>10</v>
      </c>
      <c r="J2150" s="88">
        <v>13.05</v>
      </c>
      <c r="K2150" s="88">
        <v>26.75</v>
      </c>
    </row>
    <row r="2151" spans="1:11" ht="42" x14ac:dyDescent="0.2">
      <c r="A2151" s="87" t="s">
        <v>2168</v>
      </c>
      <c r="B2151" s="87" t="s">
        <v>2165</v>
      </c>
      <c r="C2151" s="87" t="s">
        <v>69</v>
      </c>
      <c r="D2151" s="87" t="s">
        <v>59</v>
      </c>
      <c r="E2151" s="87"/>
      <c r="F2151" s="87"/>
      <c r="G2151" s="87">
        <v>10</v>
      </c>
      <c r="H2151" s="88">
        <v>0</v>
      </c>
      <c r="I2151" s="89">
        <v>10</v>
      </c>
      <c r="J2151" s="88">
        <v>14</v>
      </c>
      <c r="K2151" s="88">
        <v>28.7</v>
      </c>
    </row>
    <row r="2152" spans="1:11" ht="42" x14ac:dyDescent="0.2">
      <c r="A2152" s="87" t="s">
        <v>2768</v>
      </c>
      <c r="B2152" s="87" t="s">
        <v>2165</v>
      </c>
      <c r="C2152" s="87"/>
      <c r="D2152" s="87" t="s">
        <v>61</v>
      </c>
      <c r="E2152" s="87"/>
      <c r="F2152" s="87"/>
      <c r="G2152" s="87">
        <v>10</v>
      </c>
      <c r="H2152" s="88">
        <v>0</v>
      </c>
      <c r="I2152" s="89">
        <v>10</v>
      </c>
      <c r="J2152" s="88">
        <v>15.55</v>
      </c>
      <c r="K2152" s="88">
        <v>31.9</v>
      </c>
    </row>
    <row r="2153" spans="1:11" ht="42" x14ac:dyDescent="0.2">
      <c r="A2153" s="87" t="s">
        <v>2769</v>
      </c>
      <c r="B2153" s="87" t="s">
        <v>2165</v>
      </c>
      <c r="C2153" s="87"/>
      <c r="D2153" s="87" t="s">
        <v>64</v>
      </c>
      <c r="E2153" s="87"/>
      <c r="F2153" s="87"/>
      <c r="G2153" s="87">
        <v>10</v>
      </c>
      <c r="H2153" s="88">
        <v>0</v>
      </c>
      <c r="I2153" s="89">
        <v>10</v>
      </c>
      <c r="J2153" s="88">
        <v>18.149999999999999</v>
      </c>
      <c r="K2153" s="88">
        <v>37.200000000000003</v>
      </c>
    </row>
    <row r="2154" spans="1:11" ht="42" x14ac:dyDescent="0.2">
      <c r="A2154" s="87" t="s">
        <v>2770</v>
      </c>
      <c r="B2154" s="87" t="s">
        <v>2165</v>
      </c>
      <c r="C2154" s="87"/>
      <c r="D2154" s="87" t="s">
        <v>59</v>
      </c>
      <c r="E2154" s="87"/>
      <c r="F2154" s="87"/>
      <c r="G2154" s="87">
        <v>10</v>
      </c>
      <c r="H2154" s="88">
        <v>0</v>
      </c>
      <c r="I2154" s="89">
        <v>10</v>
      </c>
      <c r="J2154" s="88">
        <v>14</v>
      </c>
      <c r="K2154" s="88">
        <v>28.7</v>
      </c>
    </row>
    <row r="2155" spans="1:11" ht="21" x14ac:dyDescent="0.2">
      <c r="A2155" s="87" t="s">
        <v>2169</v>
      </c>
      <c r="B2155" s="87"/>
      <c r="C2155" s="87"/>
      <c r="D2155" s="87" t="s">
        <v>477</v>
      </c>
      <c r="E2155" s="87" t="s">
        <v>478</v>
      </c>
      <c r="F2155" s="87"/>
      <c r="G2155" s="87">
        <v>1</v>
      </c>
      <c r="H2155" s="88">
        <v>0</v>
      </c>
      <c r="I2155" s="89">
        <v>5</v>
      </c>
      <c r="J2155" s="88">
        <v>0</v>
      </c>
      <c r="K2155" s="88">
        <v>189</v>
      </c>
    </row>
    <row r="2156" spans="1:11" ht="21" x14ac:dyDescent="0.2">
      <c r="A2156" s="87" t="s">
        <v>2170</v>
      </c>
      <c r="B2156" s="87"/>
      <c r="C2156" s="87"/>
      <c r="D2156" s="87" t="s">
        <v>787</v>
      </c>
      <c r="E2156" s="87" t="s">
        <v>478</v>
      </c>
      <c r="F2156" s="87"/>
      <c r="G2156" s="87">
        <v>1</v>
      </c>
      <c r="H2156" s="88">
        <v>0</v>
      </c>
      <c r="I2156" s="89">
        <v>0</v>
      </c>
      <c r="J2156" s="88">
        <v>15</v>
      </c>
      <c r="K2156" s="88">
        <v>0</v>
      </c>
    </row>
    <row r="2157" spans="1:11" ht="21" x14ac:dyDescent="0.2">
      <c r="A2157" s="87" t="s">
        <v>2171</v>
      </c>
      <c r="B2157" s="87" t="s">
        <v>2172</v>
      </c>
      <c r="C2157" s="87" t="s">
        <v>69</v>
      </c>
      <c r="D2157" s="87" t="s">
        <v>61</v>
      </c>
      <c r="E2157" s="87"/>
      <c r="F2157" s="87"/>
      <c r="G2157" s="87">
        <v>10</v>
      </c>
      <c r="H2157" s="88">
        <v>1.8</v>
      </c>
      <c r="I2157" s="89">
        <v>10</v>
      </c>
      <c r="J2157" s="88">
        <v>15.3</v>
      </c>
      <c r="K2157" s="88">
        <v>31.3</v>
      </c>
    </row>
    <row r="2158" spans="1:11" ht="21" x14ac:dyDescent="0.2">
      <c r="A2158" s="87" t="s">
        <v>2173</v>
      </c>
      <c r="B2158" s="87" t="s">
        <v>2172</v>
      </c>
      <c r="C2158" s="87" t="s">
        <v>69</v>
      </c>
      <c r="D2158" s="87" t="s">
        <v>64</v>
      </c>
      <c r="E2158" s="87"/>
      <c r="F2158" s="87"/>
      <c r="G2158" s="87">
        <v>10</v>
      </c>
      <c r="H2158" s="88">
        <v>1.8</v>
      </c>
      <c r="I2158" s="89">
        <v>10</v>
      </c>
      <c r="J2158" s="88">
        <v>18</v>
      </c>
      <c r="K2158" s="88">
        <v>36.85</v>
      </c>
    </row>
    <row r="2159" spans="1:11" ht="21" x14ac:dyDescent="0.2">
      <c r="A2159" s="87" t="s">
        <v>2174</v>
      </c>
      <c r="B2159" s="87" t="s">
        <v>2172</v>
      </c>
      <c r="C2159" s="87" t="s">
        <v>69</v>
      </c>
      <c r="D2159" s="87" t="s">
        <v>62</v>
      </c>
      <c r="E2159" s="87"/>
      <c r="F2159" s="87"/>
      <c r="G2159" s="87">
        <v>10</v>
      </c>
      <c r="H2159" s="88">
        <v>1.8</v>
      </c>
      <c r="I2159" s="89">
        <v>10</v>
      </c>
      <c r="J2159" s="88">
        <v>20.3</v>
      </c>
      <c r="K2159" s="88">
        <v>41.55</v>
      </c>
    </row>
    <row r="2160" spans="1:11" ht="21" x14ac:dyDescent="0.2">
      <c r="A2160" s="87" t="s">
        <v>2175</v>
      </c>
      <c r="B2160" s="87" t="s">
        <v>2172</v>
      </c>
      <c r="C2160" s="87" t="s">
        <v>69</v>
      </c>
      <c r="D2160" s="87" t="s">
        <v>63</v>
      </c>
      <c r="E2160" s="87"/>
      <c r="F2160" s="87"/>
      <c r="G2160" s="87">
        <v>10</v>
      </c>
      <c r="H2160" s="88">
        <v>1.8</v>
      </c>
      <c r="I2160" s="89">
        <v>10</v>
      </c>
      <c r="J2160" s="88">
        <v>22.9</v>
      </c>
      <c r="K2160" s="88">
        <v>46.9</v>
      </c>
    </row>
    <row r="2161" spans="1:11" ht="21" x14ac:dyDescent="0.2">
      <c r="A2161" s="87" t="s">
        <v>2176</v>
      </c>
      <c r="B2161" s="87" t="s">
        <v>2172</v>
      </c>
      <c r="C2161" s="87" t="s">
        <v>69</v>
      </c>
      <c r="D2161" s="87" t="s">
        <v>59</v>
      </c>
      <c r="E2161" s="87"/>
      <c r="F2161" s="87"/>
      <c r="G2161" s="87">
        <v>10</v>
      </c>
      <c r="H2161" s="88">
        <v>1.8</v>
      </c>
      <c r="I2161" s="89">
        <v>10</v>
      </c>
      <c r="J2161" s="88">
        <v>14.55</v>
      </c>
      <c r="K2161" s="88">
        <v>29.75</v>
      </c>
    </row>
    <row r="2162" spans="1:11" ht="21" x14ac:dyDescent="0.2">
      <c r="A2162" s="87" t="s">
        <v>3645</v>
      </c>
      <c r="B2162" s="87" t="s">
        <v>2172</v>
      </c>
      <c r="C2162" s="87" t="s">
        <v>1146</v>
      </c>
      <c r="D2162" s="87" t="s">
        <v>64</v>
      </c>
      <c r="E2162" s="87"/>
      <c r="F2162" s="87" t="s">
        <v>331</v>
      </c>
      <c r="G2162" s="87">
        <v>5</v>
      </c>
      <c r="H2162" s="88">
        <v>1.8</v>
      </c>
      <c r="I2162" s="89">
        <v>10</v>
      </c>
      <c r="J2162" s="88">
        <v>21.6</v>
      </c>
      <c r="K2162" s="88">
        <v>44.25</v>
      </c>
    </row>
    <row r="2163" spans="1:11" ht="21" x14ac:dyDescent="0.2">
      <c r="A2163" s="87" t="s">
        <v>3373</v>
      </c>
      <c r="B2163" s="87" t="s">
        <v>2172</v>
      </c>
      <c r="C2163" s="87" t="s">
        <v>1146</v>
      </c>
      <c r="D2163" s="87" t="s">
        <v>62</v>
      </c>
      <c r="E2163" s="87"/>
      <c r="F2163" s="87" t="s">
        <v>331</v>
      </c>
      <c r="G2163" s="87">
        <v>5</v>
      </c>
      <c r="H2163" s="88">
        <v>1.8</v>
      </c>
      <c r="I2163" s="89">
        <v>10</v>
      </c>
      <c r="J2163" s="88">
        <v>23.05</v>
      </c>
      <c r="K2163" s="88">
        <v>47.2</v>
      </c>
    </row>
    <row r="2164" spans="1:11" ht="21" x14ac:dyDescent="0.2">
      <c r="A2164" s="87" t="s">
        <v>3646</v>
      </c>
      <c r="B2164" s="87" t="s">
        <v>2172</v>
      </c>
      <c r="C2164" s="87" t="s">
        <v>1146</v>
      </c>
      <c r="D2164" s="87" t="s">
        <v>63</v>
      </c>
      <c r="E2164" s="87"/>
      <c r="F2164" s="87" t="s">
        <v>331</v>
      </c>
      <c r="G2164" s="87">
        <v>5</v>
      </c>
      <c r="H2164" s="88">
        <v>1.8</v>
      </c>
      <c r="I2164" s="89">
        <v>10</v>
      </c>
      <c r="J2164" s="88">
        <v>24.25</v>
      </c>
      <c r="K2164" s="88">
        <v>49.65</v>
      </c>
    </row>
    <row r="2165" spans="1:11" ht="42" x14ac:dyDescent="0.2">
      <c r="A2165" s="87" t="s">
        <v>2177</v>
      </c>
      <c r="B2165" s="87" t="s">
        <v>2178</v>
      </c>
      <c r="C2165" s="87" t="s">
        <v>69</v>
      </c>
      <c r="D2165" s="87"/>
      <c r="E2165" s="87"/>
      <c r="F2165" s="87"/>
      <c r="G2165" s="87">
        <v>10</v>
      </c>
      <c r="H2165" s="88">
        <v>0</v>
      </c>
      <c r="I2165" s="89">
        <v>10</v>
      </c>
      <c r="J2165" s="88">
        <v>7.5</v>
      </c>
      <c r="K2165" s="88">
        <v>15.35</v>
      </c>
    </row>
    <row r="2166" spans="1:11" ht="31.5" x14ac:dyDescent="0.2">
      <c r="A2166" s="87" t="s">
        <v>3374</v>
      </c>
      <c r="B2166" s="87" t="s">
        <v>113</v>
      </c>
      <c r="C2166" s="87" t="s">
        <v>69</v>
      </c>
      <c r="D2166" s="87" t="s">
        <v>61</v>
      </c>
      <c r="E2166" s="87"/>
      <c r="F2166" s="87"/>
      <c r="G2166" s="87">
        <v>10</v>
      </c>
      <c r="H2166" s="88">
        <v>1</v>
      </c>
      <c r="I2166" s="89">
        <v>10</v>
      </c>
      <c r="J2166" s="88">
        <v>12.25</v>
      </c>
      <c r="K2166" s="88">
        <v>25.05</v>
      </c>
    </row>
    <row r="2167" spans="1:11" ht="31.5" x14ac:dyDescent="0.2">
      <c r="A2167" s="87" t="s">
        <v>2771</v>
      </c>
      <c r="B2167" s="87" t="s">
        <v>113</v>
      </c>
      <c r="C2167" s="87" t="s">
        <v>69</v>
      </c>
      <c r="D2167" s="87" t="s">
        <v>64</v>
      </c>
      <c r="E2167" s="87"/>
      <c r="F2167" s="87"/>
      <c r="G2167" s="87">
        <v>10</v>
      </c>
      <c r="H2167" s="88">
        <v>1</v>
      </c>
      <c r="I2167" s="89">
        <v>10</v>
      </c>
      <c r="J2167" s="88">
        <v>14.15</v>
      </c>
      <c r="K2167" s="88">
        <v>28.95</v>
      </c>
    </row>
    <row r="2168" spans="1:11" ht="31.5" x14ac:dyDescent="0.2">
      <c r="A2168" s="87" t="s">
        <v>2772</v>
      </c>
      <c r="B2168" s="87" t="s">
        <v>113</v>
      </c>
      <c r="C2168" s="87" t="s">
        <v>69</v>
      </c>
      <c r="D2168" s="87" t="s">
        <v>62</v>
      </c>
      <c r="E2168" s="87"/>
      <c r="F2168" s="87"/>
      <c r="G2168" s="87">
        <v>10</v>
      </c>
      <c r="H2168" s="88">
        <v>1</v>
      </c>
      <c r="I2168" s="89">
        <v>10</v>
      </c>
      <c r="J2168" s="88">
        <v>16.05</v>
      </c>
      <c r="K2168" s="88">
        <v>32.85</v>
      </c>
    </row>
    <row r="2169" spans="1:11" ht="31.5" x14ac:dyDescent="0.2">
      <c r="A2169" s="87" t="s">
        <v>2773</v>
      </c>
      <c r="B2169" s="87" t="s">
        <v>113</v>
      </c>
      <c r="C2169" s="87" t="s">
        <v>69</v>
      </c>
      <c r="D2169" s="87" t="s">
        <v>63</v>
      </c>
      <c r="E2169" s="87"/>
      <c r="F2169" s="87"/>
      <c r="G2169" s="87">
        <v>10</v>
      </c>
      <c r="H2169" s="88">
        <v>1</v>
      </c>
      <c r="I2169" s="89">
        <v>10</v>
      </c>
      <c r="J2169" s="88">
        <v>17.95</v>
      </c>
      <c r="K2169" s="88">
        <v>36.75</v>
      </c>
    </row>
    <row r="2170" spans="1:11" ht="31.5" x14ac:dyDescent="0.2">
      <c r="A2170" s="87" t="s">
        <v>3647</v>
      </c>
      <c r="B2170" s="87" t="s">
        <v>113</v>
      </c>
      <c r="C2170" s="87" t="s">
        <v>69</v>
      </c>
      <c r="D2170" s="87" t="s">
        <v>59</v>
      </c>
      <c r="E2170" s="87"/>
      <c r="F2170" s="87" t="s">
        <v>2594</v>
      </c>
      <c r="G2170" s="87">
        <v>10</v>
      </c>
      <c r="H2170" s="88">
        <v>1</v>
      </c>
      <c r="I2170" s="89">
        <v>10</v>
      </c>
      <c r="J2170" s="88">
        <v>0</v>
      </c>
      <c r="K2170" s="88">
        <v>0</v>
      </c>
    </row>
    <row r="2171" spans="1:11" ht="42" x14ac:dyDescent="0.2">
      <c r="A2171" s="87" t="s">
        <v>2179</v>
      </c>
      <c r="B2171" s="87" t="s">
        <v>2180</v>
      </c>
      <c r="C2171" s="87"/>
      <c r="D2171" s="87" t="s">
        <v>781</v>
      </c>
      <c r="E2171" s="87" t="s">
        <v>1604</v>
      </c>
      <c r="F2171" s="87"/>
      <c r="G2171" s="87">
        <v>25</v>
      </c>
      <c r="H2171" s="88">
        <v>0</v>
      </c>
      <c r="I2171" s="89">
        <v>50</v>
      </c>
      <c r="J2171" s="88">
        <v>2.15</v>
      </c>
      <c r="K2171" s="88">
        <v>4.4000000000000004</v>
      </c>
    </row>
    <row r="2172" spans="1:11" ht="31.5" x14ac:dyDescent="0.2">
      <c r="A2172" s="87" t="s">
        <v>2181</v>
      </c>
      <c r="B2172" s="87" t="s">
        <v>2182</v>
      </c>
      <c r="C2172" s="87"/>
      <c r="D2172" s="87" t="s">
        <v>781</v>
      </c>
      <c r="E2172" s="87" t="s">
        <v>1604</v>
      </c>
      <c r="F2172" s="87"/>
      <c r="G2172" s="87">
        <v>25</v>
      </c>
      <c r="H2172" s="88">
        <v>0</v>
      </c>
      <c r="I2172" s="89">
        <v>50</v>
      </c>
      <c r="J2172" s="88">
        <v>2.15</v>
      </c>
      <c r="K2172" s="88">
        <v>4.4000000000000004</v>
      </c>
    </row>
    <row r="2173" spans="1:11" ht="21" x14ac:dyDescent="0.2">
      <c r="A2173" s="87" t="s">
        <v>2183</v>
      </c>
      <c r="B2173" s="87" t="s">
        <v>2184</v>
      </c>
      <c r="C2173" s="87"/>
      <c r="D2173" s="87" t="s">
        <v>477</v>
      </c>
      <c r="E2173" s="87" t="s">
        <v>478</v>
      </c>
      <c r="F2173" s="87"/>
      <c r="G2173" s="87">
        <v>1</v>
      </c>
      <c r="H2173" s="88">
        <v>0</v>
      </c>
      <c r="I2173" s="89">
        <v>5</v>
      </c>
      <c r="J2173" s="88">
        <v>0</v>
      </c>
      <c r="K2173" s="88">
        <v>0</v>
      </c>
    </row>
    <row r="2174" spans="1:11" ht="21" x14ac:dyDescent="0.2">
      <c r="A2174" s="87" t="s">
        <v>2185</v>
      </c>
      <c r="B2174" s="87" t="s">
        <v>2184</v>
      </c>
      <c r="C2174" s="87"/>
      <c r="D2174" s="87" t="s">
        <v>787</v>
      </c>
      <c r="E2174" s="87" t="s">
        <v>478</v>
      </c>
      <c r="F2174" s="87"/>
      <c r="G2174" s="87">
        <v>1</v>
      </c>
      <c r="H2174" s="88">
        <v>0</v>
      </c>
      <c r="I2174" s="89">
        <v>0</v>
      </c>
      <c r="J2174" s="88">
        <v>20</v>
      </c>
      <c r="K2174" s="88">
        <v>0</v>
      </c>
    </row>
    <row r="2175" spans="1:11" ht="52.5" x14ac:dyDescent="0.2">
      <c r="A2175" s="87" t="s">
        <v>2186</v>
      </c>
      <c r="B2175" s="87" t="s">
        <v>188</v>
      </c>
      <c r="C2175" s="87"/>
      <c r="D2175" s="87" t="s">
        <v>781</v>
      </c>
      <c r="E2175" s="87" t="s">
        <v>1604</v>
      </c>
      <c r="F2175" s="87"/>
      <c r="G2175" s="87">
        <v>10</v>
      </c>
      <c r="H2175" s="88">
        <v>0</v>
      </c>
      <c r="I2175" s="89">
        <v>10</v>
      </c>
      <c r="J2175" s="88">
        <v>4.6500000000000004</v>
      </c>
      <c r="K2175" s="88">
        <v>9.5500000000000007</v>
      </c>
    </row>
    <row r="2176" spans="1:11" ht="42" x14ac:dyDescent="0.2">
      <c r="A2176" s="87" t="s">
        <v>2187</v>
      </c>
      <c r="B2176" s="87" t="s">
        <v>2188</v>
      </c>
      <c r="C2176" s="87"/>
      <c r="D2176" s="87" t="s">
        <v>61</v>
      </c>
      <c r="E2176" s="87"/>
      <c r="F2176" s="87"/>
      <c r="G2176" s="87">
        <v>10</v>
      </c>
      <c r="H2176" s="88">
        <v>0</v>
      </c>
      <c r="I2176" s="89">
        <v>10</v>
      </c>
      <c r="J2176" s="88">
        <v>11.4</v>
      </c>
      <c r="K2176" s="88">
        <v>23.35</v>
      </c>
    </row>
    <row r="2177" spans="1:11" ht="42" x14ac:dyDescent="0.2">
      <c r="A2177" s="87" t="s">
        <v>2189</v>
      </c>
      <c r="B2177" s="87" t="s">
        <v>2188</v>
      </c>
      <c r="C2177" s="87"/>
      <c r="D2177" s="87" t="s">
        <v>64</v>
      </c>
      <c r="E2177" s="87"/>
      <c r="F2177" s="87"/>
      <c r="G2177" s="87">
        <v>10</v>
      </c>
      <c r="H2177" s="88">
        <v>0</v>
      </c>
      <c r="I2177" s="89">
        <v>10</v>
      </c>
      <c r="J2177" s="88">
        <v>12.4</v>
      </c>
      <c r="K2177" s="88">
        <v>25.4</v>
      </c>
    </row>
    <row r="2178" spans="1:11" ht="42" x14ac:dyDescent="0.2">
      <c r="A2178" s="87" t="s">
        <v>2190</v>
      </c>
      <c r="B2178" s="87" t="s">
        <v>2188</v>
      </c>
      <c r="C2178" s="87"/>
      <c r="D2178" s="87" t="s">
        <v>62</v>
      </c>
      <c r="E2178" s="87"/>
      <c r="F2178" s="87"/>
      <c r="G2178" s="87">
        <v>10</v>
      </c>
      <c r="H2178" s="88">
        <v>0</v>
      </c>
      <c r="I2178" s="89">
        <v>10</v>
      </c>
      <c r="J2178" s="88">
        <v>14.05</v>
      </c>
      <c r="K2178" s="88">
        <v>28.8</v>
      </c>
    </row>
    <row r="2179" spans="1:11" ht="42" x14ac:dyDescent="0.2">
      <c r="A2179" s="87" t="s">
        <v>2191</v>
      </c>
      <c r="B2179" s="87" t="s">
        <v>2188</v>
      </c>
      <c r="C2179" s="87"/>
      <c r="D2179" s="87" t="s">
        <v>63</v>
      </c>
      <c r="E2179" s="87"/>
      <c r="F2179" s="87"/>
      <c r="G2179" s="87">
        <v>10</v>
      </c>
      <c r="H2179" s="88">
        <v>0</v>
      </c>
      <c r="I2179" s="89">
        <v>10</v>
      </c>
      <c r="J2179" s="88">
        <v>16.95</v>
      </c>
      <c r="K2179" s="88">
        <v>34.75</v>
      </c>
    </row>
    <row r="2180" spans="1:11" ht="21" x14ac:dyDescent="0.2">
      <c r="A2180" s="87" t="s">
        <v>2192</v>
      </c>
      <c r="B2180" s="87" t="s">
        <v>2193</v>
      </c>
      <c r="C2180" s="87"/>
      <c r="D2180" s="87" t="s">
        <v>477</v>
      </c>
      <c r="E2180" s="87" t="s">
        <v>478</v>
      </c>
      <c r="F2180" s="87"/>
      <c r="G2180" s="87">
        <v>1</v>
      </c>
      <c r="H2180" s="88">
        <v>0</v>
      </c>
      <c r="I2180" s="89">
        <v>0</v>
      </c>
      <c r="J2180" s="88">
        <v>0</v>
      </c>
      <c r="K2180" s="88">
        <v>0</v>
      </c>
    </row>
    <row r="2181" spans="1:11" ht="21" x14ac:dyDescent="0.2">
      <c r="A2181" s="87" t="s">
        <v>2194</v>
      </c>
      <c r="B2181" s="87" t="s">
        <v>2193</v>
      </c>
      <c r="C2181" s="87"/>
      <c r="D2181" s="87" t="s">
        <v>787</v>
      </c>
      <c r="E2181" s="87" t="s">
        <v>478</v>
      </c>
      <c r="F2181" s="87"/>
      <c r="G2181" s="87">
        <v>1</v>
      </c>
      <c r="H2181" s="88">
        <v>0</v>
      </c>
      <c r="I2181" s="89">
        <v>0</v>
      </c>
      <c r="J2181" s="88">
        <v>0</v>
      </c>
      <c r="K2181" s="88">
        <v>0</v>
      </c>
    </row>
    <row r="2182" spans="1:11" x14ac:dyDescent="0.2">
      <c r="A2182" s="87" t="s">
        <v>2774</v>
      </c>
      <c r="B2182" s="87"/>
      <c r="C2182" s="87" t="s">
        <v>69</v>
      </c>
      <c r="D2182" s="87" t="s">
        <v>61</v>
      </c>
      <c r="E2182" s="87"/>
      <c r="F2182" s="87"/>
      <c r="G2182" s="87">
        <v>10</v>
      </c>
      <c r="H2182" s="88">
        <v>2.5</v>
      </c>
      <c r="I2182" s="89">
        <v>10</v>
      </c>
      <c r="J2182" s="88">
        <v>15.25</v>
      </c>
      <c r="K2182" s="88">
        <v>31.25</v>
      </c>
    </row>
    <row r="2183" spans="1:11" x14ac:dyDescent="0.2">
      <c r="A2183" s="87" t="s">
        <v>2775</v>
      </c>
      <c r="B2183" s="87"/>
      <c r="C2183" s="87" t="s">
        <v>69</v>
      </c>
      <c r="D2183" s="87" t="s">
        <v>64</v>
      </c>
      <c r="E2183" s="87"/>
      <c r="F2183" s="87"/>
      <c r="G2183" s="87">
        <v>10</v>
      </c>
      <c r="H2183" s="88">
        <v>2.5</v>
      </c>
      <c r="I2183" s="89">
        <v>10</v>
      </c>
      <c r="J2183" s="88">
        <v>17.149999999999999</v>
      </c>
      <c r="K2183" s="88">
        <v>35.15</v>
      </c>
    </row>
    <row r="2184" spans="1:11" x14ac:dyDescent="0.2">
      <c r="A2184" s="87" t="s">
        <v>2776</v>
      </c>
      <c r="B2184" s="87"/>
      <c r="C2184" s="87" t="s">
        <v>69</v>
      </c>
      <c r="D2184" s="87" t="s">
        <v>62</v>
      </c>
      <c r="E2184" s="87"/>
      <c r="F2184" s="87"/>
      <c r="G2184" s="87">
        <v>10</v>
      </c>
      <c r="H2184" s="88">
        <v>2.5</v>
      </c>
      <c r="I2184" s="89">
        <v>10</v>
      </c>
      <c r="J2184" s="88">
        <v>19.05</v>
      </c>
      <c r="K2184" s="88">
        <v>39.049999999999997</v>
      </c>
    </row>
    <row r="2185" spans="1:11" x14ac:dyDescent="0.2">
      <c r="A2185" s="87" t="s">
        <v>2777</v>
      </c>
      <c r="B2185" s="87"/>
      <c r="C2185" s="87" t="s">
        <v>69</v>
      </c>
      <c r="D2185" s="87" t="s">
        <v>63</v>
      </c>
      <c r="E2185" s="87"/>
      <c r="F2185" s="87"/>
      <c r="G2185" s="87">
        <v>10</v>
      </c>
      <c r="H2185" s="88">
        <v>2.5</v>
      </c>
      <c r="I2185" s="89">
        <v>10</v>
      </c>
      <c r="J2185" s="88">
        <v>20.95</v>
      </c>
      <c r="K2185" s="88">
        <v>42.95</v>
      </c>
    </row>
    <row r="2186" spans="1:11" ht="63" x14ac:dyDescent="0.2">
      <c r="A2186" s="87" t="s">
        <v>3375</v>
      </c>
      <c r="B2186" s="87" t="s">
        <v>280</v>
      </c>
      <c r="C2186" s="87" t="s">
        <v>69</v>
      </c>
      <c r="D2186" s="87" t="s">
        <v>61</v>
      </c>
      <c r="E2186" s="87"/>
      <c r="F2186" s="87"/>
      <c r="G2186" s="87">
        <v>10</v>
      </c>
      <c r="H2186" s="88">
        <v>0</v>
      </c>
      <c r="I2186" s="89">
        <v>10</v>
      </c>
      <c r="J2186" s="88">
        <v>16.75</v>
      </c>
      <c r="K2186" s="88">
        <v>34.299999999999997</v>
      </c>
    </row>
    <row r="2187" spans="1:11" ht="63" x14ac:dyDescent="0.2">
      <c r="A2187" s="87" t="s">
        <v>3069</v>
      </c>
      <c r="B2187" s="87" t="s">
        <v>280</v>
      </c>
      <c r="C2187" s="87" t="s">
        <v>69</v>
      </c>
      <c r="D2187" s="87" t="s">
        <v>64</v>
      </c>
      <c r="E2187" s="87"/>
      <c r="F2187" s="87"/>
      <c r="G2187" s="87">
        <v>10</v>
      </c>
      <c r="H2187" s="88">
        <v>0</v>
      </c>
      <c r="I2187" s="89">
        <v>10</v>
      </c>
      <c r="J2187" s="88">
        <v>19.100000000000001</v>
      </c>
      <c r="K2187" s="88">
        <v>39.1</v>
      </c>
    </row>
    <row r="2188" spans="1:11" ht="63" x14ac:dyDescent="0.2">
      <c r="A2188" s="87" t="s">
        <v>3070</v>
      </c>
      <c r="B2188" s="87" t="s">
        <v>280</v>
      </c>
      <c r="C2188" s="87" t="s">
        <v>69</v>
      </c>
      <c r="D2188" s="87" t="s">
        <v>62</v>
      </c>
      <c r="E2188" s="87"/>
      <c r="F2188" s="87"/>
      <c r="G2188" s="87">
        <v>10</v>
      </c>
      <c r="H2188" s="88">
        <v>0</v>
      </c>
      <c r="I2188" s="89">
        <v>10</v>
      </c>
      <c r="J2188" s="88">
        <v>20.65</v>
      </c>
      <c r="K2188" s="88">
        <v>42.3</v>
      </c>
    </row>
    <row r="2189" spans="1:11" ht="63" x14ac:dyDescent="0.2">
      <c r="A2189" s="87" t="s">
        <v>3376</v>
      </c>
      <c r="B2189" s="87" t="s">
        <v>280</v>
      </c>
      <c r="C2189" s="87" t="s">
        <v>69</v>
      </c>
      <c r="D2189" s="87" t="s">
        <v>63</v>
      </c>
      <c r="E2189" s="87"/>
      <c r="F2189" s="87"/>
      <c r="G2189" s="87">
        <v>10</v>
      </c>
      <c r="H2189" s="88">
        <v>0</v>
      </c>
      <c r="I2189" s="89">
        <v>10</v>
      </c>
      <c r="J2189" s="88">
        <v>21.8</v>
      </c>
      <c r="K2189" s="88">
        <v>44.65</v>
      </c>
    </row>
    <row r="2190" spans="1:11" ht="63" x14ac:dyDescent="0.2">
      <c r="A2190" s="87" t="s">
        <v>3377</v>
      </c>
      <c r="B2190" s="87" t="s">
        <v>280</v>
      </c>
      <c r="C2190" s="87" t="s">
        <v>69</v>
      </c>
      <c r="D2190" s="87" t="s">
        <v>329</v>
      </c>
      <c r="E2190" s="87"/>
      <c r="F2190" s="87"/>
      <c r="G2190" s="87">
        <v>10</v>
      </c>
      <c r="H2190" s="88">
        <v>0</v>
      </c>
      <c r="I2190" s="89">
        <v>10</v>
      </c>
      <c r="J2190" s="88">
        <v>22.2</v>
      </c>
      <c r="K2190" s="88">
        <v>45.45</v>
      </c>
    </row>
    <row r="2191" spans="1:11" ht="21" x14ac:dyDescent="0.2">
      <c r="A2191" s="87" t="s">
        <v>2195</v>
      </c>
      <c r="B2191" s="87" t="s">
        <v>170</v>
      </c>
      <c r="C2191" s="87"/>
      <c r="D2191" s="87" t="s">
        <v>61</v>
      </c>
      <c r="E2191" s="87"/>
      <c r="F2191" s="87"/>
      <c r="G2191" s="87">
        <v>50</v>
      </c>
      <c r="H2191" s="88">
        <v>0</v>
      </c>
      <c r="I2191" s="89">
        <v>50</v>
      </c>
      <c r="J2191" s="88">
        <v>0.95</v>
      </c>
      <c r="K2191" s="88">
        <v>1.95</v>
      </c>
    </row>
    <row r="2192" spans="1:11" ht="21" x14ac:dyDescent="0.2">
      <c r="A2192" s="87" t="s">
        <v>2196</v>
      </c>
      <c r="B2192" s="87" t="s">
        <v>170</v>
      </c>
      <c r="C2192" s="87"/>
      <c r="D2192" s="87" t="s">
        <v>64</v>
      </c>
      <c r="E2192" s="87"/>
      <c r="F2192" s="87"/>
      <c r="G2192" s="87">
        <v>50</v>
      </c>
      <c r="H2192" s="88">
        <v>0</v>
      </c>
      <c r="I2192" s="89">
        <v>50</v>
      </c>
      <c r="J2192" s="88">
        <v>1.3</v>
      </c>
      <c r="K2192" s="88">
        <v>2.65</v>
      </c>
    </row>
    <row r="2193" spans="1:11" ht="21" x14ac:dyDescent="0.2">
      <c r="A2193" s="87" t="s">
        <v>2197</v>
      </c>
      <c r="B2193" s="87" t="s">
        <v>170</v>
      </c>
      <c r="C2193" s="87"/>
      <c r="D2193" s="87" t="s">
        <v>62</v>
      </c>
      <c r="E2193" s="87"/>
      <c r="F2193" s="87"/>
      <c r="G2193" s="87">
        <v>50</v>
      </c>
      <c r="H2193" s="88">
        <v>0</v>
      </c>
      <c r="I2193" s="89">
        <v>50</v>
      </c>
      <c r="J2193" s="88">
        <v>1.7</v>
      </c>
      <c r="K2193" s="88">
        <v>3.5</v>
      </c>
    </row>
    <row r="2194" spans="1:11" ht="21" x14ac:dyDescent="0.2">
      <c r="A2194" s="87" t="s">
        <v>2198</v>
      </c>
      <c r="B2194" s="87" t="s">
        <v>170</v>
      </c>
      <c r="C2194" s="87"/>
      <c r="D2194" s="87" t="s">
        <v>63</v>
      </c>
      <c r="E2194" s="87"/>
      <c r="F2194" s="87"/>
      <c r="G2194" s="87">
        <v>20</v>
      </c>
      <c r="H2194" s="88">
        <v>0</v>
      </c>
      <c r="I2194" s="89">
        <v>20</v>
      </c>
      <c r="J2194" s="88">
        <v>2.0499999999999998</v>
      </c>
      <c r="K2194" s="88">
        <v>4.2</v>
      </c>
    </row>
    <row r="2195" spans="1:11" ht="21" x14ac:dyDescent="0.2">
      <c r="A2195" s="87" t="s">
        <v>2778</v>
      </c>
      <c r="B2195" s="87" t="s">
        <v>170</v>
      </c>
      <c r="C2195" s="87"/>
      <c r="D2195" s="87" t="s">
        <v>329</v>
      </c>
      <c r="E2195" s="87"/>
      <c r="F2195" s="87"/>
      <c r="G2195" s="87">
        <v>10</v>
      </c>
      <c r="H2195" s="88">
        <v>0</v>
      </c>
      <c r="I2195" s="89">
        <v>10</v>
      </c>
      <c r="J2195" s="88">
        <v>3.15</v>
      </c>
      <c r="K2195" s="88">
        <v>6.45</v>
      </c>
    </row>
    <row r="2196" spans="1:11" ht="21" x14ac:dyDescent="0.2">
      <c r="A2196" s="87" t="s">
        <v>2199</v>
      </c>
      <c r="B2196" s="87" t="s">
        <v>170</v>
      </c>
      <c r="C2196" s="87"/>
      <c r="D2196" s="87" t="s">
        <v>59</v>
      </c>
      <c r="E2196" s="87"/>
      <c r="F2196" s="87"/>
      <c r="G2196" s="87">
        <v>50</v>
      </c>
      <c r="H2196" s="88">
        <v>0</v>
      </c>
      <c r="I2196" s="89">
        <v>50</v>
      </c>
      <c r="J2196" s="88">
        <v>0.75</v>
      </c>
      <c r="K2196" s="88">
        <v>1.55</v>
      </c>
    </row>
    <row r="2197" spans="1:11" ht="31.5" x14ac:dyDescent="0.2">
      <c r="A2197" s="87" t="s">
        <v>2779</v>
      </c>
      <c r="B2197" s="87" t="s">
        <v>171</v>
      </c>
      <c r="C2197" s="87" t="s">
        <v>69</v>
      </c>
      <c r="D2197" s="87" t="s">
        <v>61</v>
      </c>
      <c r="E2197" s="87"/>
      <c r="F2197" s="87"/>
      <c r="G2197" s="87">
        <v>10</v>
      </c>
      <c r="H2197" s="88">
        <v>1.8</v>
      </c>
      <c r="I2197" s="89">
        <v>10</v>
      </c>
      <c r="J2197" s="88">
        <v>12.95</v>
      </c>
      <c r="K2197" s="88">
        <v>26.5</v>
      </c>
    </row>
    <row r="2198" spans="1:11" ht="31.5" x14ac:dyDescent="0.2">
      <c r="A2198" s="87" t="s">
        <v>2780</v>
      </c>
      <c r="B2198" s="87" t="s">
        <v>171</v>
      </c>
      <c r="C2198" s="87" t="s">
        <v>69</v>
      </c>
      <c r="D2198" s="87" t="s">
        <v>64</v>
      </c>
      <c r="E2198" s="87"/>
      <c r="F2198" s="87"/>
      <c r="G2198" s="87">
        <v>10</v>
      </c>
      <c r="H2198" s="88">
        <v>1.8</v>
      </c>
      <c r="I2198" s="89">
        <v>10</v>
      </c>
      <c r="J2198" s="88">
        <v>15.25</v>
      </c>
      <c r="K2198" s="88">
        <v>31.2</v>
      </c>
    </row>
    <row r="2199" spans="1:11" ht="31.5" x14ac:dyDescent="0.2">
      <c r="A2199" s="87" t="s">
        <v>2781</v>
      </c>
      <c r="B2199" s="87" t="s">
        <v>171</v>
      </c>
      <c r="C2199" s="87" t="s">
        <v>69</v>
      </c>
      <c r="D2199" s="87" t="s">
        <v>62</v>
      </c>
      <c r="E2199" s="87"/>
      <c r="F2199" s="87"/>
      <c r="G2199" s="87">
        <v>10</v>
      </c>
      <c r="H2199" s="88">
        <v>1.8</v>
      </c>
      <c r="I2199" s="89">
        <v>10</v>
      </c>
      <c r="J2199" s="88">
        <v>17.350000000000001</v>
      </c>
      <c r="K2199" s="88">
        <v>35.5</v>
      </c>
    </row>
    <row r="2200" spans="1:11" ht="31.5" x14ac:dyDescent="0.2">
      <c r="A2200" s="87" t="s">
        <v>2782</v>
      </c>
      <c r="B2200" s="87" t="s">
        <v>281</v>
      </c>
      <c r="C2200" s="87" t="s">
        <v>69</v>
      </c>
      <c r="D2200" s="87" t="s">
        <v>61</v>
      </c>
      <c r="E2200" s="87"/>
      <c r="F2200" s="87"/>
      <c r="G2200" s="87">
        <v>10</v>
      </c>
      <c r="H2200" s="88">
        <v>1.8</v>
      </c>
      <c r="I2200" s="89">
        <v>10</v>
      </c>
      <c r="J2200" s="88">
        <v>11.4</v>
      </c>
      <c r="K2200" s="88">
        <v>23.3</v>
      </c>
    </row>
    <row r="2201" spans="1:11" ht="31.5" x14ac:dyDescent="0.2">
      <c r="A2201" s="87" t="s">
        <v>2783</v>
      </c>
      <c r="B2201" s="87" t="s">
        <v>281</v>
      </c>
      <c r="C2201" s="87" t="s">
        <v>69</v>
      </c>
      <c r="D2201" s="87" t="s">
        <v>64</v>
      </c>
      <c r="E2201" s="87"/>
      <c r="F2201" s="87"/>
      <c r="G2201" s="87">
        <v>10</v>
      </c>
      <c r="H2201" s="88">
        <v>1.8</v>
      </c>
      <c r="I2201" s="89">
        <v>10</v>
      </c>
      <c r="J2201" s="88">
        <v>13.6</v>
      </c>
      <c r="K2201" s="88">
        <v>27.85</v>
      </c>
    </row>
    <row r="2202" spans="1:11" ht="31.5" x14ac:dyDescent="0.2">
      <c r="A2202" s="87" t="s">
        <v>2784</v>
      </c>
      <c r="B2202" s="87" t="s">
        <v>281</v>
      </c>
      <c r="C2202" s="87" t="s">
        <v>69</v>
      </c>
      <c r="D2202" s="87" t="s">
        <v>62</v>
      </c>
      <c r="E2202" s="87"/>
      <c r="F2202" s="87"/>
      <c r="G2202" s="87">
        <v>10</v>
      </c>
      <c r="H2202" s="88">
        <v>1.8</v>
      </c>
      <c r="I2202" s="89">
        <v>10</v>
      </c>
      <c r="J2202" s="88">
        <v>15.55</v>
      </c>
      <c r="K2202" s="88">
        <v>31.8</v>
      </c>
    </row>
    <row r="2203" spans="1:11" ht="31.5" x14ac:dyDescent="0.2">
      <c r="A2203" s="87" t="s">
        <v>2785</v>
      </c>
      <c r="B2203" s="87" t="s">
        <v>281</v>
      </c>
      <c r="C2203" s="87" t="s">
        <v>69</v>
      </c>
      <c r="D2203" s="87" t="s">
        <v>63</v>
      </c>
      <c r="E2203" s="87"/>
      <c r="F2203" s="87"/>
      <c r="G2203" s="87">
        <v>10</v>
      </c>
      <c r="H2203" s="88">
        <v>1.8</v>
      </c>
      <c r="I2203" s="89">
        <v>10</v>
      </c>
      <c r="J2203" s="88">
        <v>17.5</v>
      </c>
      <c r="K2203" s="88">
        <v>35.799999999999997</v>
      </c>
    </row>
    <row r="2204" spans="1:11" ht="31.5" x14ac:dyDescent="0.2">
      <c r="A2204" s="87" t="s">
        <v>3648</v>
      </c>
      <c r="B2204" s="87" t="s">
        <v>281</v>
      </c>
      <c r="C2204" s="87" t="s">
        <v>69</v>
      </c>
      <c r="D2204" s="87" t="s">
        <v>59</v>
      </c>
      <c r="E2204" s="87"/>
      <c r="F2204" s="87" t="s">
        <v>2594</v>
      </c>
      <c r="G2204" s="87">
        <v>10</v>
      </c>
      <c r="H2204" s="88">
        <v>1.8</v>
      </c>
      <c r="I2204" s="89">
        <v>10</v>
      </c>
      <c r="J2204" s="88">
        <v>0</v>
      </c>
      <c r="K2204" s="88">
        <v>0</v>
      </c>
    </row>
    <row r="2205" spans="1:11" ht="31.5" x14ac:dyDescent="0.2">
      <c r="A2205" s="87" t="s">
        <v>2786</v>
      </c>
      <c r="B2205" s="87" t="s">
        <v>282</v>
      </c>
      <c r="C2205" s="87" t="s">
        <v>69</v>
      </c>
      <c r="D2205" s="87" t="s">
        <v>61</v>
      </c>
      <c r="E2205" s="87"/>
      <c r="F2205" s="87"/>
      <c r="G2205" s="87">
        <v>10</v>
      </c>
      <c r="H2205" s="88">
        <v>1.8</v>
      </c>
      <c r="I2205" s="89">
        <v>10</v>
      </c>
      <c r="J2205" s="88">
        <v>12.95</v>
      </c>
      <c r="K2205" s="88">
        <v>26.5</v>
      </c>
    </row>
    <row r="2206" spans="1:11" ht="31.5" x14ac:dyDescent="0.2">
      <c r="A2206" s="87" t="s">
        <v>2787</v>
      </c>
      <c r="B2206" s="87" t="s">
        <v>282</v>
      </c>
      <c r="C2206" s="87" t="s">
        <v>69</v>
      </c>
      <c r="D2206" s="87" t="s">
        <v>64</v>
      </c>
      <c r="E2206" s="87"/>
      <c r="F2206" s="87"/>
      <c r="G2206" s="87">
        <v>10</v>
      </c>
      <c r="H2206" s="88">
        <v>1.8</v>
      </c>
      <c r="I2206" s="89">
        <v>10</v>
      </c>
      <c r="J2206" s="88">
        <v>15.25</v>
      </c>
      <c r="K2206" s="88">
        <v>31.2</v>
      </c>
    </row>
    <row r="2207" spans="1:11" ht="31.5" x14ac:dyDescent="0.2">
      <c r="A2207" s="87" t="s">
        <v>2788</v>
      </c>
      <c r="B2207" s="87" t="s">
        <v>282</v>
      </c>
      <c r="C2207" s="87" t="s">
        <v>69</v>
      </c>
      <c r="D2207" s="87" t="s">
        <v>62</v>
      </c>
      <c r="E2207" s="87"/>
      <c r="F2207" s="87"/>
      <c r="G2207" s="87">
        <v>10</v>
      </c>
      <c r="H2207" s="88">
        <v>1.8</v>
      </c>
      <c r="I2207" s="89">
        <v>10</v>
      </c>
      <c r="J2207" s="88">
        <v>17.350000000000001</v>
      </c>
      <c r="K2207" s="88">
        <v>35.5</v>
      </c>
    </row>
    <row r="2208" spans="1:11" ht="31.5" x14ac:dyDescent="0.2">
      <c r="A2208" s="87" t="s">
        <v>3378</v>
      </c>
      <c r="B2208" s="87" t="s">
        <v>282</v>
      </c>
      <c r="C2208" s="87" t="s">
        <v>69</v>
      </c>
      <c r="D2208" s="87" t="s">
        <v>63</v>
      </c>
      <c r="E2208" s="87"/>
      <c r="F2208" s="87"/>
      <c r="G2208" s="87">
        <v>10</v>
      </c>
      <c r="H2208" s="88">
        <v>1.8</v>
      </c>
      <c r="I2208" s="89">
        <v>10</v>
      </c>
      <c r="J2208" s="88">
        <v>17.350000000000001</v>
      </c>
      <c r="K2208" s="88">
        <v>35.5</v>
      </c>
    </row>
    <row r="2209" spans="1:11" ht="31.5" x14ac:dyDescent="0.2">
      <c r="A2209" s="87" t="s">
        <v>3379</v>
      </c>
      <c r="B2209" s="87" t="s">
        <v>282</v>
      </c>
      <c r="C2209" s="87"/>
      <c r="D2209" s="87" t="s">
        <v>61</v>
      </c>
      <c r="E2209" s="87"/>
      <c r="F2209" s="87" t="s">
        <v>1377</v>
      </c>
      <c r="G2209" s="87">
        <v>10</v>
      </c>
      <c r="H2209" s="88">
        <v>1.8</v>
      </c>
      <c r="I2209" s="89">
        <v>10</v>
      </c>
      <c r="J2209" s="88">
        <v>13.45</v>
      </c>
      <c r="K2209" s="88">
        <v>27.5</v>
      </c>
    </row>
    <row r="2210" spans="1:11" ht="31.5" x14ac:dyDescent="0.2">
      <c r="A2210" s="87" t="s">
        <v>3170</v>
      </c>
      <c r="B2210" s="87" t="s">
        <v>282</v>
      </c>
      <c r="C2210" s="87"/>
      <c r="D2210" s="87" t="s">
        <v>64</v>
      </c>
      <c r="E2210" s="87"/>
      <c r="F2210" s="87" t="s">
        <v>1377</v>
      </c>
      <c r="G2210" s="87">
        <v>10</v>
      </c>
      <c r="H2210" s="88">
        <v>1.8</v>
      </c>
      <c r="I2210" s="89">
        <v>10</v>
      </c>
      <c r="J2210" s="88">
        <v>15.75</v>
      </c>
      <c r="K2210" s="88">
        <v>32.25</v>
      </c>
    </row>
    <row r="2211" spans="1:11" ht="31.5" x14ac:dyDescent="0.2">
      <c r="A2211" s="87" t="s">
        <v>3380</v>
      </c>
      <c r="B2211" s="87" t="s">
        <v>282</v>
      </c>
      <c r="C2211" s="87"/>
      <c r="D2211" s="87" t="s">
        <v>62</v>
      </c>
      <c r="E2211" s="87"/>
      <c r="F2211" s="87" t="s">
        <v>1377</v>
      </c>
      <c r="G2211" s="87">
        <v>10</v>
      </c>
      <c r="H2211" s="88">
        <v>1.8</v>
      </c>
      <c r="I2211" s="89">
        <v>10</v>
      </c>
      <c r="J2211" s="88">
        <v>17.600000000000001</v>
      </c>
      <c r="K2211" s="88">
        <v>36.049999999999997</v>
      </c>
    </row>
    <row r="2212" spans="1:11" ht="31.5" x14ac:dyDescent="0.2">
      <c r="A2212" s="87" t="s">
        <v>3649</v>
      </c>
      <c r="B2212" s="87" t="s">
        <v>282</v>
      </c>
      <c r="C2212" s="87"/>
      <c r="D2212" s="87" t="s">
        <v>59</v>
      </c>
      <c r="E2212" s="87"/>
      <c r="F2212" s="87" t="s">
        <v>2594</v>
      </c>
      <c r="G2212" s="87">
        <v>10</v>
      </c>
      <c r="H2212" s="88">
        <v>1.8</v>
      </c>
      <c r="I2212" s="89">
        <v>10</v>
      </c>
      <c r="J2212" s="88">
        <v>0</v>
      </c>
      <c r="K2212" s="88">
        <v>0</v>
      </c>
    </row>
    <row r="2213" spans="1:11" ht="42" x14ac:dyDescent="0.2">
      <c r="A2213" s="87" t="s">
        <v>3650</v>
      </c>
      <c r="B2213" s="87" t="s">
        <v>2201</v>
      </c>
      <c r="C2213" s="87" t="s">
        <v>69</v>
      </c>
      <c r="D2213" s="87" t="s">
        <v>61</v>
      </c>
      <c r="E2213" s="87"/>
      <c r="F2213" s="87"/>
      <c r="G2213" s="87">
        <v>10</v>
      </c>
      <c r="H2213" s="88">
        <v>2</v>
      </c>
      <c r="I2213" s="89">
        <v>10</v>
      </c>
      <c r="J2213" s="88">
        <v>15.05</v>
      </c>
      <c r="K2213" s="88">
        <v>30.85</v>
      </c>
    </row>
    <row r="2214" spans="1:11" ht="42" x14ac:dyDescent="0.2">
      <c r="A2214" s="87" t="s">
        <v>3381</v>
      </c>
      <c r="B2214" s="87" t="s">
        <v>2201</v>
      </c>
      <c r="C2214" s="87" t="s">
        <v>69</v>
      </c>
      <c r="D2214" s="87" t="s">
        <v>64</v>
      </c>
      <c r="E2214" s="87"/>
      <c r="F2214" s="87"/>
      <c r="G2214" s="87">
        <v>10</v>
      </c>
      <c r="H2214" s="88">
        <v>2</v>
      </c>
      <c r="I2214" s="89">
        <v>10</v>
      </c>
      <c r="J2214" s="88">
        <v>16.95</v>
      </c>
      <c r="K2214" s="88">
        <v>34.5</v>
      </c>
    </row>
    <row r="2215" spans="1:11" ht="42" x14ac:dyDescent="0.2">
      <c r="A2215" s="87" t="s">
        <v>3382</v>
      </c>
      <c r="B2215" s="87" t="s">
        <v>2201</v>
      </c>
      <c r="C2215" s="87" t="s">
        <v>69</v>
      </c>
      <c r="D2215" s="87" t="s">
        <v>62</v>
      </c>
      <c r="E2215" s="87"/>
      <c r="F2215" s="87"/>
      <c r="G2215" s="87">
        <v>10</v>
      </c>
      <c r="H2215" s="88">
        <v>2</v>
      </c>
      <c r="I2215" s="89">
        <v>10</v>
      </c>
      <c r="J2215" s="88">
        <v>18.899999999999999</v>
      </c>
      <c r="K2215" s="88">
        <v>38.5</v>
      </c>
    </row>
    <row r="2216" spans="1:11" ht="42" x14ac:dyDescent="0.2">
      <c r="A2216" s="87" t="s">
        <v>3651</v>
      </c>
      <c r="B2216" s="87" t="s">
        <v>2201</v>
      </c>
      <c r="C2216" s="87" t="s">
        <v>69</v>
      </c>
      <c r="D2216" s="87" t="s">
        <v>63</v>
      </c>
      <c r="E2216" s="87"/>
      <c r="F2216" s="87"/>
      <c r="G2216" s="87">
        <v>10</v>
      </c>
      <c r="H2216" s="88">
        <v>2</v>
      </c>
      <c r="I2216" s="89">
        <v>10</v>
      </c>
      <c r="J2216" s="88">
        <v>21</v>
      </c>
      <c r="K2216" s="88">
        <v>43.05</v>
      </c>
    </row>
    <row r="2217" spans="1:11" ht="42" x14ac:dyDescent="0.2">
      <c r="A2217" s="87" t="s">
        <v>2789</v>
      </c>
      <c r="B2217" s="87" t="s">
        <v>2201</v>
      </c>
      <c r="C2217" s="87" t="s">
        <v>1146</v>
      </c>
      <c r="D2217" s="87" t="s">
        <v>61</v>
      </c>
      <c r="E2217" s="87"/>
      <c r="F2217" s="87" t="s">
        <v>331</v>
      </c>
      <c r="G2217" s="87">
        <v>5</v>
      </c>
      <c r="H2217" s="88">
        <v>2</v>
      </c>
      <c r="I2217" s="89">
        <v>10</v>
      </c>
      <c r="J2217" s="88">
        <v>15.75</v>
      </c>
      <c r="K2217" s="88">
        <v>32</v>
      </c>
    </row>
    <row r="2218" spans="1:11" ht="42" x14ac:dyDescent="0.2">
      <c r="A2218" s="87" t="s">
        <v>2790</v>
      </c>
      <c r="B2218" s="87" t="s">
        <v>2201</v>
      </c>
      <c r="C2218" s="87" t="s">
        <v>1146</v>
      </c>
      <c r="D2218" s="87" t="s">
        <v>64</v>
      </c>
      <c r="E2218" s="87"/>
      <c r="F2218" s="87" t="s">
        <v>331</v>
      </c>
      <c r="G2218" s="87">
        <v>5</v>
      </c>
      <c r="H2218" s="88">
        <v>2</v>
      </c>
      <c r="I2218" s="89">
        <v>10</v>
      </c>
      <c r="J2218" s="88">
        <v>18.100000000000001</v>
      </c>
      <c r="K2218" s="88">
        <v>36.85</v>
      </c>
    </row>
    <row r="2219" spans="1:11" ht="42" x14ac:dyDescent="0.2">
      <c r="A2219" s="87" t="s">
        <v>2791</v>
      </c>
      <c r="B2219" s="87" t="s">
        <v>2201</v>
      </c>
      <c r="C2219" s="87" t="s">
        <v>1146</v>
      </c>
      <c r="D2219" s="87" t="s">
        <v>62</v>
      </c>
      <c r="E2219" s="87"/>
      <c r="F2219" s="87" t="s">
        <v>331</v>
      </c>
      <c r="G2219" s="87">
        <v>5</v>
      </c>
      <c r="H2219" s="88">
        <v>2</v>
      </c>
      <c r="I2219" s="89">
        <v>10</v>
      </c>
      <c r="J2219" s="88">
        <v>20.3</v>
      </c>
      <c r="K2219" s="88">
        <v>41.35</v>
      </c>
    </row>
    <row r="2220" spans="1:11" ht="42" x14ac:dyDescent="0.2">
      <c r="A2220" s="87" t="s">
        <v>2792</v>
      </c>
      <c r="B2220" s="87" t="s">
        <v>2201</v>
      </c>
      <c r="C2220" s="87" t="s">
        <v>1146</v>
      </c>
      <c r="D2220" s="87" t="s">
        <v>63</v>
      </c>
      <c r="E2220" s="87"/>
      <c r="F2220" s="87" t="s">
        <v>331</v>
      </c>
      <c r="G2220" s="87">
        <v>5</v>
      </c>
      <c r="H2220" s="88">
        <v>2</v>
      </c>
      <c r="I2220" s="89">
        <v>10</v>
      </c>
      <c r="J2220" s="88">
        <v>22.45</v>
      </c>
      <c r="K2220" s="88">
        <v>45.75</v>
      </c>
    </row>
    <row r="2221" spans="1:11" ht="42" x14ac:dyDescent="0.2">
      <c r="A2221" s="87" t="s">
        <v>2793</v>
      </c>
      <c r="B2221" s="87" t="s">
        <v>2201</v>
      </c>
      <c r="C2221" s="87" t="s">
        <v>1146</v>
      </c>
      <c r="D2221" s="87" t="s">
        <v>329</v>
      </c>
      <c r="E2221" s="87"/>
      <c r="F2221" s="87" t="s">
        <v>331</v>
      </c>
      <c r="G2221" s="87">
        <v>5</v>
      </c>
      <c r="H2221" s="88">
        <v>2</v>
      </c>
      <c r="I2221" s="89">
        <v>10</v>
      </c>
      <c r="J2221" s="88">
        <v>24.65</v>
      </c>
      <c r="K2221" s="88">
        <v>50.25</v>
      </c>
    </row>
    <row r="2222" spans="1:11" ht="42" x14ac:dyDescent="0.2">
      <c r="A2222" s="87" t="s">
        <v>2200</v>
      </c>
      <c r="B2222" s="87" t="s">
        <v>2201</v>
      </c>
      <c r="C2222" s="87"/>
      <c r="D2222" s="87" t="s">
        <v>61</v>
      </c>
      <c r="E2222" s="87"/>
      <c r="F2222" s="87"/>
      <c r="G2222" s="87">
        <v>10</v>
      </c>
      <c r="H2222" s="88">
        <v>2</v>
      </c>
      <c r="I2222" s="89">
        <v>10</v>
      </c>
      <c r="J2222" s="88">
        <v>13.5</v>
      </c>
      <c r="K2222" s="88">
        <v>27.4</v>
      </c>
    </row>
    <row r="2223" spans="1:11" ht="42" x14ac:dyDescent="0.2">
      <c r="A2223" s="87" t="s">
        <v>2202</v>
      </c>
      <c r="B2223" s="87" t="s">
        <v>2201</v>
      </c>
      <c r="C2223" s="87"/>
      <c r="D2223" s="87" t="s">
        <v>61</v>
      </c>
      <c r="E2223" s="87" t="s">
        <v>357</v>
      </c>
      <c r="F2223" s="87"/>
      <c r="G2223" s="87">
        <v>10</v>
      </c>
      <c r="H2223" s="88">
        <v>2</v>
      </c>
      <c r="I2223" s="89">
        <v>10</v>
      </c>
      <c r="J2223" s="88">
        <v>10.85</v>
      </c>
      <c r="K2223" s="88">
        <v>22</v>
      </c>
    </row>
    <row r="2224" spans="1:11" ht="42" x14ac:dyDescent="0.2">
      <c r="A2224" s="87" t="s">
        <v>2203</v>
      </c>
      <c r="B2224" s="87" t="s">
        <v>2201</v>
      </c>
      <c r="C2224" s="87"/>
      <c r="D2224" s="87" t="s">
        <v>61</v>
      </c>
      <c r="E2224" s="87" t="s">
        <v>380</v>
      </c>
      <c r="F2224" s="87"/>
      <c r="G2224" s="87">
        <v>10</v>
      </c>
      <c r="H2224" s="88">
        <v>2</v>
      </c>
      <c r="I2224" s="89">
        <v>10</v>
      </c>
      <c r="J2224" s="88">
        <v>10.85</v>
      </c>
      <c r="K2224" s="88">
        <v>22</v>
      </c>
    </row>
    <row r="2225" spans="1:11" ht="42" x14ac:dyDescent="0.2">
      <c r="A2225" s="87" t="s">
        <v>2204</v>
      </c>
      <c r="B2225" s="87" t="s">
        <v>2201</v>
      </c>
      <c r="C2225" s="87"/>
      <c r="D2225" s="87" t="s">
        <v>64</v>
      </c>
      <c r="E2225" s="87"/>
      <c r="F2225" s="87"/>
      <c r="G2225" s="87">
        <v>10</v>
      </c>
      <c r="H2225" s="88">
        <v>2</v>
      </c>
      <c r="I2225" s="89">
        <v>10</v>
      </c>
      <c r="J2225" s="88">
        <v>15.8</v>
      </c>
      <c r="K2225" s="88">
        <v>32.15</v>
      </c>
    </row>
    <row r="2226" spans="1:11" ht="42" x14ac:dyDescent="0.2">
      <c r="A2226" s="87" t="s">
        <v>2205</v>
      </c>
      <c r="B2226" s="87" t="s">
        <v>2201</v>
      </c>
      <c r="C2226" s="87"/>
      <c r="D2226" s="87" t="s">
        <v>64</v>
      </c>
      <c r="E2226" s="87" t="s">
        <v>816</v>
      </c>
      <c r="F2226" s="87" t="s">
        <v>331</v>
      </c>
      <c r="G2226" s="87">
        <v>5</v>
      </c>
      <c r="H2226" s="88">
        <v>2</v>
      </c>
      <c r="I2226" s="89">
        <v>10</v>
      </c>
      <c r="J2226" s="88">
        <v>18.5</v>
      </c>
      <c r="K2226" s="88">
        <v>37.65</v>
      </c>
    </row>
    <row r="2227" spans="1:11" ht="42" x14ac:dyDescent="0.2">
      <c r="A2227" s="87" t="s">
        <v>2206</v>
      </c>
      <c r="B2227" s="87" t="s">
        <v>2201</v>
      </c>
      <c r="C2227" s="87"/>
      <c r="D2227" s="87" t="s">
        <v>64</v>
      </c>
      <c r="E2227" s="87" t="s">
        <v>357</v>
      </c>
      <c r="F2227" s="87"/>
      <c r="G2227" s="87">
        <v>10</v>
      </c>
      <c r="H2227" s="88">
        <v>2</v>
      </c>
      <c r="I2227" s="89">
        <v>10</v>
      </c>
      <c r="J2227" s="88">
        <v>12.85</v>
      </c>
      <c r="K2227" s="88">
        <v>26.1</v>
      </c>
    </row>
    <row r="2228" spans="1:11" ht="42" x14ac:dyDescent="0.2">
      <c r="A2228" s="87" t="s">
        <v>2207</v>
      </c>
      <c r="B2228" s="87" t="s">
        <v>2201</v>
      </c>
      <c r="C2228" s="87"/>
      <c r="D2228" s="87" t="s">
        <v>64</v>
      </c>
      <c r="E2228" s="87" t="s">
        <v>380</v>
      </c>
      <c r="F2228" s="87"/>
      <c r="G2228" s="87">
        <v>10</v>
      </c>
      <c r="H2228" s="88">
        <v>2</v>
      </c>
      <c r="I2228" s="89">
        <v>10</v>
      </c>
      <c r="J2228" s="88">
        <v>12.85</v>
      </c>
      <c r="K2228" s="88">
        <v>26.1</v>
      </c>
    </row>
    <row r="2229" spans="1:11" ht="42" x14ac:dyDescent="0.2">
      <c r="A2229" s="87" t="s">
        <v>2208</v>
      </c>
      <c r="B2229" s="87" t="s">
        <v>2201</v>
      </c>
      <c r="C2229" s="87"/>
      <c r="D2229" s="87" t="s">
        <v>62</v>
      </c>
      <c r="E2229" s="87"/>
      <c r="F2229" s="87"/>
      <c r="G2229" s="87">
        <v>10</v>
      </c>
      <c r="H2229" s="88">
        <v>2</v>
      </c>
      <c r="I2229" s="89">
        <v>10</v>
      </c>
      <c r="J2229" s="88">
        <v>18.149999999999999</v>
      </c>
      <c r="K2229" s="88">
        <v>36.950000000000003</v>
      </c>
    </row>
    <row r="2230" spans="1:11" ht="42" x14ac:dyDescent="0.2">
      <c r="A2230" s="87" t="s">
        <v>2209</v>
      </c>
      <c r="B2230" s="87" t="s">
        <v>2201</v>
      </c>
      <c r="C2230" s="87"/>
      <c r="D2230" s="87" t="s">
        <v>62</v>
      </c>
      <c r="E2230" s="87" t="s">
        <v>357</v>
      </c>
      <c r="F2230" s="87"/>
      <c r="G2230" s="87">
        <v>10</v>
      </c>
      <c r="H2230" s="88">
        <v>2</v>
      </c>
      <c r="I2230" s="89">
        <v>10</v>
      </c>
      <c r="J2230" s="88">
        <v>14.65</v>
      </c>
      <c r="K2230" s="88">
        <v>29.75</v>
      </c>
    </row>
    <row r="2231" spans="1:11" ht="42" x14ac:dyDescent="0.2">
      <c r="A2231" s="87" t="s">
        <v>2210</v>
      </c>
      <c r="B2231" s="87" t="s">
        <v>2201</v>
      </c>
      <c r="C2231" s="87"/>
      <c r="D2231" s="87" t="s">
        <v>62</v>
      </c>
      <c r="E2231" s="87" t="s">
        <v>380</v>
      </c>
      <c r="F2231" s="87"/>
      <c r="G2231" s="87">
        <v>10</v>
      </c>
      <c r="H2231" s="88">
        <v>2</v>
      </c>
      <c r="I2231" s="89">
        <v>10</v>
      </c>
      <c r="J2231" s="88">
        <v>14.65</v>
      </c>
      <c r="K2231" s="88">
        <v>29.75</v>
      </c>
    </row>
    <row r="2232" spans="1:11" ht="42" x14ac:dyDescent="0.2">
      <c r="A2232" s="87" t="s">
        <v>2211</v>
      </c>
      <c r="B2232" s="87" t="s">
        <v>2201</v>
      </c>
      <c r="C2232" s="87"/>
      <c r="D2232" s="87" t="s">
        <v>63</v>
      </c>
      <c r="E2232" s="87"/>
      <c r="F2232" s="87"/>
      <c r="G2232" s="87">
        <v>10</v>
      </c>
      <c r="H2232" s="88">
        <v>2</v>
      </c>
      <c r="I2232" s="89">
        <v>10</v>
      </c>
      <c r="J2232" s="88">
        <v>20.399999999999999</v>
      </c>
      <c r="K2232" s="88">
        <v>41.55</v>
      </c>
    </row>
    <row r="2233" spans="1:11" ht="42" x14ac:dyDescent="0.2">
      <c r="A2233" s="87" t="s">
        <v>2212</v>
      </c>
      <c r="B2233" s="87" t="s">
        <v>2201</v>
      </c>
      <c r="C2233" s="87"/>
      <c r="D2233" s="87" t="s">
        <v>63</v>
      </c>
      <c r="E2233" s="87" t="s">
        <v>816</v>
      </c>
      <c r="F2233" s="87" t="s">
        <v>331</v>
      </c>
      <c r="G2233" s="87">
        <v>5</v>
      </c>
      <c r="H2233" s="88">
        <v>2</v>
      </c>
      <c r="I2233" s="89">
        <v>10</v>
      </c>
      <c r="J2233" s="88">
        <v>24.9</v>
      </c>
      <c r="K2233" s="88">
        <v>50.8</v>
      </c>
    </row>
    <row r="2234" spans="1:11" ht="42" x14ac:dyDescent="0.2">
      <c r="A2234" s="87" t="s">
        <v>2213</v>
      </c>
      <c r="B2234" s="87" t="s">
        <v>2201</v>
      </c>
      <c r="C2234" s="87"/>
      <c r="D2234" s="87" t="s">
        <v>63</v>
      </c>
      <c r="E2234" s="87" t="s">
        <v>357</v>
      </c>
      <c r="F2234" s="87"/>
      <c r="G2234" s="87">
        <v>10</v>
      </c>
      <c r="H2234" s="88">
        <v>2</v>
      </c>
      <c r="I2234" s="89">
        <v>10</v>
      </c>
      <c r="J2234" s="88">
        <v>16.399999999999999</v>
      </c>
      <c r="K2234" s="88">
        <v>33.35</v>
      </c>
    </row>
    <row r="2235" spans="1:11" ht="42" x14ac:dyDescent="0.2">
      <c r="A2235" s="87" t="s">
        <v>2214</v>
      </c>
      <c r="B2235" s="87" t="s">
        <v>2201</v>
      </c>
      <c r="C2235" s="87"/>
      <c r="D2235" s="87" t="s">
        <v>329</v>
      </c>
      <c r="E2235" s="87"/>
      <c r="F2235" s="87" t="s">
        <v>331</v>
      </c>
      <c r="G2235" s="87">
        <v>10</v>
      </c>
      <c r="H2235" s="88">
        <v>2</v>
      </c>
      <c r="I2235" s="89">
        <v>10</v>
      </c>
      <c r="J2235" s="88">
        <v>22.7</v>
      </c>
      <c r="K2235" s="88">
        <v>46.25</v>
      </c>
    </row>
    <row r="2236" spans="1:11" ht="42" x14ac:dyDescent="0.2">
      <c r="A2236" s="87" t="s">
        <v>2215</v>
      </c>
      <c r="B2236" s="87" t="s">
        <v>2201</v>
      </c>
      <c r="C2236" s="87"/>
      <c r="D2236" s="87" t="s">
        <v>59</v>
      </c>
      <c r="E2236" s="87"/>
      <c r="F2236" s="87"/>
      <c r="G2236" s="87">
        <v>10</v>
      </c>
      <c r="H2236" s="88">
        <v>2</v>
      </c>
      <c r="I2236" s="89">
        <v>10</v>
      </c>
      <c r="J2236" s="88">
        <v>12.35</v>
      </c>
      <c r="K2236" s="88">
        <v>25.05</v>
      </c>
    </row>
    <row r="2237" spans="1:11" ht="42" x14ac:dyDescent="0.2">
      <c r="A2237" s="87" t="s">
        <v>3383</v>
      </c>
      <c r="B2237" s="87" t="s">
        <v>283</v>
      </c>
      <c r="C2237" s="87"/>
      <c r="D2237" s="87" t="s">
        <v>61</v>
      </c>
      <c r="E2237" s="87"/>
      <c r="F2237" s="87"/>
      <c r="G2237" s="87">
        <v>10</v>
      </c>
      <c r="H2237" s="88">
        <v>0</v>
      </c>
      <c r="I2237" s="89">
        <v>10</v>
      </c>
      <c r="J2237" s="88">
        <v>14.7</v>
      </c>
      <c r="K2237" s="88">
        <v>30.15</v>
      </c>
    </row>
    <row r="2238" spans="1:11" ht="42" x14ac:dyDescent="0.2">
      <c r="A2238" s="87" t="s">
        <v>3128</v>
      </c>
      <c r="B2238" s="87" t="s">
        <v>283</v>
      </c>
      <c r="C2238" s="87"/>
      <c r="D2238" s="87" t="s">
        <v>64</v>
      </c>
      <c r="E2238" s="87"/>
      <c r="F2238" s="87"/>
      <c r="G2238" s="87">
        <v>10</v>
      </c>
      <c r="H2238" s="88">
        <v>0</v>
      </c>
      <c r="I2238" s="89">
        <v>10</v>
      </c>
      <c r="J2238" s="88">
        <v>17.5</v>
      </c>
      <c r="K2238" s="88">
        <v>35.9</v>
      </c>
    </row>
    <row r="2239" spans="1:11" ht="42" x14ac:dyDescent="0.2">
      <c r="A2239" s="87" t="s">
        <v>3384</v>
      </c>
      <c r="B2239" s="87" t="s">
        <v>283</v>
      </c>
      <c r="C2239" s="87"/>
      <c r="D2239" s="87" t="s">
        <v>62</v>
      </c>
      <c r="E2239" s="87"/>
      <c r="F2239" s="87"/>
      <c r="G2239" s="87">
        <v>10</v>
      </c>
      <c r="H2239" s="88">
        <v>0</v>
      </c>
      <c r="I2239" s="89">
        <v>10</v>
      </c>
      <c r="J2239" s="88">
        <v>20.25</v>
      </c>
      <c r="K2239" s="88">
        <v>41.5</v>
      </c>
    </row>
    <row r="2240" spans="1:11" ht="31.5" x14ac:dyDescent="0.2">
      <c r="A2240" s="87" t="s">
        <v>2216</v>
      </c>
      <c r="B2240" s="87" t="s">
        <v>284</v>
      </c>
      <c r="C2240" s="87" t="s">
        <v>69</v>
      </c>
      <c r="D2240" s="87" t="s">
        <v>61</v>
      </c>
      <c r="E2240" s="87"/>
      <c r="F2240" s="87" t="s">
        <v>1137</v>
      </c>
      <c r="G2240" s="87">
        <v>10</v>
      </c>
      <c r="H2240" s="88">
        <v>0</v>
      </c>
      <c r="I2240" s="89">
        <v>10</v>
      </c>
      <c r="J2240" s="88">
        <v>12.95</v>
      </c>
      <c r="K2240" s="88">
        <v>26.55</v>
      </c>
    </row>
    <row r="2241" spans="1:11" ht="31.5" x14ac:dyDescent="0.2">
      <c r="A2241" s="87" t="s">
        <v>2217</v>
      </c>
      <c r="B2241" s="87" t="s">
        <v>284</v>
      </c>
      <c r="C2241" s="87" t="s">
        <v>69</v>
      </c>
      <c r="D2241" s="87" t="s">
        <v>61</v>
      </c>
      <c r="E2241" s="87" t="s">
        <v>328</v>
      </c>
      <c r="F2241" s="87"/>
      <c r="G2241" s="87">
        <v>10</v>
      </c>
      <c r="H2241" s="88">
        <v>0</v>
      </c>
      <c r="I2241" s="89">
        <v>10</v>
      </c>
      <c r="J2241" s="88">
        <v>14.15</v>
      </c>
      <c r="K2241" s="88">
        <v>29</v>
      </c>
    </row>
    <row r="2242" spans="1:11" ht="31.5" x14ac:dyDescent="0.2">
      <c r="A2242" s="87" t="s">
        <v>2218</v>
      </c>
      <c r="B2242" s="87" t="s">
        <v>284</v>
      </c>
      <c r="C2242" s="87" t="s">
        <v>69</v>
      </c>
      <c r="D2242" s="87" t="s">
        <v>64</v>
      </c>
      <c r="E2242" s="87"/>
      <c r="F2242" s="87" t="s">
        <v>1137</v>
      </c>
      <c r="G2242" s="87">
        <v>10</v>
      </c>
      <c r="H2242" s="88">
        <v>0</v>
      </c>
      <c r="I2242" s="89">
        <v>10</v>
      </c>
      <c r="J2242" s="88">
        <v>14.65</v>
      </c>
      <c r="K2242" s="88">
        <v>30.05</v>
      </c>
    </row>
    <row r="2243" spans="1:11" ht="31.5" x14ac:dyDescent="0.2">
      <c r="A2243" s="87" t="s">
        <v>2219</v>
      </c>
      <c r="B2243" s="87" t="s">
        <v>284</v>
      </c>
      <c r="C2243" s="87" t="s">
        <v>69</v>
      </c>
      <c r="D2243" s="87" t="s">
        <v>64</v>
      </c>
      <c r="E2243" s="87" t="s">
        <v>328</v>
      </c>
      <c r="F2243" s="87"/>
      <c r="G2243" s="87">
        <v>10</v>
      </c>
      <c r="H2243" s="88">
        <v>0</v>
      </c>
      <c r="I2243" s="89">
        <v>10</v>
      </c>
      <c r="J2243" s="88">
        <v>16.3</v>
      </c>
      <c r="K2243" s="88">
        <v>33.4</v>
      </c>
    </row>
    <row r="2244" spans="1:11" ht="31.5" x14ac:dyDescent="0.2">
      <c r="A2244" s="87" t="s">
        <v>2220</v>
      </c>
      <c r="B2244" s="87" t="s">
        <v>284</v>
      </c>
      <c r="C2244" s="87" t="s">
        <v>69</v>
      </c>
      <c r="D2244" s="87" t="s">
        <v>62</v>
      </c>
      <c r="E2244" s="87"/>
      <c r="F2244" s="87" t="s">
        <v>1137</v>
      </c>
      <c r="G2244" s="87">
        <v>10</v>
      </c>
      <c r="H2244" s="88">
        <v>0</v>
      </c>
      <c r="I2244" s="89">
        <v>10</v>
      </c>
      <c r="J2244" s="88">
        <v>16.95</v>
      </c>
      <c r="K2244" s="88">
        <v>34.75</v>
      </c>
    </row>
    <row r="2245" spans="1:11" ht="31.5" x14ac:dyDescent="0.2">
      <c r="A2245" s="87" t="s">
        <v>2221</v>
      </c>
      <c r="B2245" s="87" t="s">
        <v>284</v>
      </c>
      <c r="C2245" s="87" t="s">
        <v>69</v>
      </c>
      <c r="D2245" s="87" t="s">
        <v>62</v>
      </c>
      <c r="E2245" s="87" t="s">
        <v>328</v>
      </c>
      <c r="F2245" s="87"/>
      <c r="G2245" s="87">
        <v>10</v>
      </c>
      <c r="H2245" s="88">
        <v>0</v>
      </c>
      <c r="I2245" s="89">
        <v>10</v>
      </c>
      <c r="J2245" s="88">
        <v>17.899999999999999</v>
      </c>
      <c r="K2245" s="88">
        <v>36.700000000000003</v>
      </c>
    </row>
    <row r="2246" spans="1:11" ht="31.5" x14ac:dyDescent="0.2">
      <c r="A2246" s="87" t="s">
        <v>2222</v>
      </c>
      <c r="B2246" s="87" t="s">
        <v>284</v>
      </c>
      <c r="C2246" s="87" t="s">
        <v>69</v>
      </c>
      <c r="D2246" s="87" t="s">
        <v>63</v>
      </c>
      <c r="E2246" s="87"/>
      <c r="F2246" s="87" t="s">
        <v>1137</v>
      </c>
      <c r="G2246" s="87">
        <v>10</v>
      </c>
      <c r="H2246" s="88">
        <v>0</v>
      </c>
      <c r="I2246" s="89">
        <v>10</v>
      </c>
      <c r="J2246" s="88">
        <v>17.7</v>
      </c>
      <c r="K2246" s="88">
        <v>36.299999999999997</v>
      </c>
    </row>
    <row r="2247" spans="1:11" ht="42" x14ac:dyDescent="0.2">
      <c r="A2247" s="87" t="s">
        <v>2223</v>
      </c>
      <c r="B2247" s="87" t="s">
        <v>124</v>
      </c>
      <c r="C2247" s="87" t="s">
        <v>69</v>
      </c>
      <c r="D2247" s="87" t="s">
        <v>61</v>
      </c>
      <c r="E2247" s="87"/>
      <c r="F2247" s="87" t="s">
        <v>1137</v>
      </c>
      <c r="G2247" s="87">
        <v>10</v>
      </c>
      <c r="H2247" s="88">
        <v>0</v>
      </c>
      <c r="I2247" s="89">
        <v>10</v>
      </c>
      <c r="J2247" s="88">
        <v>10.8</v>
      </c>
      <c r="K2247" s="88">
        <v>22.15</v>
      </c>
    </row>
    <row r="2248" spans="1:11" ht="42" x14ac:dyDescent="0.2">
      <c r="A2248" s="87" t="s">
        <v>2224</v>
      </c>
      <c r="B2248" s="87" t="s">
        <v>124</v>
      </c>
      <c r="C2248" s="87" t="s">
        <v>69</v>
      </c>
      <c r="D2248" s="87" t="s">
        <v>64</v>
      </c>
      <c r="E2248" s="87"/>
      <c r="F2248" s="87" t="s">
        <v>1137</v>
      </c>
      <c r="G2248" s="87">
        <v>10</v>
      </c>
      <c r="H2248" s="88">
        <v>0</v>
      </c>
      <c r="I2248" s="89">
        <v>10</v>
      </c>
      <c r="J2248" s="88">
        <v>12.75</v>
      </c>
      <c r="K2248" s="88">
        <v>26.15</v>
      </c>
    </row>
    <row r="2249" spans="1:11" ht="42" x14ac:dyDescent="0.2">
      <c r="A2249" s="87" t="s">
        <v>2225</v>
      </c>
      <c r="B2249" s="87" t="s">
        <v>124</v>
      </c>
      <c r="C2249" s="87" t="s">
        <v>69</v>
      </c>
      <c r="D2249" s="87" t="s">
        <v>64</v>
      </c>
      <c r="E2249" s="87" t="s">
        <v>328</v>
      </c>
      <c r="F2249" s="87"/>
      <c r="G2249" s="87">
        <v>10</v>
      </c>
      <c r="H2249" s="88">
        <v>0</v>
      </c>
      <c r="I2249" s="89">
        <v>10</v>
      </c>
      <c r="J2249" s="88">
        <v>16.3</v>
      </c>
      <c r="K2249" s="88">
        <v>33.4</v>
      </c>
    </row>
    <row r="2250" spans="1:11" ht="42" x14ac:dyDescent="0.2">
      <c r="A2250" s="87" t="s">
        <v>2226</v>
      </c>
      <c r="B2250" s="87" t="s">
        <v>124</v>
      </c>
      <c r="C2250" s="87" t="s">
        <v>69</v>
      </c>
      <c r="D2250" s="87" t="s">
        <v>62</v>
      </c>
      <c r="E2250" s="87"/>
      <c r="F2250" s="87" t="s">
        <v>1137</v>
      </c>
      <c r="G2250" s="87">
        <v>10</v>
      </c>
      <c r="H2250" s="88">
        <v>0</v>
      </c>
      <c r="I2250" s="89">
        <v>10</v>
      </c>
      <c r="J2250" s="88">
        <v>14.5</v>
      </c>
      <c r="K2250" s="88">
        <v>29.7</v>
      </c>
    </row>
    <row r="2251" spans="1:11" ht="42" x14ac:dyDescent="0.2">
      <c r="A2251" s="87" t="s">
        <v>2227</v>
      </c>
      <c r="B2251" s="87" t="s">
        <v>124</v>
      </c>
      <c r="C2251" s="87" t="s">
        <v>69</v>
      </c>
      <c r="D2251" s="87" t="s">
        <v>62</v>
      </c>
      <c r="E2251" s="87" t="s">
        <v>328</v>
      </c>
      <c r="F2251" s="87"/>
      <c r="G2251" s="87">
        <v>10</v>
      </c>
      <c r="H2251" s="88">
        <v>0</v>
      </c>
      <c r="I2251" s="89">
        <v>10</v>
      </c>
      <c r="J2251" s="88">
        <v>17.899999999999999</v>
      </c>
      <c r="K2251" s="88">
        <v>36.700000000000003</v>
      </c>
    </row>
    <row r="2252" spans="1:11" ht="42" x14ac:dyDescent="0.2">
      <c r="A2252" s="87" t="s">
        <v>2228</v>
      </c>
      <c r="B2252" s="87" t="s">
        <v>124</v>
      </c>
      <c r="C2252" s="87" t="s">
        <v>69</v>
      </c>
      <c r="D2252" s="87" t="s">
        <v>63</v>
      </c>
      <c r="E2252" s="87"/>
      <c r="F2252" s="87" t="s">
        <v>1137</v>
      </c>
      <c r="G2252" s="87">
        <v>10</v>
      </c>
      <c r="H2252" s="88">
        <v>0</v>
      </c>
      <c r="I2252" s="89">
        <v>10</v>
      </c>
      <c r="J2252" s="88">
        <v>16</v>
      </c>
      <c r="K2252" s="88">
        <v>32.799999999999997</v>
      </c>
    </row>
    <row r="2253" spans="1:11" ht="42" x14ac:dyDescent="0.2">
      <c r="A2253" s="87" t="s">
        <v>2229</v>
      </c>
      <c r="B2253" s="87" t="s">
        <v>124</v>
      </c>
      <c r="C2253" s="87" t="s">
        <v>69</v>
      </c>
      <c r="D2253" s="87" t="s">
        <v>63</v>
      </c>
      <c r="E2253" s="87" t="s">
        <v>328</v>
      </c>
      <c r="F2253" s="87"/>
      <c r="G2253" s="87">
        <v>10</v>
      </c>
      <c r="H2253" s="88">
        <v>0</v>
      </c>
      <c r="I2253" s="89">
        <v>10</v>
      </c>
      <c r="J2253" s="88">
        <v>20.3</v>
      </c>
      <c r="K2253" s="88">
        <v>41.6</v>
      </c>
    </row>
    <row r="2254" spans="1:11" ht="42" x14ac:dyDescent="0.2">
      <c r="A2254" s="87" t="s">
        <v>2230</v>
      </c>
      <c r="B2254" s="87" t="s">
        <v>124</v>
      </c>
      <c r="C2254" s="87" t="s">
        <v>69</v>
      </c>
      <c r="D2254" s="87" t="s">
        <v>329</v>
      </c>
      <c r="E2254" s="87"/>
      <c r="F2254" s="87" t="s">
        <v>1137</v>
      </c>
      <c r="G2254" s="87">
        <v>10</v>
      </c>
      <c r="H2254" s="88">
        <v>0</v>
      </c>
      <c r="I2254" s="89">
        <v>10</v>
      </c>
      <c r="J2254" s="88">
        <v>17.600000000000001</v>
      </c>
      <c r="K2254" s="88">
        <v>36.1</v>
      </c>
    </row>
    <row r="2255" spans="1:11" ht="42" x14ac:dyDescent="0.2">
      <c r="A2255" s="87" t="s">
        <v>2794</v>
      </c>
      <c r="B2255" s="87" t="s">
        <v>124</v>
      </c>
      <c r="C2255" s="87" t="s">
        <v>69</v>
      </c>
      <c r="D2255" s="87" t="s">
        <v>329</v>
      </c>
      <c r="E2255" s="87" t="s">
        <v>328</v>
      </c>
      <c r="F2255" s="87"/>
      <c r="G2255" s="87">
        <v>10</v>
      </c>
      <c r="H2255" s="88">
        <v>0</v>
      </c>
      <c r="I2255" s="89">
        <v>10</v>
      </c>
      <c r="J2255" s="88">
        <v>21.75</v>
      </c>
      <c r="K2255" s="88">
        <v>44.6</v>
      </c>
    </row>
    <row r="2256" spans="1:11" ht="42" x14ac:dyDescent="0.2">
      <c r="A2256" s="87" t="s">
        <v>3385</v>
      </c>
      <c r="B2256" s="87" t="s">
        <v>124</v>
      </c>
      <c r="C2256" s="87" t="s">
        <v>1146</v>
      </c>
      <c r="D2256" s="87" t="s">
        <v>62</v>
      </c>
      <c r="E2256" s="87" t="s">
        <v>328</v>
      </c>
      <c r="F2256" s="87" t="s">
        <v>331</v>
      </c>
      <c r="G2256" s="87">
        <v>5</v>
      </c>
      <c r="H2256" s="88">
        <v>0</v>
      </c>
      <c r="I2256" s="89">
        <v>10</v>
      </c>
      <c r="J2256" s="88">
        <v>21.15</v>
      </c>
      <c r="K2256" s="88">
        <v>43.35</v>
      </c>
    </row>
    <row r="2257" spans="1:11" ht="42" x14ac:dyDescent="0.2">
      <c r="A2257" s="87" t="s">
        <v>3017</v>
      </c>
      <c r="B2257" s="87" t="s">
        <v>124</v>
      </c>
      <c r="C2257" s="87" t="s">
        <v>1146</v>
      </c>
      <c r="D2257" s="87" t="s">
        <v>63</v>
      </c>
      <c r="E2257" s="87" t="s">
        <v>328</v>
      </c>
      <c r="F2257" s="87" t="s">
        <v>331</v>
      </c>
      <c r="G2257" s="87">
        <v>5</v>
      </c>
      <c r="H2257" s="88">
        <v>0</v>
      </c>
      <c r="I2257" s="89">
        <v>10</v>
      </c>
      <c r="J2257" s="88">
        <v>23.65</v>
      </c>
      <c r="K2257" s="88">
        <v>48.5</v>
      </c>
    </row>
    <row r="2258" spans="1:11" ht="42" x14ac:dyDescent="0.2">
      <c r="A2258" s="87" t="s">
        <v>3018</v>
      </c>
      <c r="B2258" s="87" t="s">
        <v>124</v>
      </c>
      <c r="C2258" s="87" t="s">
        <v>1146</v>
      </c>
      <c r="D2258" s="87" t="s">
        <v>329</v>
      </c>
      <c r="E2258" s="87" t="s">
        <v>328</v>
      </c>
      <c r="F2258" s="87" t="s">
        <v>331</v>
      </c>
      <c r="G2258" s="87">
        <v>5</v>
      </c>
      <c r="H2258" s="88">
        <v>0</v>
      </c>
      <c r="I2258" s="89">
        <v>10</v>
      </c>
      <c r="J2258" s="88">
        <v>25.15</v>
      </c>
      <c r="K2258" s="88">
        <v>51.55</v>
      </c>
    </row>
    <row r="2259" spans="1:11" ht="42" x14ac:dyDescent="0.2">
      <c r="A2259" s="87" t="s">
        <v>3652</v>
      </c>
      <c r="B2259" s="87" t="s">
        <v>124</v>
      </c>
      <c r="C2259" s="87" t="s">
        <v>1146</v>
      </c>
      <c r="D2259" s="87" t="s">
        <v>330</v>
      </c>
      <c r="E2259" s="87" t="s">
        <v>328</v>
      </c>
      <c r="F2259" s="87" t="s">
        <v>331</v>
      </c>
      <c r="G2259" s="87">
        <v>5</v>
      </c>
      <c r="H2259" s="88">
        <v>0</v>
      </c>
      <c r="I2259" s="89">
        <v>10</v>
      </c>
      <c r="J2259" s="88">
        <v>27</v>
      </c>
      <c r="K2259" s="88">
        <v>55.35</v>
      </c>
    </row>
    <row r="2260" spans="1:11" ht="31.5" x14ac:dyDescent="0.2">
      <c r="A2260" s="87" t="s">
        <v>2231</v>
      </c>
      <c r="B2260" s="87" t="s">
        <v>134</v>
      </c>
      <c r="C2260" s="87" t="s">
        <v>60</v>
      </c>
      <c r="D2260" s="87"/>
      <c r="E2260" s="87" t="s">
        <v>1213</v>
      </c>
      <c r="F2260" s="87"/>
      <c r="G2260" s="87">
        <v>50</v>
      </c>
      <c r="H2260" s="88">
        <v>1</v>
      </c>
      <c r="I2260" s="89">
        <v>50</v>
      </c>
      <c r="J2260" s="88">
        <v>2.8</v>
      </c>
      <c r="K2260" s="88">
        <v>5.7</v>
      </c>
    </row>
    <row r="2261" spans="1:11" ht="31.5" x14ac:dyDescent="0.2">
      <c r="A2261" s="87" t="s">
        <v>2795</v>
      </c>
      <c r="B2261" s="87" t="s">
        <v>134</v>
      </c>
      <c r="C2261" s="87"/>
      <c r="D2261" s="87" t="s">
        <v>61</v>
      </c>
      <c r="E2261" s="87" t="s">
        <v>1377</v>
      </c>
      <c r="F2261" s="87"/>
      <c r="G2261" s="87">
        <v>10</v>
      </c>
      <c r="H2261" s="88">
        <v>1</v>
      </c>
      <c r="I2261" s="89">
        <v>10</v>
      </c>
      <c r="J2261" s="88">
        <v>3.6</v>
      </c>
      <c r="K2261" s="88">
        <v>7.35</v>
      </c>
    </row>
    <row r="2262" spans="1:11" ht="31.5" x14ac:dyDescent="0.2">
      <c r="A2262" s="87" t="s">
        <v>2796</v>
      </c>
      <c r="B2262" s="87" t="s">
        <v>134</v>
      </c>
      <c r="C2262" s="87"/>
      <c r="D2262" s="87" t="s">
        <v>64</v>
      </c>
      <c r="E2262" s="87" t="s">
        <v>1377</v>
      </c>
      <c r="F2262" s="87"/>
      <c r="G2262" s="87">
        <v>10</v>
      </c>
      <c r="H2262" s="88">
        <v>1</v>
      </c>
      <c r="I2262" s="89">
        <v>10</v>
      </c>
      <c r="J2262" s="88">
        <v>4.1500000000000004</v>
      </c>
      <c r="K2262" s="88">
        <v>8.4499999999999993</v>
      </c>
    </row>
    <row r="2263" spans="1:11" ht="31.5" x14ac:dyDescent="0.2">
      <c r="A2263" s="87" t="s">
        <v>2797</v>
      </c>
      <c r="B2263" s="87" t="s">
        <v>134</v>
      </c>
      <c r="C2263" s="87"/>
      <c r="D2263" s="87" t="s">
        <v>62</v>
      </c>
      <c r="E2263" s="87" t="s">
        <v>1377</v>
      </c>
      <c r="F2263" s="87"/>
      <c r="G2263" s="87">
        <v>10</v>
      </c>
      <c r="H2263" s="88">
        <v>1</v>
      </c>
      <c r="I2263" s="89">
        <v>10</v>
      </c>
      <c r="J2263" s="88">
        <v>5.3</v>
      </c>
      <c r="K2263" s="88">
        <v>10.8</v>
      </c>
    </row>
    <row r="2264" spans="1:11" ht="31.5" x14ac:dyDescent="0.2">
      <c r="A2264" s="87" t="s">
        <v>2798</v>
      </c>
      <c r="B2264" s="87" t="s">
        <v>134</v>
      </c>
      <c r="C2264" s="87"/>
      <c r="D2264" s="87" t="s">
        <v>63</v>
      </c>
      <c r="E2264" s="87" t="s">
        <v>1377</v>
      </c>
      <c r="F2264" s="87"/>
      <c r="G2264" s="87">
        <v>10</v>
      </c>
      <c r="H2264" s="88">
        <v>1</v>
      </c>
      <c r="I2264" s="89">
        <v>10</v>
      </c>
      <c r="J2264" s="88">
        <v>6.45</v>
      </c>
      <c r="K2264" s="88">
        <v>13.15</v>
      </c>
    </row>
    <row r="2265" spans="1:11" ht="31.5" x14ac:dyDescent="0.2">
      <c r="A2265" s="87" t="s">
        <v>3653</v>
      </c>
      <c r="B2265" s="87" t="s">
        <v>134</v>
      </c>
      <c r="C2265" s="87"/>
      <c r="D2265" s="87" t="s">
        <v>59</v>
      </c>
      <c r="E2265" s="87" t="s">
        <v>1377</v>
      </c>
      <c r="F2265" s="87"/>
      <c r="G2265" s="87">
        <v>10</v>
      </c>
      <c r="H2265" s="88">
        <v>1</v>
      </c>
      <c r="I2265" s="89">
        <v>10</v>
      </c>
      <c r="J2265" s="88">
        <v>3.05</v>
      </c>
      <c r="K2265" s="88">
        <v>6.25</v>
      </c>
    </row>
    <row r="2266" spans="1:11" x14ac:dyDescent="0.2">
      <c r="A2266" s="87" t="s">
        <v>3386</v>
      </c>
      <c r="B2266" s="87"/>
      <c r="C2266" s="87" t="s">
        <v>69</v>
      </c>
      <c r="D2266" s="87" t="s">
        <v>61</v>
      </c>
      <c r="E2266" s="87"/>
      <c r="F2266" s="87"/>
      <c r="G2266" s="87">
        <v>10</v>
      </c>
      <c r="H2266" s="88">
        <v>0</v>
      </c>
      <c r="I2266" s="89">
        <v>10</v>
      </c>
      <c r="J2266" s="88">
        <v>13.05</v>
      </c>
      <c r="K2266" s="88">
        <v>26.7</v>
      </c>
    </row>
    <row r="2267" spans="1:11" x14ac:dyDescent="0.2">
      <c r="A2267" s="87" t="s">
        <v>3387</v>
      </c>
      <c r="B2267" s="87"/>
      <c r="C2267" s="87" t="s">
        <v>69</v>
      </c>
      <c r="D2267" s="87" t="s">
        <v>64</v>
      </c>
      <c r="E2267" s="87"/>
      <c r="F2267" s="87"/>
      <c r="G2267" s="87">
        <v>10</v>
      </c>
      <c r="H2267" s="88">
        <v>0</v>
      </c>
      <c r="I2267" s="89">
        <v>10</v>
      </c>
      <c r="J2267" s="88">
        <v>15.05</v>
      </c>
      <c r="K2267" s="88">
        <v>30.8</v>
      </c>
    </row>
    <row r="2268" spans="1:11" x14ac:dyDescent="0.2">
      <c r="A2268" s="87" t="s">
        <v>3654</v>
      </c>
      <c r="B2268" s="87"/>
      <c r="C2268" s="87" t="s">
        <v>69</v>
      </c>
      <c r="D2268" s="87" t="s">
        <v>62</v>
      </c>
      <c r="E2268" s="87"/>
      <c r="F2268" s="87"/>
      <c r="G2268" s="87">
        <v>10</v>
      </c>
      <c r="H2268" s="88">
        <v>0</v>
      </c>
      <c r="I2268" s="89">
        <v>10</v>
      </c>
      <c r="J2268" s="88">
        <v>0</v>
      </c>
      <c r="K2268" s="88">
        <v>0</v>
      </c>
    </row>
    <row r="2269" spans="1:11" x14ac:dyDescent="0.2">
      <c r="A2269" s="87" t="s">
        <v>3655</v>
      </c>
      <c r="B2269" s="87"/>
      <c r="C2269" s="87" t="s">
        <v>69</v>
      </c>
      <c r="D2269" s="87" t="s">
        <v>63</v>
      </c>
      <c r="E2269" s="87"/>
      <c r="F2269" s="87"/>
      <c r="G2269" s="87">
        <v>10</v>
      </c>
      <c r="H2269" s="88">
        <v>0</v>
      </c>
      <c r="I2269" s="89">
        <v>10</v>
      </c>
      <c r="J2269" s="88">
        <v>0</v>
      </c>
      <c r="K2269" s="88">
        <v>0</v>
      </c>
    </row>
    <row r="2270" spans="1:11" ht="21" x14ac:dyDescent="0.2">
      <c r="A2270" s="87" t="s">
        <v>3656</v>
      </c>
      <c r="B2270" s="87"/>
      <c r="C2270" s="87" t="s">
        <v>69</v>
      </c>
      <c r="D2270" s="87" t="s">
        <v>59</v>
      </c>
      <c r="E2270" s="87"/>
      <c r="F2270" s="87" t="s">
        <v>2594</v>
      </c>
      <c r="G2270" s="87">
        <v>10</v>
      </c>
      <c r="H2270" s="88">
        <v>0</v>
      </c>
      <c r="I2270" s="89">
        <v>10</v>
      </c>
      <c r="J2270" s="88">
        <v>0</v>
      </c>
      <c r="K2270" s="88">
        <v>0</v>
      </c>
    </row>
    <row r="2271" spans="1:11" ht="31.5" x14ac:dyDescent="0.2">
      <c r="A2271" s="87" t="s">
        <v>3657</v>
      </c>
      <c r="B2271" s="87" t="s">
        <v>2233</v>
      </c>
      <c r="C2271" s="87" t="s">
        <v>69</v>
      </c>
      <c r="D2271" s="87" t="s">
        <v>61</v>
      </c>
      <c r="E2271" s="87"/>
      <c r="F2271" s="87"/>
      <c r="G2271" s="87">
        <v>5</v>
      </c>
      <c r="H2271" s="88">
        <v>2.25</v>
      </c>
      <c r="I2271" s="89">
        <v>10</v>
      </c>
      <c r="J2271" s="88">
        <v>13.65</v>
      </c>
      <c r="K2271" s="88">
        <v>28</v>
      </c>
    </row>
    <row r="2272" spans="1:11" ht="31.5" x14ac:dyDescent="0.2">
      <c r="A2272" s="87" t="s">
        <v>3079</v>
      </c>
      <c r="B2272" s="87" t="s">
        <v>2233</v>
      </c>
      <c r="C2272" s="87" t="s">
        <v>69</v>
      </c>
      <c r="D2272" s="87" t="s">
        <v>64</v>
      </c>
      <c r="E2272" s="87"/>
      <c r="F2272" s="87"/>
      <c r="G2272" s="87">
        <v>10</v>
      </c>
      <c r="H2272" s="88">
        <v>2.25</v>
      </c>
      <c r="I2272" s="89">
        <v>10</v>
      </c>
      <c r="J2272" s="88">
        <v>14.45</v>
      </c>
      <c r="K2272" s="88">
        <v>29.55</v>
      </c>
    </row>
    <row r="2273" spans="1:11" ht="31.5" x14ac:dyDescent="0.2">
      <c r="A2273" s="87" t="s">
        <v>3388</v>
      </c>
      <c r="B2273" s="87" t="s">
        <v>2233</v>
      </c>
      <c r="C2273" s="87" t="s">
        <v>69</v>
      </c>
      <c r="D2273" s="87" t="s">
        <v>62</v>
      </c>
      <c r="E2273" s="87"/>
      <c r="F2273" s="87"/>
      <c r="G2273" s="87">
        <v>10</v>
      </c>
      <c r="H2273" s="88">
        <v>2.25</v>
      </c>
      <c r="I2273" s="89">
        <v>10</v>
      </c>
      <c r="J2273" s="88">
        <v>16.75</v>
      </c>
      <c r="K2273" s="88">
        <v>34.299999999999997</v>
      </c>
    </row>
    <row r="2274" spans="1:11" ht="31.5" x14ac:dyDescent="0.2">
      <c r="A2274" s="87" t="s">
        <v>3658</v>
      </c>
      <c r="B2274" s="87" t="s">
        <v>2233</v>
      </c>
      <c r="C2274" s="87" t="s">
        <v>69</v>
      </c>
      <c r="D2274" s="87" t="s">
        <v>63</v>
      </c>
      <c r="E2274" s="87"/>
      <c r="F2274" s="87"/>
      <c r="G2274" s="87">
        <v>10</v>
      </c>
      <c r="H2274" s="88">
        <v>2.25</v>
      </c>
      <c r="I2274" s="89">
        <v>10</v>
      </c>
      <c r="J2274" s="88">
        <v>19.25</v>
      </c>
      <c r="K2274" s="88">
        <v>39.5</v>
      </c>
    </row>
    <row r="2275" spans="1:11" ht="31.5" x14ac:dyDescent="0.2">
      <c r="A2275" s="87" t="s">
        <v>3659</v>
      </c>
      <c r="B2275" s="87" t="s">
        <v>2233</v>
      </c>
      <c r="C2275" s="87" t="s">
        <v>69</v>
      </c>
      <c r="D2275" s="87" t="s">
        <v>329</v>
      </c>
      <c r="E2275" s="87"/>
      <c r="F2275" s="87" t="s">
        <v>331</v>
      </c>
      <c r="G2275" s="87">
        <v>10</v>
      </c>
      <c r="H2275" s="88">
        <v>2.25</v>
      </c>
      <c r="I2275" s="89">
        <v>10</v>
      </c>
      <c r="J2275" s="88">
        <v>21.75</v>
      </c>
      <c r="K2275" s="88">
        <v>44.6</v>
      </c>
    </row>
    <row r="2276" spans="1:11" ht="31.5" x14ac:dyDescent="0.2">
      <c r="A2276" s="87" t="s">
        <v>3660</v>
      </c>
      <c r="B2276" s="87" t="s">
        <v>2233</v>
      </c>
      <c r="C2276" s="87" t="s">
        <v>69</v>
      </c>
      <c r="D2276" s="87" t="s">
        <v>330</v>
      </c>
      <c r="E2276" s="87"/>
      <c r="F2276" s="87" t="s">
        <v>331</v>
      </c>
      <c r="G2276" s="87">
        <v>5</v>
      </c>
      <c r="H2276" s="88">
        <v>2.25</v>
      </c>
      <c r="I2276" s="89">
        <v>10</v>
      </c>
      <c r="J2276" s="88">
        <v>24.25</v>
      </c>
      <c r="K2276" s="88">
        <v>49.7</v>
      </c>
    </row>
    <row r="2277" spans="1:11" ht="31.5" x14ac:dyDescent="0.2">
      <c r="A2277" s="87" t="s">
        <v>3389</v>
      </c>
      <c r="B2277" s="87" t="s">
        <v>2233</v>
      </c>
      <c r="C2277" s="87" t="s">
        <v>1146</v>
      </c>
      <c r="D2277" s="87" t="s">
        <v>64</v>
      </c>
      <c r="E2277" s="87"/>
      <c r="F2277" s="87" t="s">
        <v>331</v>
      </c>
      <c r="G2277" s="87">
        <v>5</v>
      </c>
      <c r="H2277" s="88">
        <v>2.25</v>
      </c>
      <c r="I2277" s="89">
        <v>10</v>
      </c>
      <c r="J2277" s="88">
        <v>17.3</v>
      </c>
      <c r="K2277" s="88">
        <v>35.4</v>
      </c>
    </row>
    <row r="2278" spans="1:11" ht="31.5" x14ac:dyDescent="0.2">
      <c r="A2278" s="87" t="s">
        <v>3080</v>
      </c>
      <c r="B2278" s="87" t="s">
        <v>2233</v>
      </c>
      <c r="C2278" s="87" t="s">
        <v>1146</v>
      </c>
      <c r="D2278" s="87" t="s">
        <v>62</v>
      </c>
      <c r="E2278" s="87"/>
      <c r="F2278" s="87" t="s">
        <v>331</v>
      </c>
      <c r="G2278" s="87">
        <v>5</v>
      </c>
      <c r="H2278" s="88">
        <v>2.25</v>
      </c>
      <c r="I2278" s="89">
        <v>10</v>
      </c>
      <c r="J2278" s="88">
        <v>20.100000000000001</v>
      </c>
      <c r="K2278" s="88">
        <v>41.15</v>
      </c>
    </row>
    <row r="2279" spans="1:11" ht="31.5" x14ac:dyDescent="0.2">
      <c r="A2279" s="87" t="s">
        <v>2232</v>
      </c>
      <c r="B2279" s="87" t="s">
        <v>2233</v>
      </c>
      <c r="C2279" s="87"/>
      <c r="D2279" s="87" t="s">
        <v>61</v>
      </c>
      <c r="E2279" s="87"/>
      <c r="F2279" s="87"/>
      <c r="G2279" s="87">
        <v>10</v>
      </c>
      <c r="H2279" s="88">
        <v>2.25</v>
      </c>
      <c r="I2279" s="89">
        <v>10</v>
      </c>
      <c r="J2279" s="88">
        <v>12.15</v>
      </c>
      <c r="K2279" s="88">
        <v>24.85</v>
      </c>
    </row>
    <row r="2280" spans="1:11" ht="31.5" x14ac:dyDescent="0.2">
      <c r="A2280" s="87" t="s">
        <v>2234</v>
      </c>
      <c r="B2280" s="87" t="s">
        <v>2233</v>
      </c>
      <c r="C2280" s="87"/>
      <c r="D2280" s="87" t="s">
        <v>64</v>
      </c>
      <c r="E2280" s="87"/>
      <c r="F2280" s="87"/>
      <c r="G2280" s="87">
        <v>10</v>
      </c>
      <c r="H2280" s="88">
        <v>2.25</v>
      </c>
      <c r="I2280" s="89">
        <v>10</v>
      </c>
      <c r="J2280" s="88">
        <v>14.45</v>
      </c>
      <c r="K2280" s="88">
        <v>29.55</v>
      </c>
    </row>
    <row r="2281" spans="1:11" ht="31.5" x14ac:dyDescent="0.2">
      <c r="A2281" s="87" t="s">
        <v>2235</v>
      </c>
      <c r="B2281" s="87" t="s">
        <v>2233</v>
      </c>
      <c r="C2281" s="87"/>
      <c r="D2281" s="87" t="s">
        <v>64</v>
      </c>
      <c r="E2281" s="87" t="s">
        <v>357</v>
      </c>
      <c r="F2281" s="87"/>
      <c r="G2281" s="87">
        <v>10</v>
      </c>
      <c r="H2281" s="88">
        <v>2.25</v>
      </c>
      <c r="I2281" s="89">
        <v>10</v>
      </c>
      <c r="J2281" s="88">
        <v>11.7</v>
      </c>
      <c r="K2281" s="88">
        <v>23.95</v>
      </c>
    </row>
    <row r="2282" spans="1:11" ht="31.5" x14ac:dyDescent="0.2">
      <c r="A2282" s="87" t="s">
        <v>2236</v>
      </c>
      <c r="B2282" s="87" t="s">
        <v>2233</v>
      </c>
      <c r="C2282" s="87"/>
      <c r="D2282" s="87" t="s">
        <v>62</v>
      </c>
      <c r="E2282" s="87"/>
      <c r="F2282" s="87"/>
      <c r="G2282" s="87">
        <v>10</v>
      </c>
      <c r="H2282" s="88">
        <v>2.25</v>
      </c>
      <c r="I2282" s="89">
        <v>10</v>
      </c>
      <c r="J2282" s="88">
        <v>16.75</v>
      </c>
      <c r="K2282" s="88">
        <v>34.299999999999997</v>
      </c>
    </row>
    <row r="2283" spans="1:11" ht="31.5" x14ac:dyDescent="0.2">
      <c r="A2283" s="87" t="s">
        <v>2237</v>
      </c>
      <c r="B2283" s="87" t="s">
        <v>2233</v>
      </c>
      <c r="C2283" s="87"/>
      <c r="D2283" s="87" t="s">
        <v>62</v>
      </c>
      <c r="E2283" s="87" t="s">
        <v>357</v>
      </c>
      <c r="F2283" s="87"/>
      <c r="G2283" s="87">
        <v>10</v>
      </c>
      <c r="H2283" s="88">
        <v>2.25</v>
      </c>
      <c r="I2283" s="89">
        <v>10</v>
      </c>
      <c r="J2283" s="88">
        <v>13.5</v>
      </c>
      <c r="K2283" s="88">
        <v>27.6</v>
      </c>
    </row>
    <row r="2284" spans="1:11" ht="31.5" x14ac:dyDescent="0.2">
      <c r="A2284" s="87" t="s">
        <v>2238</v>
      </c>
      <c r="B2284" s="87" t="s">
        <v>2233</v>
      </c>
      <c r="C2284" s="87"/>
      <c r="D2284" s="87" t="s">
        <v>63</v>
      </c>
      <c r="E2284" s="87"/>
      <c r="F2284" s="87"/>
      <c r="G2284" s="87">
        <v>10</v>
      </c>
      <c r="H2284" s="88">
        <v>2.25</v>
      </c>
      <c r="I2284" s="89">
        <v>10</v>
      </c>
      <c r="J2284" s="88">
        <v>19.2</v>
      </c>
      <c r="K2284" s="88">
        <v>39.299999999999997</v>
      </c>
    </row>
    <row r="2285" spans="1:11" ht="31.5" x14ac:dyDescent="0.2">
      <c r="A2285" s="87" t="s">
        <v>2239</v>
      </c>
      <c r="B2285" s="87" t="s">
        <v>2233</v>
      </c>
      <c r="C2285" s="87"/>
      <c r="D2285" s="87" t="s">
        <v>63</v>
      </c>
      <c r="E2285" s="87" t="s">
        <v>357</v>
      </c>
      <c r="F2285" s="87"/>
      <c r="G2285" s="87">
        <v>10</v>
      </c>
      <c r="H2285" s="88">
        <v>2.25</v>
      </c>
      <c r="I2285" s="89">
        <v>10</v>
      </c>
      <c r="J2285" s="88">
        <v>15.45</v>
      </c>
      <c r="K2285" s="88">
        <v>31.6</v>
      </c>
    </row>
    <row r="2286" spans="1:11" ht="31.5" x14ac:dyDescent="0.2">
      <c r="A2286" s="87" t="s">
        <v>2240</v>
      </c>
      <c r="B2286" s="87" t="s">
        <v>2233</v>
      </c>
      <c r="C2286" s="87"/>
      <c r="D2286" s="87" t="s">
        <v>329</v>
      </c>
      <c r="E2286" s="87"/>
      <c r="F2286" s="87" t="s">
        <v>331</v>
      </c>
      <c r="G2286" s="87">
        <v>10</v>
      </c>
      <c r="H2286" s="88">
        <v>2.25</v>
      </c>
      <c r="I2286" s="89">
        <v>10</v>
      </c>
      <c r="J2286" s="88">
        <v>21.4</v>
      </c>
      <c r="K2286" s="88">
        <v>43.8</v>
      </c>
    </row>
    <row r="2287" spans="1:11" ht="31.5" x14ac:dyDescent="0.2">
      <c r="A2287" s="87" t="s">
        <v>2241</v>
      </c>
      <c r="B2287" s="87" t="s">
        <v>2233</v>
      </c>
      <c r="C2287" s="87"/>
      <c r="D2287" s="87" t="s">
        <v>329</v>
      </c>
      <c r="E2287" s="87" t="s">
        <v>357</v>
      </c>
      <c r="F2287" s="87"/>
      <c r="G2287" s="87">
        <v>10</v>
      </c>
      <c r="H2287" s="88">
        <v>2.25</v>
      </c>
      <c r="I2287" s="89">
        <v>10</v>
      </c>
      <c r="J2287" s="88">
        <v>17.25</v>
      </c>
      <c r="K2287" s="88">
        <v>35.299999999999997</v>
      </c>
    </row>
    <row r="2288" spans="1:11" ht="31.5" x14ac:dyDescent="0.2">
      <c r="A2288" s="87" t="s">
        <v>3661</v>
      </c>
      <c r="B2288" s="87" t="s">
        <v>2243</v>
      </c>
      <c r="C2288" s="87" t="s">
        <v>69</v>
      </c>
      <c r="D2288" s="87" t="s">
        <v>61</v>
      </c>
      <c r="E2288" s="87"/>
      <c r="F2288" s="87"/>
      <c r="G2288" s="87">
        <v>10</v>
      </c>
      <c r="H2288" s="88">
        <v>2.75</v>
      </c>
      <c r="I2288" s="89">
        <v>10</v>
      </c>
      <c r="J2288" s="88">
        <v>13.65</v>
      </c>
      <c r="K2288" s="88">
        <v>28</v>
      </c>
    </row>
    <row r="2289" spans="1:11" ht="31.5" x14ac:dyDescent="0.2">
      <c r="A2289" s="87" t="s">
        <v>3390</v>
      </c>
      <c r="B2289" s="87" t="s">
        <v>2243</v>
      </c>
      <c r="C2289" s="87" t="s">
        <v>69</v>
      </c>
      <c r="D2289" s="87" t="s">
        <v>64</v>
      </c>
      <c r="E2289" s="87"/>
      <c r="F2289" s="87"/>
      <c r="G2289" s="87">
        <v>10</v>
      </c>
      <c r="H2289" s="88">
        <v>2.75</v>
      </c>
      <c r="I2289" s="89">
        <v>10</v>
      </c>
      <c r="J2289" s="88">
        <v>14.45</v>
      </c>
      <c r="K2289" s="88">
        <v>29.55</v>
      </c>
    </row>
    <row r="2290" spans="1:11" ht="31.5" x14ac:dyDescent="0.2">
      <c r="A2290" s="87" t="s">
        <v>3391</v>
      </c>
      <c r="B2290" s="87" t="s">
        <v>2243</v>
      </c>
      <c r="C2290" s="87" t="s">
        <v>69</v>
      </c>
      <c r="D2290" s="87" t="s">
        <v>62</v>
      </c>
      <c r="E2290" s="87"/>
      <c r="F2290" s="87"/>
      <c r="G2290" s="87">
        <v>10</v>
      </c>
      <c r="H2290" s="88">
        <v>2.75</v>
      </c>
      <c r="I2290" s="89">
        <v>10</v>
      </c>
      <c r="J2290" s="88">
        <v>16.75</v>
      </c>
      <c r="K2290" s="88">
        <v>34.299999999999997</v>
      </c>
    </row>
    <row r="2291" spans="1:11" ht="31.5" x14ac:dyDescent="0.2">
      <c r="A2291" s="87" t="s">
        <v>3662</v>
      </c>
      <c r="B2291" s="87" t="s">
        <v>2243</v>
      </c>
      <c r="C2291" s="87" t="s">
        <v>69</v>
      </c>
      <c r="D2291" s="87" t="s">
        <v>63</v>
      </c>
      <c r="E2291" s="87"/>
      <c r="F2291" s="87"/>
      <c r="G2291" s="87">
        <v>10</v>
      </c>
      <c r="H2291" s="88">
        <v>2.75</v>
      </c>
      <c r="I2291" s="89">
        <v>10</v>
      </c>
      <c r="J2291" s="88">
        <v>19.25</v>
      </c>
      <c r="K2291" s="88">
        <v>39.5</v>
      </c>
    </row>
    <row r="2292" spans="1:11" ht="31.5" x14ac:dyDescent="0.2">
      <c r="A2292" s="87" t="s">
        <v>3663</v>
      </c>
      <c r="B2292" s="87" t="s">
        <v>2243</v>
      </c>
      <c r="C2292" s="87" t="s">
        <v>69</v>
      </c>
      <c r="D2292" s="87" t="s">
        <v>329</v>
      </c>
      <c r="E2292" s="87"/>
      <c r="F2292" s="87"/>
      <c r="G2292" s="87">
        <v>10</v>
      </c>
      <c r="H2292" s="88">
        <v>2.75</v>
      </c>
      <c r="I2292" s="89">
        <v>10</v>
      </c>
      <c r="J2292" s="88">
        <v>21.75</v>
      </c>
      <c r="K2292" s="88">
        <v>44.6</v>
      </c>
    </row>
    <row r="2293" spans="1:11" ht="31.5" x14ac:dyDescent="0.2">
      <c r="A2293" s="87" t="s">
        <v>3392</v>
      </c>
      <c r="B2293" s="87" t="s">
        <v>2243</v>
      </c>
      <c r="C2293" s="87" t="s">
        <v>1146</v>
      </c>
      <c r="D2293" s="87" t="s">
        <v>61</v>
      </c>
      <c r="E2293" s="87"/>
      <c r="F2293" s="87" t="s">
        <v>331</v>
      </c>
      <c r="G2293" s="87">
        <v>5</v>
      </c>
      <c r="H2293" s="88">
        <v>2.75</v>
      </c>
      <c r="I2293" s="89">
        <v>10</v>
      </c>
      <c r="J2293" s="88">
        <v>14.55</v>
      </c>
      <c r="K2293" s="88">
        <v>29.75</v>
      </c>
    </row>
    <row r="2294" spans="1:11" ht="31.5" x14ac:dyDescent="0.2">
      <c r="A2294" s="87" t="s">
        <v>3393</v>
      </c>
      <c r="B2294" s="87" t="s">
        <v>2243</v>
      </c>
      <c r="C2294" s="87" t="s">
        <v>1146</v>
      </c>
      <c r="D2294" s="87" t="s">
        <v>64</v>
      </c>
      <c r="E2294" s="87"/>
      <c r="F2294" s="87" t="s">
        <v>331</v>
      </c>
      <c r="G2294" s="87">
        <v>5</v>
      </c>
      <c r="H2294" s="88">
        <v>2.75</v>
      </c>
      <c r="I2294" s="89">
        <v>10</v>
      </c>
      <c r="J2294" s="88">
        <v>17.3</v>
      </c>
      <c r="K2294" s="88">
        <v>35.4</v>
      </c>
    </row>
    <row r="2295" spans="1:11" ht="31.5" x14ac:dyDescent="0.2">
      <c r="A2295" s="87" t="s">
        <v>3394</v>
      </c>
      <c r="B2295" s="87" t="s">
        <v>2243</v>
      </c>
      <c r="C2295" s="87" t="s">
        <v>1146</v>
      </c>
      <c r="D2295" s="87" t="s">
        <v>62</v>
      </c>
      <c r="E2295" s="87"/>
      <c r="F2295" s="87" t="s">
        <v>331</v>
      </c>
      <c r="G2295" s="87">
        <v>5</v>
      </c>
      <c r="H2295" s="88">
        <v>2.75</v>
      </c>
      <c r="I2295" s="89">
        <v>10</v>
      </c>
      <c r="J2295" s="88">
        <v>20.100000000000001</v>
      </c>
      <c r="K2295" s="88">
        <v>41.15</v>
      </c>
    </row>
    <row r="2296" spans="1:11" ht="31.5" x14ac:dyDescent="0.2">
      <c r="A2296" s="87" t="s">
        <v>3395</v>
      </c>
      <c r="B2296" s="87" t="s">
        <v>2243</v>
      </c>
      <c r="C2296" s="87" t="s">
        <v>1146</v>
      </c>
      <c r="D2296" s="87" t="s">
        <v>63</v>
      </c>
      <c r="E2296" s="87"/>
      <c r="F2296" s="87" t="s">
        <v>331</v>
      </c>
      <c r="G2296" s="87">
        <v>5</v>
      </c>
      <c r="H2296" s="88">
        <v>2.75</v>
      </c>
      <c r="I2296" s="89">
        <v>10</v>
      </c>
      <c r="J2296" s="88">
        <v>22.1</v>
      </c>
      <c r="K2296" s="88">
        <v>45.25</v>
      </c>
    </row>
    <row r="2297" spans="1:11" ht="31.5" x14ac:dyDescent="0.2">
      <c r="A2297" s="87" t="s">
        <v>2242</v>
      </c>
      <c r="B2297" s="87" t="s">
        <v>2243</v>
      </c>
      <c r="C2297" s="87"/>
      <c r="D2297" s="87" t="s">
        <v>61</v>
      </c>
      <c r="E2297" s="87"/>
      <c r="F2297" s="87"/>
      <c r="G2297" s="87">
        <v>10</v>
      </c>
      <c r="H2297" s="88">
        <v>2.75</v>
      </c>
      <c r="I2297" s="89">
        <v>10</v>
      </c>
      <c r="J2297" s="88">
        <v>12.15</v>
      </c>
      <c r="K2297" s="88">
        <v>24.85</v>
      </c>
    </row>
    <row r="2298" spans="1:11" ht="31.5" x14ac:dyDescent="0.2">
      <c r="A2298" s="87" t="s">
        <v>2244</v>
      </c>
      <c r="B2298" s="87" t="s">
        <v>2243</v>
      </c>
      <c r="C2298" s="87"/>
      <c r="D2298" s="87" t="s">
        <v>61</v>
      </c>
      <c r="E2298" s="87" t="s">
        <v>357</v>
      </c>
      <c r="F2298" s="87"/>
      <c r="G2298" s="87">
        <v>10</v>
      </c>
      <c r="H2298" s="88">
        <v>2.75</v>
      </c>
      <c r="I2298" s="89">
        <v>10</v>
      </c>
      <c r="J2298" s="88">
        <v>9.85</v>
      </c>
      <c r="K2298" s="88">
        <v>20.149999999999999</v>
      </c>
    </row>
    <row r="2299" spans="1:11" ht="31.5" x14ac:dyDescent="0.2">
      <c r="A2299" s="87" t="s">
        <v>2245</v>
      </c>
      <c r="B2299" s="87" t="s">
        <v>2243</v>
      </c>
      <c r="C2299" s="87"/>
      <c r="D2299" s="87" t="s">
        <v>61</v>
      </c>
      <c r="E2299" s="87" t="s">
        <v>380</v>
      </c>
      <c r="F2299" s="87"/>
      <c r="G2299" s="87">
        <v>10</v>
      </c>
      <c r="H2299" s="88">
        <v>2.75</v>
      </c>
      <c r="I2299" s="89">
        <v>10</v>
      </c>
      <c r="J2299" s="88">
        <v>9.85</v>
      </c>
      <c r="K2299" s="88">
        <v>20.149999999999999</v>
      </c>
    </row>
    <row r="2300" spans="1:11" ht="31.5" x14ac:dyDescent="0.2">
      <c r="A2300" s="87" t="s">
        <v>2246</v>
      </c>
      <c r="B2300" s="87" t="s">
        <v>2243</v>
      </c>
      <c r="C2300" s="87"/>
      <c r="D2300" s="87" t="s">
        <v>64</v>
      </c>
      <c r="E2300" s="87"/>
      <c r="F2300" s="87"/>
      <c r="G2300" s="87">
        <v>10</v>
      </c>
      <c r="H2300" s="88">
        <v>2.75</v>
      </c>
      <c r="I2300" s="89">
        <v>10</v>
      </c>
      <c r="J2300" s="88">
        <v>14.45</v>
      </c>
      <c r="K2300" s="88">
        <v>29.55</v>
      </c>
    </row>
    <row r="2301" spans="1:11" ht="31.5" x14ac:dyDescent="0.2">
      <c r="A2301" s="87" t="s">
        <v>2247</v>
      </c>
      <c r="B2301" s="87" t="s">
        <v>2243</v>
      </c>
      <c r="C2301" s="87"/>
      <c r="D2301" s="87" t="s">
        <v>64</v>
      </c>
      <c r="E2301" s="87" t="s">
        <v>357</v>
      </c>
      <c r="F2301" s="87"/>
      <c r="G2301" s="87">
        <v>10</v>
      </c>
      <c r="H2301" s="88">
        <v>2.75</v>
      </c>
      <c r="I2301" s="89">
        <v>10</v>
      </c>
      <c r="J2301" s="88">
        <v>11.7</v>
      </c>
      <c r="K2301" s="88">
        <v>23.95</v>
      </c>
    </row>
    <row r="2302" spans="1:11" ht="31.5" x14ac:dyDescent="0.2">
      <c r="A2302" s="87" t="s">
        <v>2248</v>
      </c>
      <c r="B2302" s="87" t="s">
        <v>2243</v>
      </c>
      <c r="C2302" s="87"/>
      <c r="D2302" s="87" t="s">
        <v>64</v>
      </c>
      <c r="E2302" s="87" t="s">
        <v>380</v>
      </c>
      <c r="F2302" s="87"/>
      <c r="G2302" s="87">
        <v>10</v>
      </c>
      <c r="H2302" s="88">
        <v>2.75</v>
      </c>
      <c r="I2302" s="89">
        <v>10</v>
      </c>
      <c r="J2302" s="88">
        <v>11.7</v>
      </c>
      <c r="K2302" s="88">
        <v>23.95</v>
      </c>
    </row>
    <row r="2303" spans="1:11" ht="31.5" x14ac:dyDescent="0.2">
      <c r="A2303" s="87" t="s">
        <v>2249</v>
      </c>
      <c r="B2303" s="87" t="s">
        <v>2243</v>
      </c>
      <c r="C2303" s="87"/>
      <c r="D2303" s="87" t="s">
        <v>62</v>
      </c>
      <c r="E2303" s="87"/>
      <c r="F2303" s="87"/>
      <c r="G2303" s="87">
        <v>10</v>
      </c>
      <c r="H2303" s="88">
        <v>2.75</v>
      </c>
      <c r="I2303" s="89">
        <v>10</v>
      </c>
      <c r="J2303" s="88">
        <v>16.75</v>
      </c>
      <c r="K2303" s="88">
        <v>34.299999999999997</v>
      </c>
    </row>
    <row r="2304" spans="1:11" ht="31.5" x14ac:dyDescent="0.2">
      <c r="A2304" s="87" t="s">
        <v>2250</v>
      </c>
      <c r="B2304" s="87" t="s">
        <v>2243</v>
      </c>
      <c r="C2304" s="87"/>
      <c r="D2304" s="87" t="s">
        <v>62</v>
      </c>
      <c r="E2304" s="87" t="s">
        <v>357</v>
      </c>
      <c r="F2304" s="87"/>
      <c r="G2304" s="87">
        <v>10</v>
      </c>
      <c r="H2304" s="88">
        <v>2.75</v>
      </c>
      <c r="I2304" s="89">
        <v>10</v>
      </c>
      <c r="J2304" s="88">
        <v>13.5</v>
      </c>
      <c r="K2304" s="88">
        <v>27.6</v>
      </c>
    </row>
    <row r="2305" spans="1:11" ht="31.5" x14ac:dyDescent="0.2">
      <c r="A2305" s="87" t="s">
        <v>2251</v>
      </c>
      <c r="B2305" s="87" t="s">
        <v>2243</v>
      </c>
      <c r="C2305" s="87"/>
      <c r="D2305" s="87" t="s">
        <v>62</v>
      </c>
      <c r="E2305" s="87" t="s">
        <v>380</v>
      </c>
      <c r="F2305" s="87"/>
      <c r="G2305" s="87">
        <v>10</v>
      </c>
      <c r="H2305" s="88">
        <v>2.75</v>
      </c>
      <c r="I2305" s="89">
        <v>10</v>
      </c>
      <c r="J2305" s="88">
        <v>13.5</v>
      </c>
      <c r="K2305" s="88">
        <v>27.6</v>
      </c>
    </row>
    <row r="2306" spans="1:11" ht="31.5" x14ac:dyDescent="0.2">
      <c r="A2306" s="87" t="s">
        <v>2252</v>
      </c>
      <c r="B2306" s="87" t="s">
        <v>2243</v>
      </c>
      <c r="C2306" s="87"/>
      <c r="D2306" s="87" t="s">
        <v>63</v>
      </c>
      <c r="E2306" s="87"/>
      <c r="F2306" s="87"/>
      <c r="G2306" s="87">
        <v>10</v>
      </c>
      <c r="H2306" s="88">
        <v>2.75</v>
      </c>
      <c r="I2306" s="89">
        <v>10</v>
      </c>
      <c r="J2306" s="88">
        <v>19.2</v>
      </c>
      <c r="K2306" s="88">
        <v>39.299999999999997</v>
      </c>
    </row>
    <row r="2307" spans="1:11" ht="31.5" x14ac:dyDescent="0.2">
      <c r="A2307" s="87" t="s">
        <v>2253</v>
      </c>
      <c r="B2307" s="87" t="s">
        <v>2243</v>
      </c>
      <c r="C2307" s="87"/>
      <c r="D2307" s="87" t="s">
        <v>63</v>
      </c>
      <c r="E2307" s="87" t="s">
        <v>357</v>
      </c>
      <c r="F2307" s="87"/>
      <c r="G2307" s="87">
        <v>10</v>
      </c>
      <c r="H2307" s="88">
        <v>2.75</v>
      </c>
      <c r="I2307" s="89">
        <v>10</v>
      </c>
      <c r="J2307" s="88">
        <v>15.45</v>
      </c>
      <c r="K2307" s="88">
        <v>31.6</v>
      </c>
    </row>
    <row r="2308" spans="1:11" ht="31.5" x14ac:dyDescent="0.2">
      <c r="A2308" s="87" t="s">
        <v>2254</v>
      </c>
      <c r="B2308" s="87" t="s">
        <v>2243</v>
      </c>
      <c r="C2308" s="87"/>
      <c r="D2308" s="87" t="s">
        <v>329</v>
      </c>
      <c r="E2308" s="87"/>
      <c r="F2308" s="87" t="s">
        <v>331</v>
      </c>
      <c r="G2308" s="87">
        <v>10</v>
      </c>
      <c r="H2308" s="88">
        <v>2.75</v>
      </c>
      <c r="I2308" s="89">
        <v>10</v>
      </c>
      <c r="J2308" s="88">
        <v>21.4</v>
      </c>
      <c r="K2308" s="88">
        <v>43.8</v>
      </c>
    </row>
    <row r="2309" spans="1:11" ht="31.5" x14ac:dyDescent="0.2">
      <c r="A2309" s="87" t="s">
        <v>2255</v>
      </c>
      <c r="B2309" s="87" t="s">
        <v>2243</v>
      </c>
      <c r="C2309" s="87"/>
      <c r="D2309" s="87" t="s">
        <v>329</v>
      </c>
      <c r="E2309" s="87" t="s">
        <v>357</v>
      </c>
      <c r="F2309" s="87" t="s">
        <v>331</v>
      </c>
      <c r="G2309" s="87">
        <v>10</v>
      </c>
      <c r="H2309" s="88">
        <v>2.75</v>
      </c>
      <c r="I2309" s="89">
        <v>10</v>
      </c>
      <c r="J2309" s="88">
        <v>17.25</v>
      </c>
      <c r="K2309" s="88">
        <v>35.299999999999997</v>
      </c>
    </row>
    <row r="2310" spans="1:11" ht="31.5" x14ac:dyDescent="0.2">
      <c r="A2310" s="87" t="s">
        <v>2256</v>
      </c>
      <c r="B2310" s="87" t="s">
        <v>2243</v>
      </c>
      <c r="C2310" s="87"/>
      <c r="D2310" s="87" t="s">
        <v>330</v>
      </c>
      <c r="E2310" s="87"/>
      <c r="F2310" s="87" t="s">
        <v>331</v>
      </c>
      <c r="G2310" s="87">
        <v>10</v>
      </c>
      <c r="H2310" s="88">
        <v>2.75</v>
      </c>
      <c r="I2310" s="89">
        <v>10</v>
      </c>
      <c r="J2310" s="88">
        <v>24.85</v>
      </c>
      <c r="K2310" s="88">
        <v>50.9</v>
      </c>
    </row>
    <row r="2311" spans="1:11" ht="31.5" x14ac:dyDescent="0.2">
      <c r="A2311" s="87" t="s">
        <v>2257</v>
      </c>
      <c r="B2311" s="87" t="s">
        <v>2258</v>
      </c>
      <c r="C2311" s="87" t="s">
        <v>3117</v>
      </c>
      <c r="D2311" s="87" t="s">
        <v>61</v>
      </c>
      <c r="E2311" s="87"/>
      <c r="F2311" s="87"/>
      <c r="G2311" s="87">
        <v>25</v>
      </c>
      <c r="H2311" s="88">
        <v>0</v>
      </c>
      <c r="I2311" s="89">
        <v>25</v>
      </c>
      <c r="J2311" s="88">
        <v>11.6</v>
      </c>
      <c r="K2311" s="88">
        <v>23.8</v>
      </c>
    </row>
    <row r="2312" spans="1:11" ht="31.5" x14ac:dyDescent="0.2">
      <c r="A2312" s="87" t="s">
        <v>2259</v>
      </c>
      <c r="B2312" s="87" t="s">
        <v>2258</v>
      </c>
      <c r="C2312" s="87" t="s">
        <v>3117</v>
      </c>
      <c r="D2312" s="87" t="s">
        <v>59</v>
      </c>
      <c r="E2312" s="87"/>
      <c r="F2312" s="87"/>
      <c r="G2312" s="87">
        <v>25</v>
      </c>
      <c r="H2312" s="88">
        <v>0</v>
      </c>
      <c r="I2312" s="89">
        <v>50</v>
      </c>
      <c r="J2312" s="88">
        <v>9.4499999999999993</v>
      </c>
      <c r="K2312" s="88">
        <v>19.350000000000001</v>
      </c>
    </row>
    <row r="2313" spans="1:11" ht="42" x14ac:dyDescent="0.2">
      <c r="A2313" s="87" t="s">
        <v>2260</v>
      </c>
      <c r="B2313" s="87" t="s">
        <v>2261</v>
      </c>
      <c r="C2313" s="87"/>
      <c r="D2313" s="87" t="s">
        <v>61</v>
      </c>
      <c r="E2313" s="87"/>
      <c r="F2313" s="87"/>
      <c r="G2313" s="87">
        <v>10</v>
      </c>
      <c r="H2313" s="88">
        <v>2</v>
      </c>
      <c r="I2313" s="89">
        <v>10</v>
      </c>
      <c r="J2313" s="88">
        <v>12.35</v>
      </c>
      <c r="K2313" s="88">
        <v>25.05</v>
      </c>
    </row>
    <row r="2314" spans="1:11" ht="42" x14ac:dyDescent="0.2">
      <c r="A2314" s="87" t="s">
        <v>2262</v>
      </c>
      <c r="B2314" s="87" t="s">
        <v>2261</v>
      </c>
      <c r="C2314" s="87"/>
      <c r="D2314" s="87" t="s">
        <v>61</v>
      </c>
      <c r="E2314" s="87" t="s">
        <v>357</v>
      </c>
      <c r="F2314" s="87"/>
      <c r="G2314" s="87">
        <v>10</v>
      </c>
      <c r="H2314" s="88">
        <v>2</v>
      </c>
      <c r="I2314" s="89">
        <v>10</v>
      </c>
      <c r="J2314" s="88">
        <v>10.050000000000001</v>
      </c>
      <c r="K2314" s="88">
        <v>20.350000000000001</v>
      </c>
    </row>
    <row r="2315" spans="1:11" ht="42" x14ac:dyDescent="0.2">
      <c r="A2315" s="87" t="s">
        <v>2263</v>
      </c>
      <c r="B2315" s="87" t="s">
        <v>2261</v>
      </c>
      <c r="C2315" s="87"/>
      <c r="D2315" s="87" t="s">
        <v>64</v>
      </c>
      <c r="E2315" s="87"/>
      <c r="F2315" s="87"/>
      <c r="G2315" s="87">
        <v>10</v>
      </c>
      <c r="H2315" s="88">
        <v>2</v>
      </c>
      <c r="I2315" s="89">
        <v>10</v>
      </c>
      <c r="J2315" s="88">
        <v>14.65</v>
      </c>
      <c r="K2315" s="88">
        <v>29.75</v>
      </c>
    </row>
    <row r="2316" spans="1:11" ht="42" x14ac:dyDescent="0.2">
      <c r="A2316" s="87" t="s">
        <v>2264</v>
      </c>
      <c r="B2316" s="87" t="s">
        <v>2261</v>
      </c>
      <c r="C2316" s="87"/>
      <c r="D2316" s="87" t="s">
        <v>64</v>
      </c>
      <c r="E2316" s="87" t="s">
        <v>357</v>
      </c>
      <c r="F2316" s="87"/>
      <c r="G2316" s="87">
        <v>10</v>
      </c>
      <c r="H2316" s="88">
        <v>2</v>
      </c>
      <c r="I2316" s="89">
        <v>10</v>
      </c>
      <c r="J2316" s="88">
        <v>11.9</v>
      </c>
      <c r="K2316" s="88">
        <v>24.15</v>
      </c>
    </row>
    <row r="2317" spans="1:11" ht="42" x14ac:dyDescent="0.2">
      <c r="A2317" s="87" t="s">
        <v>2265</v>
      </c>
      <c r="B2317" s="87" t="s">
        <v>2261</v>
      </c>
      <c r="C2317" s="87"/>
      <c r="D2317" s="87" t="s">
        <v>64</v>
      </c>
      <c r="E2317" s="87" t="s">
        <v>380</v>
      </c>
      <c r="F2317" s="87"/>
      <c r="G2317" s="87">
        <v>10</v>
      </c>
      <c r="H2317" s="88">
        <v>2</v>
      </c>
      <c r="I2317" s="89">
        <v>10</v>
      </c>
      <c r="J2317" s="88">
        <v>11.9</v>
      </c>
      <c r="K2317" s="88">
        <v>24.15</v>
      </c>
    </row>
    <row r="2318" spans="1:11" ht="42" x14ac:dyDescent="0.2">
      <c r="A2318" s="87" t="s">
        <v>2266</v>
      </c>
      <c r="B2318" s="87" t="s">
        <v>2261</v>
      </c>
      <c r="C2318" s="87"/>
      <c r="D2318" s="87" t="s">
        <v>62</v>
      </c>
      <c r="E2318" s="87"/>
      <c r="F2318" s="87"/>
      <c r="G2318" s="87">
        <v>10</v>
      </c>
      <c r="H2318" s="88">
        <v>2</v>
      </c>
      <c r="I2318" s="89">
        <v>10</v>
      </c>
      <c r="J2318" s="88">
        <v>16.95</v>
      </c>
      <c r="K2318" s="88">
        <v>34.5</v>
      </c>
    </row>
    <row r="2319" spans="1:11" ht="42" x14ac:dyDescent="0.2">
      <c r="A2319" s="87" t="s">
        <v>2267</v>
      </c>
      <c r="B2319" s="87" t="s">
        <v>2261</v>
      </c>
      <c r="C2319" s="87"/>
      <c r="D2319" s="87" t="s">
        <v>62</v>
      </c>
      <c r="E2319" s="87" t="s">
        <v>357</v>
      </c>
      <c r="F2319" s="87"/>
      <c r="G2319" s="87">
        <v>10</v>
      </c>
      <c r="H2319" s="88">
        <v>2</v>
      </c>
      <c r="I2319" s="89">
        <v>10</v>
      </c>
      <c r="J2319" s="88">
        <v>13.7</v>
      </c>
      <c r="K2319" s="88">
        <v>27.8</v>
      </c>
    </row>
    <row r="2320" spans="1:11" ht="42" x14ac:dyDescent="0.2">
      <c r="A2320" s="87" t="s">
        <v>2268</v>
      </c>
      <c r="B2320" s="87" t="s">
        <v>2261</v>
      </c>
      <c r="C2320" s="87"/>
      <c r="D2320" s="87" t="s">
        <v>62</v>
      </c>
      <c r="E2320" s="87" t="s">
        <v>380</v>
      </c>
      <c r="F2320" s="87"/>
      <c r="G2320" s="87">
        <v>10</v>
      </c>
      <c r="H2320" s="88">
        <v>2</v>
      </c>
      <c r="I2320" s="89">
        <v>10</v>
      </c>
      <c r="J2320" s="88">
        <v>13.7</v>
      </c>
      <c r="K2320" s="88">
        <v>27.8</v>
      </c>
    </row>
    <row r="2321" spans="1:11" ht="42" x14ac:dyDescent="0.2">
      <c r="A2321" s="87" t="s">
        <v>2269</v>
      </c>
      <c r="B2321" s="87" t="s">
        <v>2261</v>
      </c>
      <c r="C2321" s="87"/>
      <c r="D2321" s="87" t="s">
        <v>63</v>
      </c>
      <c r="E2321" s="87"/>
      <c r="F2321" s="87"/>
      <c r="G2321" s="87">
        <v>10</v>
      </c>
      <c r="H2321" s="88">
        <v>2</v>
      </c>
      <c r="I2321" s="89">
        <v>10</v>
      </c>
      <c r="J2321" s="88">
        <v>19.399999999999999</v>
      </c>
      <c r="K2321" s="88">
        <v>39.5</v>
      </c>
    </row>
    <row r="2322" spans="1:11" ht="42" x14ac:dyDescent="0.2">
      <c r="A2322" s="87" t="s">
        <v>2270</v>
      </c>
      <c r="B2322" s="87" t="s">
        <v>2261</v>
      </c>
      <c r="C2322" s="87"/>
      <c r="D2322" s="87" t="s">
        <v>63</v>
      </c>
      <c r="E2322" s="87" t="s">
        <v>357</v>
      </c>
      <c r="F2322" s="87"/>
      <c r="G2322" s="87">
        <v>10</v>
      </c>
      <c r="H2322" s="88">
        <v>2</v>
      </c>
      <c r="I2322" s="89">
        <v>10</v>
      </c>
      <c r="J2322" s="88">
        <v>15.65</v>
      </c>
      <c r="K2322" s="88">
        <v>31.8</v>
      </c>
    </row>
    <row r="2323" spans="1:11" ht="42" x14ac:dyDescent="0.2">
      <c r="A2323" s="87" t="s">
        <v>2271</v>
      </c>
      <c r="B2323" s="87" t="s">
        <v>2261</v>
      </c>
      <c r="C2323" s="87"/>
      <c r="D2323" s="87" t="s">
        <v>63</v>
      </c>
      <c r="E2323" s="87" t="s">
        <v>380</v>
      </c>
      <c r="F2323" s="87"/>
      <c r="G2323" s="87">
        <v>10</v>
      </c>
      <c r="H2323" s="88">
        <v>2</v>
      </c>
      <c r="I2323" s="89">
        <v>10</v>
      </c>
      <c r="J2323" s="88">
        <v>15.45</v>
      </c>
      <c r="K2323" s="88">
        <v>31.4</v>
      </c>
    </row>
    <row r="2324" spans="1:11" ht="42" x14ac:dyDescent="0.2">
      <c r="A2324" s="87" t="s">
        <v>2272</v>
      </c>
      <c r="B2324" s="87" t="s">
        <v>2261</v>
      </c>
      <c r="C2324" s="87"/>
      <c r="D2324" s="87" t="s">
        <v>329</v>
      </c>
      <c r="E2324" s="87"/>
      <c r="F2324" s="87" t="s">
        <v>331</v>
      </c>
      <c r="G2324" s="87">
        <v>10</v>
      </c>
      <c r="H2324" s="88">
        <v>2</v>
      </c>
      <c r="I2324" s="89">
        <v>10</v>
      </c>
      <c r="J2324" s="88">
        <v>21.6</v>
      </c>
      <c r="K2324" s="88">
        <v>43.8</v>
      </c>
    </row>
    <row r="2325" spans="1:11" ht="42" x14ac:dyDescent="0.2">
      <c r="A2325" s="87" t="s">
        <v>2273</v>
      </c>
      <c r="B2325" s="87" t="s">
        <v>2261</v>
      </c>
      <c r="C2325" s="87"/>
      <c r="D2325" s="87" t="s">
        <v>329</v>
      </c>
      <c r="E2325" s="87" t="s">
        <v>357</v>
      </c>
      <c r="F2325" s="87"/>
      <c r="G2325" s="87">
        <v>10</v>
      </c>
      <c r="H2325" s="88">
        <v>2</v>
      </c>
      <c r="I2325" s="89">
        <v>10</v>
      </c>
      <c r="J2325" s="88">
        <v>17.45</v>
      </c>
      <c r="K2325" s="88">
        <v>35.5</v>
      </c>
    </row>
    <row r="2326" spans="1:11" ht="42" x14ac:dyDescent="0.2">
      <c r="A2326" s="87" t="s">
        <v>2274</v>
      </c>
      <c r="B2326" s="87" t="s">
        <v>2261</v>
      </c>
      <c r="C2326" s="87"/>
      <c r="D2326" s="87" t="s">
        <v>329</v>
      </c>
      <c r="E2326" s="87" t="s">
        <v>380</v>
      </c>
      <c r="F2326" s="87" t="s">
        <v>331</v>
      </c>
      <c r="G2326" s="87">
        <v>10</v>
      </c>
      <c r="H2326" s="88">
        <v>2</v>
      </c>
      <c r="I2326" s="89">
        <v>10</v>
      </c>
      <c r="J2326" s="88">
        <v>17.45</v>
      </c>
      <c r="K2326" s="88">
        <v>35.5</v>
      </c>
    </row>
    <row r="2327" spans="1:11" ht="42" x14ac:dyDescent="0.2">
      <c r="A2327" s="87" t="s">
        <v>2275</v>
      </c>
      <c r="B2327" s="87" t="s">
        <v>2261</v>
      </c>
      <c r="C2327" s="87"/>
      <c r="D2327" s="87" t="s">
        <v>330</v>
      </c>
      <c r="E2327" s="87"/>
      <c r="F2327" s="87" t="s">
        <v>331</v>
      </c>
      <c r="G2327" s="87">
        <v>10</v>
      </c>
      <c r="H2327" s="88">
        <v>2</v>
      </c>
      <c r="I2327" s="89">
        <v>10</v>
      </c>
      <c r="J2327" s="88">
        <v>25.05</v>
      </c>
      <c r="K2327" s="88">
        <v>51.1</v>
      </c>
    </row>
    <row r="2328" spans="1:11" ht="42" x14ac:dyDescent="0.2">
      <c r="A2328" s="87" t="s">
        <v>3664</v>
      </c>
      <c r="B2328" s="87" t="s">
        <v>2261</v>
      </c>
      <c r="C2328" s="87"/>
      <c r="D2328" s="87" t="s">
        <v>59</v>
      </c>
      <c r="E2328" s="87"/>
      <c r="F2328" s="87" t="s">
        <v>2594</v>
      </c>
      <c r="G2328" s="87">
        <v>10</v>
      </c>
      <c r="H2328" s="88">
        <v>2</v>
      </c>
      <c r="I2328" s="89">
        <v>10</v>
      </c>
      <c r="J2328" s="88">
        <v>0</v>
      </c>
      <c r="K2328" s="88">
        <v>0</v>
      </c>
    </row>
    <row r="2329" spans="1:11" ht="42" x14ac:dyDescent="0.2">
      <c r="A2329" s="87" t="s">
        <v>3133</v>
      </c>
      <c r="B2329" s="87" t="s">
        <v>3134</v>
      </c>
      <c r="C2329" s="87" t="s">
        <v>60</v>
      </c>
      <c r="D2329" s="87"/>
      <c r="E2329" s="87"/>
      <c r="F2329" s="87"/>
      <c r="G2329" s="87">
        <v>50</v>
      </c>
      <c r="H2329" s="88">
        <v>0</v>
      </c>
      <c r="I2329" s="89">
        <v>50</v>
      </c>
      <c r="J2329" s="88">
        <v>2.2000000000000002</v>
      </c>
      <c r="K2329" s="88">
        <v>4.5</v>
      </c>
    </row>
    <row r="2330" spans="1:11" ht="52.5" x14ac:dyDescent="0.2">
      <c r="A2330" s="87" t="s">
        <v>3135</v>
      </c>
      <c r="B2330" s="87" t="s">
        <v>3136</v>
      </c>
      <c r="C2330" s="87" t="s">
        <v>60</v>
      </c>
      <c r="D2330" s="87"/>
      <c r="E2330" s="87"/>
      <c r="F2330" s="87"/>
      <c r="G2330" s="87">
        <v>50</v>
      </c>
      <c r="H2330" s="88">
        <v>0.65</v>
      </c>
      <c r="I2330" s="89">
        <v>50</v>
      </c>
      <c r="J2330" s="88">
        <v>2.2000000000000002</v>
      </c>
      <c r="K2330" s="88">
        <v>4.5</v>
      </c>
    </row>
    <row r="2331" spans="1:11" ht="21" x14ac:dyDescent="0.2">
      <c r="A2331" s="87" t="s">
        <v>2276</v>
      </c>
      <c r="B2331" s="87" t="s">
        <v>2277</v>
      </c>
      <c r="C2331" s="87"/>
      <c r="D2331" s="87" t="s">
        <v>477</v>
      </c>
      <c r="E2331" s="87" t="s">
        <v>478</v>
      </c>
      <c r="F2331" s="87"/>
      <c r="G2331" s="87">
        <v>1</v>
      </c>
      <c r="H2331" s="88">
        <v>0</v>
      </c>
      <c r="I2331" s="89">
        <v>5</v>
      </c>
      <c r="J2331" s="88">
        <v>0</v>
      </c>
      <c r="K2331" s="88">
        <v>0</v>
      </c>
    </row>
    <row r="2332" spans="1:11" ht="21" x14ac:dyDescent="0.2">
      <c r="A2332" s="87" t="s">
        <v>2278</v>
      </c>
      <c r="B2332" s="87" t="s">
        <v>2277</v>
      </c>
      <c r="C2332" s="87"/>
      <c r="D2332" s="87" t="s">
        <v>787</v>
      </c>
      <c r="E2332" s="87" t="s">
        <v>478</v>
      </c>
      <c r="F2332" s="87"/>
      <c r="G2332" s="87">
        <v>1</v>
      </c>
      <c r="H2332" s="88">
        <v>0</v>
      </c>
      <c r="I2332" s="89">
        <v>0</v>
      </c>
      <c r="J2332" s="88">
        <v>24</v>
      </c>
      <c r="K2332" s="88">
        <v>0</v>
      </c>
    </row>
    <row r="2333" spans="1:11" ht="21" x14ac:dyDescent="0.2">
      <c r="A2333" s="87" t="s">
        <v>2279</v>
      </c>
      <c r="B2333" s="87" t="s">
        <v>2280</v>
      </c>
      <c r="C2333" s="87"/>
      <c r="D2333" s="87" t="s">
        <v>477</v>
      </c>
      <c r="E2333" s="87" t="s">
        <v>478</v>
      </c>
      <c r="F2333" s="87"/>
      <c r="G2333" s="87">
        <v>1</v>
      </c>
      <c r="H2333" s="88">
        <v>0</v>
      </c>
      <c r="I2333" s="89">
        <v>5</v>
      </c>
      <c r="J2333" s="88">
        <v>0</v>
      </c>
      <c r="K2333" s="88">
        <v>0</v>
      </c>
    </row>
    <row r="2334" spans="1:11" ht="21" x14ac:dyDescent="0.2">
      <c r="A2334" s="87" t="s">
        <v>2281</v>
      </c>
      <c r="B2334" s="87" t="s">
        <v>2280</v>
      </c>
      <c r="C2334" s="87"/>
      <c r="D2334" s="87" t="s">
        <v>787</v>
      </c>
      <c r="E2334" s="87" t="s">
        <v>478</v>
      </c>
      <c r="F2334" s="87"/>
      <c r="G2334" s="87">
        <v>1</v>
      </c>
      <c r="H2334" s="88">
        <v>0</v>
      </c>
      <c r="I2334" s="89">
        <v>0</v>
      </c>
      <c r="J2334" s="88">
        <v>65</v>
      </c>
      <c r="K2334" s="88">
        <v>0</v>
      </c>
    </row>
    <row r="2335" spans="1:11" ht="21" x14ac:dyDescent="0.2">
      <c r="A2335" s="87" t="s">
        <v>2282</v>
      </c>
      <c r="B2335" s="87" t="s">
        <v>2283</v>
      </c>
      <c r="C2335" s="87"/>
      <c r="D2335" s="87" t="s">
        <v>477</v>
      </c>
      <c r="E2335" s="87" t="s">
        <v>478</v>
      </c>
      <c r="F2335" s="87"/>
      <c r="G2335" s="87">
        <v>1</v>
      </c>
      <c r="H2335" s="88">
        <v>0</v>
      </c>
      <c r="I2335" s="89">
        <v>5</v>
      </c>
      <c r="J2335" s="88">
        <v>0</v>
      </c>
      <c r="K2335" s="88">
        <v>194</v>
      </c>
    </row>
    <row r="2336" spans="1:11" ht="21" x14ac:dyDescent="0.2">
      <c r="A2336" s="87" t="s">
        <v>2284</v>
      </c>
      <c r="B2336" s="87" t="s">
        <v>2283</v>
      </c>
      <c r="C2336" s="87"/>
      <c r="D2336" s="87" t="s">
        <v>787</v>
      </c>
      <c r="E2336" s="87" t="s">
        <v>478</v>
      </c>
      <c r="F2336" s="87"/>
      <c r="G2336" s="87">
        <v>1</v>
      </c>
      <c r="H2336" s="88">
        <v>0</v>
      </c>
      <c r="I2336" s="89">
        <v>0</v>
      </c>
      <c r="J2336" s="88">
        <v>16</v>
      </c>
      <c r="K2336" s="88">
        <v>0</v>
      </c>
    </row>
    <row r="2337" spans="1:11" ht="31.5" x14ac:dyDescent="0.2">
      <c r="A2337" s="87" t="s">
        <v>2285</v>
      </c>
      <c r="B2337" s="87" t="s">
        <v>2286</v>
      </c>
      <c r="C2337" s="87"/>
      <c r="D2337" s="87" t="s">
        <v>477</v>
      </c>
      <c r="E2337" s="87" t="s">
        <v>478</v>
      </c>
      <c r="F2337" s="87"/>
      <c r="G2337" s="87">
        <v>1</v>
      </c>
      <c r="H2337" s="88">
        <v>0</v>
      </c>
      <c r="I2337" s="89">
        <v>5</v>
      </c>
      <c r="J2337" s="88">
        <v>0</v>
      </c>
      <c r="K2337" s="88">
        <v>0</v>
      </c>
    </row>
    <row r="2338" spans="1:11" ht="31.5" x14ac:dyDescent="0.2">
      <c r="A2338" s="87" t="s">
        <v>2287</v>
      </c>
      <c r="B2338" s="87" t="s">
        <v>2286</v>
      </c>
      <c r="C2338" s="87"/>
      <c r="D2338" s="87" t="s">
        <v>787</v>
      </c>
      <c r="E2338" s="87" t="s">
        <v>478</v>
      </c>
      <c r="F2338" s="87"/>
      <c r="G2338" s="87">
        <v>1</v>
      </c>
      <c r="H2338" s="88">
        <v>0</v>
      </c>
      <c r="I2338" s="89">
        <v>0</v>
      </c>
      <c r="J2338" s="88">
        <v>8</v>
      </c>
      <c r="K2338" s="88">
        <v>0</v>
      </c>
    </row>
    <row r="2339" spans="1:11" ht="21" x14ac:dyDescent="0.2">
      <c r="A2339" s="87" t="s">
        <v>2288</v>
      </c>
      <c r="B2339" s="87" t="s">
        <v>2289</v>
      </c>
      <c r="C2339" s="87"/>
      <c r="D2339" s="87" t="s">
        <v>477</v>
      </c>
      <c r="E2339" s="87" t="s">
        <v>478</v>
      </c>
      <c r="F2339" s="87"/>
      <c r="G2339" s="87">
        <v>1</v>
      </c>
      <c r="H2339" s="88">
        <v>0</v>
      </c>
      <c r="I2339" s="89">
        <v>5</v>
      </c>
      <c r="J2339" s="88">
        <v>60</v>
      </c>
      <c r="K2339" s="88">
        <v>63</v>
      </c>
    </row>
    <row r="2340" spans="1:11" ht="21" x14ac:dyDescent="0.2">
      <c r="A2340" s="87" t="s">
        <v>2290</v>
      </c>
      <c r="B2340" s="87" t="s">
        <v>2289</v>
      </c>
      <c r="C2340" s="87"/>
      <c r="D2340" s="87" t="s">
        <v>787</v>
      </c>
      <c r="E2340" s="87" t="s">
        <v>478</v>
      </c>
      <c r="F2340" s="87"/>
      <c r="G2340" s="87">
        <v>1</v>
      </c>
      <c r="H2340" s="88">
        <v>0</v>
      </c>
      <c r="I2340" s="89">
        <v>0</v>
      </c>
      <c r="J2340" s="88">
        <v>6</v>
      </c>
      <c r="K2340" s="88">
        <v>0</v>
      </c>
    </row>
    <row r="2341" spans="1:11" ht="31.5" x14ac:dyDescent="0.2">
      <c r="A2341" s="87" t="s">
        <v>2799</v>
      </c>
      <c r="B2341" s="87" t="s">
        <v>2291</v>
      </c>
      <c r="C2341" s="87" t="s">
        <v>69</v>
      </c>
      <c r="D2341" s="87" t="s">
        <v>61</v>
      </c>
      <c r="E2341" s="87"/>
      <c r="F2341" s="87"/>
      <c r="G2341" s="87">
        <v>10</v>
      </c>
      <c r="H2341" s="88">
        <v>1</v>
      </c>
      <c r="I2341" s="89">
        <v>10</v>
      </c>
      <c r="J2341" s="88">
        <v>12.25</v>
      </c>
      <c r="K2341" s="88">
        <v>25.05</v>
      </c>
    </row>
    <row r="2342" spans="1:11" ht="31.5" x14ac:dyDescent="0.2">
      <c r="A2342" s="87" t="s">
        <v>2800</v>
      </c>
      <c r="B2342" s="87" t="s">
        <v>2291</v>
      </c>
      <c r="C2342" s="87" t="s">
        <v>69</v>
      </c>
      <c r="D2342" s="87" t="s">
        <v>64</v>
      </c>
      <c r="E2342" s="87"/>
      <c r="F2342" s="87"/>
      <c r="G2342" s="87">
        <v>10</v>
      </c>
      <c r="H2342" s="88">
        <v>1</v>
      </c>
      <c r="I2342" s="89">
        <v>10</v>
      </c>
      <c r="J2342" s="88">
        <v>14.15</v>
      </c>
      <c r="K2342" s="88">
        <v>28.95</v>
      </c>
    </row>
    <row r="2343" spans="1:11" ht="31.5" x14ac:dyDescent="0.2">
      <c r="A2343" s="87" t="s">
        <v>2801</v>
      </c>
      <c r="B2343" s="87" t="s">
        <v>2291</v>
      </c>
      <c r="C2343" s="87" t="s">
        <v>69</v>
      </c>
      <c r="D2343" s="87" t="s">
        <v>62</v>
      </c>
      <c r="E2343" s="87"/>
      <c r="F2343" s="87"/>
      <c r="G2343" s="87">
        <v>10</v>
      </c>
      <c r="H2343" s="88">
        <v>1</v>
      </c>
      <c r="I2343" s="89">
        <v>10</v>
      </c>
      <c r="J2343" s="88">
        <v>16.05</v>
      </c>
      <c r="K2343" s="88">
        <v>32.85</v>
      </c>
    </row>
    <row r="2344" spans="1:11" ht="31.5" x14ac:dyDescent="0.2">
      <c r="A2344" s="87" t="s">
        <v>3175</v>
      </c>
      <c r="B2344" s="87" t="s">
        <v>2291</v>
      </c>
      <c r="C2344" s="87" t="s">
        <v>69</v>
      </c>
      <c r="D2344" s="87" t="s">
        <v>63</v>
      </c>
      <c r="E2344" s="87"/>
      <c r="F2344" s="87"/>
      <c r="G2344" s="87">
        <v>10</v>
      </c>
      <c r="H2344" s="88">
        <v>1</v>
      </c>
      <c r="I2344" s="89">
        <v>10</v>
      </c>
      <c r="J2344" s="88">
        <v>17.95</v>
      </c>
      <c r="K2344" s="88">
        <v>36.75</v>
      </c>
    </row>
    <row r="2345" spans="1:11" ht="31.5" x14ac:dyDescent="0.2">
      <c r="A2345" s="87" t="s">
        <v>3665</v>
      </c>
      <c r="B2345" s="87" t="s">
        <v>2291</v>
      </c>
      <c r="C2345" s="87" t="s">
        <v>69</v>
      </c>
      <c r="D2345" s="87" t="s">
        <v>59</v>
      </c>
      <c r="E2345" s="87"/>
      <c r="F2345" s="87" t="s">
        <v>2594</v>
      </c>
      <c r="G2345" s="87">
        <v>10</v>
      </c>
      <c r="H2345" s="88">
        <v>1</v>
      </c>
      <c r="I2345" s="89">
        <v>10</v>
      </c>
      <c r="J2345" s="88">
        <v>0</v>
      </c>
      <c r="K2345" s="88">
        <v>0</v>
      </c>
    </row>
    <row r="2346" spans="1:11" ht="31.5" x14ac:dyDescent="0.2">
      <c r="A2346" s="87" t="s">
        <v>2802</v>
      </c>
      <c r="B2346" s="87" t="s">
        <v>2292</v>
      </c>
      <c r="C2346" s="87" t="s">
        <v>69</v>
      </c>
      <c r="D2346" s="87" t="s">
        <v>61</v>
      </c>
      <c r="E2346" s="87"/>
      <c r="F2346" s="87"/>
      <c r="G2346" s="87">
        <v>10</v>
      </c>
      <c r="H2346" s="88">
        <v>1</v>
      </c>
      <c r="I2346" s="89">
        <v>10</v>
      </c>
      <c r="J2346" s="88">
        <v>11.4</v>
      </c>
      <c r="K2346" s="88">
        <v>23.3</v>
      </c>
    </row>
    <row r="2347" spans="1:11" ht="31.5" x14ac:dyDescent="0.2">
      <c r="A2347" s="87" t="s">
        <v>2803</v>
      </c>
      <c r="B2347" s="87" t="s">
        <v>2292</v>
      </c>
      <c r="C2347" s="87" t="s">
        <v>69</v>
      </c>
      <c r="D2347" s="87" t="s">
        <v>64</v>
      </c>
      <c r="E2347" s="87"/>
      <c r="F2347" s="87"/>
      <c r="G2347" s="87">
        <v>10</v>
      </c>
      <c r="H2347" s="88">
        <v>1</v>
      </c>
      <c r="I2347" s="89">
        <v>10</v>
      </c>
      <c r="J2347" s="88">
        <v>13.6</v>
      </c>
      <c r="K2347" s="88">
        <v>27.85</v>
      </c>
    </row>
    <row r="2348" spans="1:11" ht="31.5" x14ac:dyDescent="0.2">
      <c r="A2348" s="87" t="s">
        <v>2804</v>
      </c>
      <c r="B2348" s="87" t="s">
        <v>2292</v>
      </c>
      <c r="C2348" s="87" t="s">
        <v>69</v>
      </c>
      <c r="D2348" s="87" t="s">
        <v>62</v>
      </c>
      <c r="E2348" s="87"/>
      <c r="F2348" s="87"/>
      <c r="G2348" s="87">
        <v>10</v>
      </c>
      <c r="H2348" s="88">
        <v>1</v>
      </c>
      <c r="I2348" s="89">
        <v>10</v>
      </c>
      <c r="J2348" s="88">
        <v>15.55</v>
      </c>
      <c r="K2348" s="88">
        <v>31.8</v>
      </c>
    </row>
    <row r="2349" spans="1:11" ht="31.5" x14ac:dyDescent="0.2">
      <c r="A2349" s="87" t="s">
        <v>2805</v>
      </c>
      <c r="B2349" s="87" t="s">
        <v>2292</v>
      </c>
      <c r="C2349" s="87" t="s">
        <v>69</v>
      </c>
      <c r="D2349" s="87" t="s">
        <v>63</v>
      </c>
      <c r="E2349" s="87"/>
      <c r="F2349" s="87"/>
      <c r="G2349" s="87">
        <v>10</v>
      </c>
      <c r="H2349" s="88">
        <v>1</v>
      </c>
      <c r="I2349" s="89">
        <v>10</v>
      </c>
      <c r="J2349" s="88">
        <v>17.5</v>
      </c>
      <c r="K2349" s="88">
        <v>35.799999999999997</v>
      </c>
    </row>
    <row r="2350" spans="1:11" ht="31.5" x14ac:dyDescent="0.2">
      <c r="A2350" s="87" t="s">
        <v>2806</v>
      </c>
      <c r="B2350" s="87" t="s">
        <v>2292</v>
      </c>
      <c r="C2350" s="87" t="s">
        <v>69</v>
      </c>
      <c r="D2350" s="87" t="s">
        <v>59</v>
      </c>
      <c r="E2350" s="87"/>
      <c r="F2350" s="87" t="s">
        <v>2594</v>
      </c>
      <c r="G2350" s="87">
        <v>10</v>
      </c>
      <c r="H2350" s="88">
        <v>1</v>
      </c>
      <c r="I2350" s="89">
        <v>10</v>
      </c>
      <c r="J2350" s="88">
        <v>0</v>
      </c>
      <c r="K2350" s="88">
        <v>0</v>
      </c>
    </row>
    <row r="2351" spans="1:11" ht="31.5" x14ac:dyDescent="0.2">
      <c r="A2351" s="87" t="s">
        <v>3666</v>
      </c>
      <c r="B2351" s="87" t="s">
        <v>2292</v>
      </c>
      <c r="C2351" s="87"/>
      <c r="D2351" s="87" t="s">
        <v>61</v>
      </c>
      <c r="E2351" s="87"/>
      <c r="F2351" s="87" t="s">
        <v>2594</v>
      </c>
      <c r="G2351" s="87">
        <v>10</v>
      </c>
      <c r="H2351" s="88">
        <v>1</v>
      </c>
      <c r="I2351" s="89">
        <v>10</v>
      </c>
      <c r="J2351" s="88">
        <v>0</v>
      </c>
      <c r="K2351" s="88">
        <v>0</v>
      </c>
    </row>
    <row r="2352" spans="1:11" ht="31.5" x14ac:dyDescent="0.2">
      <c r="A2352" s="87" t="s">
        <v>3396</v>
      </c>
      <c r="B2352" s="87" t="s">
        <v>2292</v>
      </c>
      <c r="C2352" s="87"/>
      <c r="D2352" s="87" t="s">
        <v>64</v>
      </c>
      <c r="E2352" s="87"/>
      <c r="F2352" s="87" t="s">
        <v>1377</v>
      </c>
      <c r="G2352" s="87">
        <v>10</v>
      </c>
      <c r="H2352" s="88">
        <v>1</v>
      </c>
      <c r="I2352" s="89">
        <v>10</v>
      </c>
      <c r="J2352" s="88">
        <v>14.1</v>
      </c>
      <c r="K2352" s="88">
        <v>28.85</v>
      </c>
    </row>
    <row r="2353" spans="1:11" ht="31.5" x14ac:dyDescent="0.2">
      <c r="A2353" s="87" t="s">
        <v>3171</v>
      </c>
      <c r="B2353" s="87" t="s">
        <v>2292</v>
      </c>
      <c r="C2353" s="87"/>
      <c r="D2353" s="87" t="s">
        <v>62</v>
      </c>
      <c r="E2353" s="87"/>
      <c r="F2353" s="87" t="s">
        <v>1377</v>
      </c>
      <c r="G2353" s="87">
        <v>10</v>
      </c>
      <c r="H2353" s="88">
        <v>1</v>
      </c>
      <c r="I2353" s="89">
        <v>10</v>
      </c>
      <c r="J2353" s="88">
        <v>16.05</v>
      </c>
      <c r="K2353" s="88">
        <v>32.85</v>
      </c>
    </row>
    <row r="2354" spans="1:11" ht="31.5" x14ac:dyDescent="0.2">
      <c r="A2354" s="87" t="s">
        <v>3172</v>
      </c>
      <c r="B2354" s="87" t="s">
        <v>2292</v>
      </c>
      <c r="C2354" s="87"/>
      <c r="D2354" s="87" t="s">
        <v>63</v>
      </c>
      <c r="E2354" s="87"/>
      <c r="F2354" s="87" t="s">
        <v>1377</v>
      </c>
      <c r="G2354" s="87">
        <v>10</v>
      </c>
      <c r="H2354" s="88">
        <v>1</v>
      </c>
      <c r="I2354" s="89">
        <v>10</v>
      </c>
      <c r="J2354" s="88">
        <v>18</v>
      </c>
      <c r="K2354" s="88">
        <v>36.85</v>
      </c>
    </row>
    <row r="2355" spans="1:11" ht="31.5" x14ac:dyDescent="0.2">
      <c r="A2355" s="87" t="s">
        <v>3397</v>
      </c>
      <c r="B2355" s="87" t="s">
        <v>2292</v>
      </c>
      <c r="C2355" s="87"/>
      <c r="D2355" s="87" t="s">
        <v>329</v>
      </c>
      <c r="E2355" s="87"/>
      <c r="F2355" s="87" t="s">
        <v>3398</v>
      </c>
      <c r="G2355" s="87">
        <v>10</v>
      </c>
      <c r="H2355" s="88">
        <v>1</v>
      </c>
      <c r="I2355" s="89">
        <v>10</v>
      </c>
      <c r="J2355" s="88">
        <v>19.899999999999999</v>
      </c>
      <c r="K2355" s="88">
        <v>40.75</v>
      </c>
    </row>
    <row r="2356" spans="1:11" ht="42" x14ac:dyDescent="0.2">
      <c r="A2356" s="87" t="s">
        <v>2293</v>
      </c>
      <c r="B2356" s="87" t="s">
        <v>2294</v>
      </c>
      <c r="C2356" s="87"/>
      <c r="D2356" s="87" t="s">
        <v>61</v>
      </c>
      <c r="E2356" s="87"/>
      <c r="F2356" s="87"/>
      <c r="G2356" s="87">
        <v>10</v>
      </c>
      <c r="H2356" s="88">
        <v>1</v>
      </c>
      <c r="I2356" s="89">
        <v>10</v>
      </c>
      <c r="J2356" s="88">
        <v>14.45</v>
      </c>
      <c r="K2356" s="88">
        <v>29.55</v>
      </c>
    </row>
    <row r="2357" spans="1:11" ht="42" x14ac:dyDescent="0.2">
      <c r="A2357" s="87" t="s">
        <v>2295</v>
      </c>
      <c r="B2357" s="87" t="s">
        <v>2294</v>
      </c>
      <c r="C2357" s="87"/>
      <c r="D2357" s="87" t="s">
        <v>64</v>
      </c>
      <c r="E2357" s="87"/>
      <c r="F2357" s="87"/>
      <c r="G2357" s="87">
        <v>10</v>
      </c>
      <c r="H2357" s="88">
        <v>1</v>
      </c>
      <c r="I2357" s="89">
        <v>10</v>
      </c>
      <c r="J2357" s="88">
        <v>17.25</v>
      </c>
      <c r="K2357" s="88">
        <v>35.299999999999997</v>
      </c>
    </row>
    <row r="2358" spans="1:11" ht="42" x14ac:dyDescent="0.2">
      <c r="A2358" s="87" t="s">
        <v>2296</v>
      </c>
      <c r="B2358" s="87" t="s">
        <v>2294</v>
      </c>
      <c r="C2358" s="87"/>
      <c r="D2358" s="87" t="s">
        <v>62</v>
      </c>
      <c r="E2358" s="87"/>
      <c r="F2358" s="87"/>
      <c r="G2358" s="87">
        <v>10</v>
      </c>
      <c r="H2358" s="88">
        <v>1</v>
      </c>
      <c r="I2358" s="89">
        <v>10</v>
      </c>
      <c r="J2358" s="88">
        <v>19.899999999999999</v>
      </c>
      <c r="K2358" s="88">
        <v>40.75</v>
      </c>
    </row>
    <row r="2359" spans="1:11" ht="42" x14ac:dyDescent="0.2">
      <c r="A2359" s="87" t="s">
        <v>3399</v>
      </c>
      <c r="B2359" s="87" t="s">
        <v>2294</v>
      </c>
      <c r="C2359" s="87"/>
      <c r="D2359" s="87" t="s">
        <v>59</v>
      </c>
      <c r="E2359" s="87"/>
      <c r="F2359" s="87"/>
      <c r="G2359" s="87">
        <v>10</v>
      </c>
      <c r="H2359" s="88">
        <v>1</v>
      </c>
      <c r="I2359" s="89">
        <v>10</v>
      </c>
      <c r="J2359" s="88">
        <v>14.15</v>
      </c>
      <c r="K2359" s="88">
        <v>28.15</v>
      </c>
    </row>
    <row r="2360" spans="1:11" ht="42" x14ac:dyDescent="0.2">
      <c r="A2360" s="87" t="s">
        <v>3200</v>
      </c>
      <c r="B2360" s="87" t="s">
        <v>176</v>
      </c>
      <c r="C2360" s="87" t="s">
        <v>69</v>
      </c>
      <c r="D2360" s="87"/>
      <c r="E2360" s="87"/>
      <c r="F2360" s="87"/>
      <c r="G2360" s="87">
        <v>10</v>
      </c>
      <c r="H2360" s="88">
        <v>0.75</v>
      </c>
      <c r="I2360" s="89">
        <v>10</v>
      </c>
      <c r="J2360" s="88">
        <v>6.55</v>
      </c>
      <c r="K2360" s="88">
        <v>13.55</v>
      </c>
    </row>
    <row r="2361" spans="1:11" ht="42" x14ac:dyDescent="0.2">
      <c r="A2361" s="87" t="s">
        <v>2297</v>
      </c>
      <c r="B2361" s="87" t="s">
        <v>176</v>
      </c>
      <c r="C2361" s="87" t="s">
        <v>60</v>
      </c>
      <c r="D2361" s="87"/>
      <c r="E2361" s="87"/>
      <c r="F2361" s="87"/>
      <c r="G2361" s="87">
        <v>50</v>
      </c>
      <c r="H2361" s="88">
        <v>0.75</v>
      </c>
      <c r="I2361" s="89">
        <v>50</v>
      </c>
      <c r="J2361" s="88">
        <v>3.1</v>
      </c>
      <c r="K2361" s="88">
        <v>6.3</v>
      </c>
    </row>
    <row r="2362" spans="1:11" ht="31.5" x14ac:dyDescent="0.2">
      <c r="A2362" s="87" t="s">
        <v>2298</v>
      </c>
      <c r="B2362" s="87" t="s">
        <v>156</v>
      </c>
      <c r="C2362" s="87" t="s">
        <v>60</v>
      </c>
      <c r="D2362" s="87"/>
      <c r="E2362" s="87"/>
      <c r="F2362" s="87"/>
      <c r="G2362" s="87">
        <v>50</v>
      </c>
      <c r="H2362" s="88">
        <v>0</v>
      </c>
      <c r="I2362" s="89">
        <v>50</v>
      </c>
      <c r="J2362" s="88">
        <v>3.5</v>
      </c>
      <c r="K2362" s="88">
        <v>7.15</v>
      </c>
    </row>
    <row r="2363" spans="1:11" ht="31.5" x14ac:dyDescent="0.2">
      <c r="A2363" s="87" t="s">
        <v>2299</v>
      </c>
      <c r="B2363" s="87" t="s">
        <v>156</v>
      </c>
      <c r="C2363" s="87"/>
      <c r="D2363" s="87"/>
      <c r="E2363" s="87" t="s">
        <v>83</v>
      </c>
      <c r="F2363" s="87"/>
      <c r="G2363" s="87">
        <v>10</v>
      </c>
      <c r="H2363" s="88">
        <v>0</v>
      </c>
      <c r="I2363" s="89">
        <v>10</v>
      </c>
      <c r="J2363" s="88">
        <v>7.9</v>
      </c>
      <c r="K2363" s="88">
        <v>16.2</v>
      </c>
    </row>
    <row r="2364" spans="1:11" ht="42" x14ac:dyDescent="0.2">
      <c r="A2364" s="87" t="s">
        <v>2300</v>
      </c>
      <c r="B2364" s="87" t="s">
        <v>157</v>
      </c>
      <c r="C2364" s="87" t="s">
        <v>60</v>
      </c>
      <c r="D2364" s="87"/>
      <c r="E2364" s="87"/>
      <c r="F2364" s="87"/>
      <c r="G2364" s="87">
        <v>50</v>
      </c>
      <c r="H2364" s="88">
        <v>0</v>
      </c>
      <c r="I2364" s="89">
        <v>50</v>
      </c>
      <c r="J2364" s="88">
        <v>3.05</v>
      </c>
      <c r="K2364" s="88">
        <v>6.25</v>
      </c>
    </row>
    <row r="2365" spans="1:11" ht="42" x14ac:dyDescent="0.2">
      <c r="A2365" s="87" t="s">
        <v>2301</v>
      </c>
      <c r="B2365" s="87" t="s">
        <v>157</v>
      </c>
      <c r="C2365" s="87"/>
      <c r="D2365" s="87"/>
      <c r="E2365" s="87" t="s">
        <v>83</v>
      </c>
      <c r="F2365" s="87"/>
      <c r="G2365" s="87">
        <v>10</v>
      </c>
      <c r="H2365" s="88">
        <v>0</v>
      </c>
      <c r="I2365" s="89">
        <v>10</v>
      </c>
      <c r="J2365" s="88">
        <v>7.9</v>
      </c>
      <c r="K2365" s="88">
        <v>16.2</v>
      </c>
    </row>
    <row r="2366" spans="1:11" ht="42" x14ac:dyDescent="0.2">
      <c r="A2366" s="87" t="s">
        <v>3400</v>
      </c>
      <c r="B2366" s="87" t="s">
        <v>157</v>
      </c>
      <c r="C2366" s="87"/>
      <c r="D2366" s="87"/>
      <c r="E2366" s="87" t="s">
        <v>265</v>
      </c>
      <c r="F2366" s="87" t="s">
        <v>3237</v>
      </c>
      <c r="G2366" s="87">
        <v>5</v>
      </c>
      <c r="H2366" s="88">
        <v>0</v>
      </c>
      <c r="I2366" s="89">
        <v>20</v>
      </c>
      <c r="J2366" s="88">
        <v>10</v>
      </c>
      <c r="K2366" s="88">
        <v>20.5</v>
      </c>
    </row>
    <row r="2367" spans="1:11" ht="31.5" x14ac:dyDescent="0.2">
      <c r="A2367" s="87" t="s">
        <v>2302</v>
      </c>
      <c r="B2367" s="87" t="s">
        <v>2303</v>
      </c>
      <c r="C2367" s="87"/>
      <c r="D2367" s="87" t="s">
        <v>61</v>
      </c>
      <c r="E2367" s="87"/>
      <c r="F2367" s="87"/>
      <c r="G2367" s="87">
        <v>10</v>
      </c>
      <c r="H2367" s="88">
        <v>1.75</v>
      </c>
      <c r="I2367" s="89">
        <v>10</v>
      </c>
      <c r="J2367" s="88">
        <v>14.45</v>
      </c>
      <c r="K2367" s="88">
        <v>29.55</v>
      </c>
    </row>
    <row r="2368" spans="1:11" ht="31.5" x14ac:dyDescent="0.2">
      <c r="A2368" s="87" t="s">
        <v>2304</v>
      </c>
      <c r="B2368" s="87" t="s">
        <v>2303</v>
      </c>
      <c r="C2368" s="87"/>
      <c r="D2368" s="87" t="s">
        <v>64</v>
      </c>
      <c r="E2368" s="87"/>
      <c r="F2368" s="87"/>
      <c r="G2368" s="87">
        <v>10</v>
      </c>
      <c r="H2368" s="88">
        <v>1.75</v>
      </c>
      <c r="I2368" s="89">
        <v>10</v>
      </c>
      <c r="J2368" s="88">
        <v>17.25</v>
      </c>
      <c r="K2368" s="88">
        <v>35.299999999999997</v>
      </c>
    </row>
    <row r="2369" spans="1:11" ht="31.5" x14ac:dyDescent="0.2">
      <c r="A2369" s="87" t="s">
        <v>2305</v>
      </c>
      <c r="B2369" s="87" t="s">
        <v>2303</v>
      </c>
      <c r="C2369" s="87"/>
      <c r="D2369" s="87" t="s">
        <v>62</v>
      </c>
      <c r="E2369" s="87"/>
      <c r="F2369" s="87"/>
      <c r="G2369" s="87">
        <v>10</v>
      </c>
      <c r="H2369" s="88">
        <v>1.75</v>
      </c>
      <c r="I2369" s="89">
        <v>10</v>
      </c>
      <c r="J2369" s="88">
        <v>19.899999999999999</v>
      </c>
      <c r="K2369" s="88">
        <v>40.75</v>
      </c>
    </row>
    <row r="2370" spans="1:11" ht="31.5" x14ac:dyDescent="0.2">
      <c r="A2370" s="87" t="s">
        <v>2306</v>
      </c>
      <c r="B2370" s="87" t="s">
        <v>2303</v>
      </c>
      <c r="C2370" s="87"/>
      <c r="D2370" s="87" t="s">
        <v>62</v>
      </c>
      <c r="E2370" s="87" t="s">
        <v>816</v>
      </c>
      <c r="F2370" s="87" t="s">
        <v>331</v>
      </c>
      <c r="G2370" s="87">
        <v>5</v>
      </c>
      <c r="H2370" s="88">
        <v>1.75</v>
      </c>
      <c r="I2370" s="89">
        <v>10</v>
      </c>
      <c r="J2370" s="88">
        <v>26.75</v>
      </c>
      <c r="K2370" s="88">
        <v>54.8</v>
      </c>
    </row>
    <row r="2371" spans="1:11" ht="31.5" x14ac:dyDescent="0.2">
      <c r="A2371" s="87" t="s">
        <v>2807</v>
      </c>
      <c r="B2371" s="87" t="s">
        <v>2303</v>
      </c>
      <c r="C2371" s="87"/>
      <c r="D2371" s="87" t="s">
        <v>63</v>
      </c>
      <c r="E2371" s="87"/>
      <c r="F2371" s="87"/>
      <c r="G2371" s="87">
        <v>10</v>
      </c>
      <c r="H2371" s="88">
        <v>1.74</v>
      </c>
      <c r="I2371" s="89">
        <v>10</v>
      </c>
      <c r="J2371" s="88">
        <v>22.7</v>
      </c>
      <c r="K2371" s="88">
        <v>46.5</v>
      </c>
    </row>
    <row r="2372" spans="1:11" ht="31.5" x14ac:dyDescent="0.2">
      <c r="A2372" s="87" t="s">
        <v>2307</v>
      </c>
      <c r="B2372" s="87" t="s">
        <v>2303</v>
      </c>
      <c r="C2372" s="87"/>
      <c r="D2372" s="87" t="s">
        <v>63</v>
      </c>
      <c r="E2372" s="87" t="s">
        <v>816</v>
      </c>
      <c r="F2372" s="87" t="s">
        <v>331</v>
      </c>
      <c r="G2372" s="87">
        <v>5</v>
      </c>
      <c r="H2372" s="88">
        <v>1.75</v>
      </c>
      <c r="I2372" s="89">
        <v>10</v>
      </c>
      <c r="J2372" s="88">
        <v>29.95</v>
      </c>
      <c r="K2372" s="88">
        <v>61.35</v>
      </c>
    </row>
    <row r="2373" spans="1:11" ht="31.5" x14ac:dyDescent="0.2">
      <c r="A2373" s="87" t="s">
        <v>3401</v>
      </c>
      <c r="B2373" s="87" t="s">
        <v>2303</v>
      </c>
      <c r="C2373" s="87"/>
      <c r="D2373" s="87" t="s">
        <v>329</v>
      </c>
      <c r="E2373" s="87"/>
      <c r="F2373" s="87" t="s">
        <v>331</v>
      </c>
      <c r="G2373" s="87">
        <v>3</v>
      </c>
      <c r="H2373" s="88">
        <v>1.75</v>
      </c>
      <c r="I2373" s="89">
        <v>9</v>
      </c>
      <c r="J2373" s="88">
        <v>25.05</v>
      </c>
      <c r="K2373" s="88">
        <v>51.3</v>
      </c>
    </row>
    <row r="2374" spans="1:11" ht="31.5" x14ac:dyDescent="0.2">
      <c r="A2374" s="87" t="s">
        <v>2308</v>
      </c>
      <c r="B2374" s="87" t="s">
        <v>2303</v>
      </c>
      <c r="C2374" s="87"/>
      <c r="D2374" s="87" t="s">
        <v>329</v>
      </c>
      <c r="E2374" s="87" t="s">
        <v>816</v>
      </c>
      <c r="F2374" s="87" t="s">
        <v>331</v>
      </c>
      <c r="G2374" s="87">
        <v>3</v>
      </c>
      <c r="H2374" s="88">
        <v>1.75</v>
      </c>
      <c r="I2374" s="89">
        <v>9</v>
      </c>
      <c r="J2374" s="88">
        <v>35.200000000000003</v>
      </c>
      <c r="K2374" s="88">
        <v>72.099999999999994</v>
      </c>
    </row>
    <row r="2375" spans="1:11" ht="31.5" x14ac:dyDescent="0.2">
      <c r="A2375" s="87" t="s">
        <v>3402</v>
      </c>
      <c r="B2375" s="87" t="s">
        <v>2303</v>
      </c>
      <c r="C2375" s="87"/>
      <c r="D2375" s="87" t="s">
        <v>330</v>
      </c>
      <c r="E2375" s="87"/>
      <c r="F2375" s="87" t="s">
        <v>331</v>
      </c>
      <c r="G2375" s="87">
        <v>3</v>
      </c>
      <c r="H2375" s="88">
        <v>1.75</v>
      </c>
      <c r="I2375" s="89">
        <v>9</v>
      </c>
      <c r="J2375" s="88">
        <v>26.8</v>
      </c>
      <c r="K2375" s="88">
        <v>54.9</v>
      </c>
    </row>
    <row r="2376" spans="1:11" ht="31.5" x14ac:dyDescent="0.2">
      <c r="A2376" s="87" t="s">
        <v>2808</v>
      </c>
      <c r="B2376" s="87" t="s">
        <v>2303</v>
      </c>
      <c r="C2376" s="87"/>
      <c r="D2376" s="87" t="s">
        <v>330</v>
      </c>
      <c r="E2376" s="87" t="s">
        <v>816</v>
      </c>
      <c r="F2376" s="87" t="s">
        <v>331</v>
      </c>
      <c r="G2376" s="87">
        <v>3</v>
      </c>
      <c r="H2376" s="88">
        <v>1.75</v>
      </c>
      <c r="I2376" s="89">
        <v>9</v>
      </c>
      <c r="J2376" s="88">
        <v>35.200000000000003</v>
      </c>
      <c r="K2376" s="88">
        <v>72.099999999999994</v>
      </c>
    </row>
    <row r="2377" spans="1:11" ht="31.5" x14ac:dyDescent="0.2">
      <c r="A2377" s="87" t="s">
        <v>3403</v>
      </c>
      <c r="B2377" s="87" t="s">
        <v>2303</v>
      </c>
      <c r="C2377" s="87"/>
      <c r="D2377" s="87" t="s">
        <v>59</v>
      </c>
      <c r="E2377" s="87"/>
      <c r="F2377" s="87"/>
      <c r="G2377" s="87">
        <v>10</v>
      </c>
      <c r="H2377" s="88">
        <v>1.75</v>
      </c>
      <c r="I2377" s="89">
        <v>10</v>
      </c>
      <c r="J2377" s="88">
        <v>14.15</v>
      </c>
      <c r="K2377" s="88">
        <v>28.15</v>
      </c>
    </row>
    <row r="2378" spans="1:11" ht="21" x14ac:dyDescent="0.2">
      <c r="A2378" s="87" t="s">
        <v>2309</v>
      </c>
      <c r="B2378" s="87" t="s">
        <v>94</v>
      </c>
      <c r="C2378" s="87" t="s">
        <v>69</v>
      </c>
      <c r="D2378" s="87" t="s">
        <v>61</v>
      </c>
      <c r="E2378" s="87"/>
      <c r="F2378" s="87"/>
      <c r="G2378" s="87">
        <v>10</v>
      </c>
      <c r="H2378" s="88">
        <v>0</v>
      </c>
      <c r="I2378" s="89">
        <v>10</v>
      </c>
      <c r="J2378" s="88">
        <v>15.25</v>
      </c>
      <c r="K2378" s="88">
        <v>31.25</v>
      </c>
    </row>
    <row r="2379" spans="1:11" ht="21" x14ac:dyDescent="0.2">
      <c r="A2379" s="87" t="s">
        <v>2310</v>
      </c>
      <c r="B2379" s="87" t="s">
        <v>94</v>
      </c>
      <c r="C2379" s="87" t="s">
        <v>69</v>
      </c>
      <c r="D2379" s="87" t="s">
        <v>64</v>
      </c>
      <c r="E2379" s="87"/>
      <c r="F2379" s="87"/>
      <c r="G2379" s="87">
        <v>10</v>
      </c>
      <c r="H2379" s="88">
        <v>0</v>
      </c>
      <c r="I2379" s="89">
        <v>10</v>
      </c>
      <c r="J2379" s="88">
        <v>17.95</v>
      </c>
      <c r="K2379" s="88">
        <v>36.799999999999997</v>
      </c>
    </row>
    <row r="2380" spans="1:11" ht="21" x14ac:dyDescent="0.2">
      <c r="A2380" s="87" t="s">
        <v>2311</v>
      </c>
      <c r="B2380" s="87" t="s">
        <v>94</v>
      </c>
      <c r="C2380" s="87" t="s">
        <v>69</v>
      </c>
      <c r="D2380" s="87" t="s">
        <v>62</v>
      </c>
      <c r="E2380" s="87"/>
      <c r="F2380" s="87"/>
      <c r="G2380" s="87">
        <v>10</v>
      </c>
      <c r="H2380" s="88">
        <v>0</v>
      </c>
      <c r="I2380" s="89">
        <v>10</v>
      </c>
      <c r="J2380" s="88">
        <v>20.25</v>
      </c>
      <c r="K2380" s="88">
        <v>41.5</v>
      </c>
    </row>
    <row r="2381" spans="1:11" ht="21" x14ac:dyDescent="0.2">
      <c r="A2381" s="87" t="s">
        <v>2312</v>
      </c>
      <c r="B2381" s="87" t="s">
        <v>94</v>
      </c>
      <c r="C2381" s="87" t="s">
        <v>69</v>
      </c>
      <c r="D2381" s="87" t="s">
        <v>63</v>
      </c>
      <c r="E2381" s="87"/>
      <c r="F2381" s="87"/>
      <c r="G2381" s="87">
        <v>10</v>
      </c>
      <c r="H2381" s="88">
        <v>0</v>
      </c>
      <c r="I2381" s="89">
        <v>10</v>
      </c>
      <c r="J2381" s="88">
        <v>22.85</v>
      </c>
      <c r="K2381" s="88">
        <v>46.85</v>
      </c>
    </row>
    <row r="2382" spans="1:11" ht="21" x14ac:dyDescent="0.2">
      <c r="A2382" s="87" t="s">
        <v>3667</v>
      </c>
      <c r="B2382" s="87" t="s">
        <v>94</v>
      </c>
      <c r="C2382" s="87" t="s">
        <v>69</v>
      </c>
      <c r="D2382" s="87" t="s">
        <v>329</v>
      </c>
      <c r="E2382" s="87"/>
      <c r="F2382" s="87" t="s">
        <v>331</v>
      </c>
      <c r="G2382" s="87">
        <v>10</v>
      </c>
      <c r="H2382" s="88">
        <v>0</v>
      </c>
      <c r="I2382" s="89">
        <v>10</v>
      </c>
      <c r="J2382" s="88">
        <v>25.45</v>
      </c>
      <c r="K2382" s="88">
        <v>52.15</v>
      </c>
    </row>
    <row r="2383" spans="1:11" ht="21" x14ac:dyDescent="0.2">
      <c r="A2383" s="87" t="s">
        <v>3668</v>
      </c>
      <c r="B2383" s="87" t="s">
        <v>94</v>
      </c>
      <c r="C2383" s="87" t="s">
        <v>69</v>
      </c>
      <c r="D2383" s="87" t="s">
        <v>81</v>
      </c>
      <c r="E2383" s="87"/>
      <c r="F2383" s="87" t="s">
        <v>2594</v>
      </c>
      <c r="G2383" s="87">
        <v>10</v>
      </c>
      <c r="H2383" s="88">
        <v>0</v>
      </c>
      <c r="I2383" s="89">
        <v>10</v>
      </c>
      <c r="J2383" s="88">
        <v>0</v>
      </c>
      <c r="K2383" s="88">
        <v>0</v>
      </c>
    </row>
    <row r="2384" spans="1:11" ht="21" x14ac:dyDescent="0.2">
      <c r="A2384" s="87" t="s">
        <v>2313</v>
      </c>
      <c r="B2384" s="87" t="s">
        <v>94</v>
      </c>
      <c r="C2384" s="87" t="s">
        <v>69</v>
      </c>
      <c r="D2384" s="87" t="s">
        <v>59</v>
      </c>
      <c r="E2384" s="87"/>
      <c r="F2384" s="87"/>
      <c r="G2384" s="87">
        <v>10</v>
      </c>
      <c r="H2384" s="88">
        <v>0</v>
      </c>
      <c r="I2384" s="89">
        <v>10</v>
      </c>
      <c r="J2384" s="88">
        <v>14.5</v>
      </c>
      <c r="K2384" s="88">
        <v>29.7</v>
      </c>
    </row>
    <row r="2385" spans="1:11" ht="21" x14ac:dyDescent="0.2">
      <c r="A2385" s="87" t="s">
        <v>2809</v>
      </c>
      <c r="B2385" s="87" t="s">
        <v>94</v>
      </c>
      <c r="C2385" s="87" t="s">
        <v>1146</v>
      </c>
      <c r="D2385" s="87" t="s">
        <v>61</v>
      </c>
      <c r="E2385" s="87"/>
      <c r="F2385" s="87" t="s">
        <v>331</v>
      </c>
      <c r="G2385" s="87">
        <v>5</v>
      </c>
      <c r="H2385" s="88">
        <v>0</v>
      </c>
      <c r="I2385" s="89">
        <v>10</v>
      </c>
      <c r="J2385" s="88">
        <v>18.3</v>
      </c>
      <c r="K2385" s="88">
        <v>37.5</v>
      </c>
    </row>
    <row r="2386" spans="1:11" ht="21" x14ac:dyDescent="0.2">
      <c r="A2386" s="87" t="s">
        <v>2810</v>
      </c>
      <c r="B2386" s="87" t="s">
        <v>94</v>
      </c>
      <c r="C2386" s="87" t="s">
        <v>1146</v>
      </c>
      <c r="D2386" s="87" t="s">
        <v>64</v>
      </c>
      <c r="E2386" s="87"/>
      <c r="F2386" s="87" t="s">
        <v>331</v>
      </c>
      <c r="G2386" s="87">
        <v>5</v>
      </c>
      <c r="H2386" s="88">
        <v>0</v>
      </c>
      <c r="I2386" s="89">
        <v>10</v>
      </c>
      <c r="J2386" s="88">
        <v>21.55</v>
      </c>
      <c r="K2386" s="88">
        <v>44.2</v>
      </c>
    </row>
    <row r="2387" spans="1:11" ht="21" x14ac:dyDescent="0.2">
      <c r="A2387" s="87" t="s">
        <v>2811</v>
      </c>
      <c r="B2387" s="87" t="s">
        <v>94</v>
      </c>
      <c r="C2387" s="87" t="s">
        <v>1146</v>
      </c>
      <c r="D2387" s="87" t="s">
        <v>62</v>
      </c>
      <c r="E2387" s="87"/>
      <c r="F2387" s="87" t="s">
        <v>331</v>
      </c>
      <c r="G2387" s="87">
        <v>5</v>
      </c>
      <c r="H2387" s="88">
        <v>0</v>
      </c>
      <c r="I2387" s="89">
        <v>10</v>
      </c>
      <c r="J2387" s="88">
        <v>23</v>
      </c>
      <c r="K2387" s="88">
        <v>47.15</v>
      </c>
    </row>
    <row r="2388" spans="1:11" ht="21" x14ac:dyDescent="0.2">
      <c r="A2388" s="87" t="s">
        <v>2812</v>
      </c>
      <c r="B2388" s="87" t="s">
        <v>94</v>
      </c>
      <c r="C2388" s="87" t="s">
        <v>1146</v>
      </c>
      <c r="D2388" s="87" t="s">
        <v>63</v>
      </c>
      <c r="E2388" s="87"/>
      <c r="F2388" s="87" t="s">
        <v>331</v>
      </c>
      <c r="G2388" s="87">
        <v>5</v>
      </c>
      <c r="H2388" s="88">
        <v>0</v>
      </c>
      <c r="I2388" s="89">
        <v>10</v>
      </c>
      <c r="J2388" s="88">
        <v>24.2</v>
      </c>
      <c r="K2388" s="88">
        <v>49.6</v>
      </c>
    </row>
    <row r="2389" spans="1:11" ht="21" x14ac:dyDescent="0.2">
      <c r="A2389" s="87" t="s">
        <v>2813</v>
      </c>
      <c r="B2389" s="87" t="s">
        <v>94</v>
      </c>
      <c r="C2389" s="87" t="s">
        <v>1146</v>
      </c>
      <c r="D2389" s="87" t="s">
        <v>329</v>
      </c>
      <c r="E2389" s="87"/>
      <c r="F2389" s="87" t="s">
        <v>331</v>
      </c>
      <c r="G2389" s="87">
        <v>5</v>
      </c>
      <c r="H2389" s="88">
        <v>0</v>
      </c>
      <c r="I2389" s="89">
        <v>10</v>
      </c>
      <c r="J2389" s="88">
        <v>24.6</v>
      </c>
      <c r="K2389" s="88">
        <v>50.45</v>
      </c>
    </row>
    <row r="2390" spans="1:11" ht="42" x14ac:dyDescent="0.2">
      <c r="A2390" s="87" t="s">
        <v>3404</v>
      </c>
      <c r="B2390" s="87" t="s">
        <v>3036</v>
      </c>
      <c r="C2390" s="87" t="s">
        <v>69</v>
      </c>
      <c r="D2390" s="87" t="s">
        <v>61</v>
      </c>
      <c r="E2390" s="87"/>
      <c r="F2390" s="87"/>
      <c r="G2390" s="87">
        <v>10</v>
      </c>
      <c r="H2390" s="88">
        <v>0</v>
      </c>
      <c r="I2390" s="89">
        <v>10</v>
      </c>
      <c r="J2390" s="88">
        <v>20</v>
      </c>
      <c r="K2390" s="88">
        <v>41</v>
      </c>
    </row>
    <row r="2391" spans="1:11" ht="42" x14ac:dyDescent="0.2">
      <c r="A2391" s="87" t="s">
        <v>3035</v>
      </c>
      <c r="B2391" s="87" t="s">
        <v>3036</v>
      </c>
      <c r="C2391" s="87" t="s">
        <v>69</v>
      </c>
      <c r="D2391" s="87" t="s">
        <v>59</v>
      </c>
      <c r="E2391" s="87"/>
      <c r="F2391" s="87"/>
      <c r="G2391" s="87">
        <v>10</v>
      </c>
      <c r="H2391" s="88">
        <v>0</v>
      </c>
      <c r="I2391" s="89">
        <v>10</v>
      </c>
      <c r="J2391" s="88">
        <v>16.45</v>
      </c>
      <c r="K2391" s="88">
        <v>33.700000000000003</v>
      </c>
    </row>
    <row r="2392" spans="1:11" ht="31.5" x14ac:dyDescent="0.2">
      <c r="A2392" s="87" t="s">
        <v>2314</v>
      </c>
      <c r="B2392" s="87" t="s">
        <v>2315</v>
      </c>
      <c r="C2392" s="87" t="s">
        <v>69</v>
      </c>
      <c r="D2392" s="87" t="s">
        <v>61</v>
      </c>
      <c r="E2392" s="87"/>
      <c r="F2392" s="87"/>
      <c r="G2392" s="87">
        <v>10</v>
      </c>
      <c r="H2392" s="88">
        <v>3</v>
      </c>
      <c r="I2392" s="89">
        <v>10</v>
      </c>
      <c r="J2392" s="88">
        <v>15.3</v>
      </c>
      <c r="K2392" s="88">
        <v>31.3</v>
      </c>
    </row>
    <row r="2393" spans="1:11" ht="31.5" x14ac:dyDescent="0.2">
      <c r="A2393" s="87" t="s">
        <v>2316</v>
      </c>
      <c r="B2393" s="87" t="s">
        <v>2315</v>
      </c>
      <c r="C2393" s="87" t="s">
        <v>69</v>
      </c>
      <c r="D2393" s="87" t="s">
        <v>64</v>
      </c>
      <c r="E2393" s="87"/>
      <c r="F2393" s="87"/>
      <c r="G2393" s="87">
        <v>10</v>
      </c>
      <c r="H2393" s="88">
        <v>3</v>
      </c>
      <c r="I2393" s="89">
        <v>10</v>
      </c>
      <c r="J2393" s="88">
        <v>18</v>
      </c>
      <c r="K2393" s="88">
        <v>36.85</v>
      </c>
    </row>
    <row r="2394" spans="1:11" ht="31.5" x14ac:dyDescent="0.2">
      <c r="A2394" s="87" t="s">
        <v>2317</v>
      </c>
      <c r="B2394" s="87" t="s">
        <v>2315</v>
      </c>
      <c r="C2394" s="87" t="s">
        <v>69</v>
      </c>
      <c r="D2394" s="87" t="s">
        <v>62</v>
      </c>
      <c r="E2394" s="87"/>
      <c r="F2394" s="87"/>
      <c r="G2394" s="87">
        <v>10</v>
      </c>
      <c r="H2394" s="88">
        <v>3</v>
      </c>
      <c r="I2394" s="89">
        <v>10</v>
      </c>
      <c r="J2394" s="88">
        <v>20.3</v>
      </c>
      <c r="K2394" s="88">
        <v>41.55</v>
      </c>
    </row>
    <row r="2395" spans="1:11" ht="31.5" x14ac:dyDescent="0.2">
      <c r="A2395" s="87" t="s">
        <v>2318</v>
      </c>
      <c r="B2395" s="87" t="s">
        <v>2315</v>
      </c>
      <c r="C2395" s="87" t="s">
        <v>69</v>
      </c>
      <c r="D2395" s="87" t="s">
        <v>63</v>
      </c>
      <c r="E2395" s="87"/>
      <c r="F2395" s="87"/>
      <c r="G2395" s="87">
        <v>10</v>
      </c>
      <c r="H2395" s="88">
        <v>3</v>
      </c>
      <c r="I2395" s="89">
        <v>10</v>
      </c>
      <c r="J2395" s="88">
        <v>22.9</v>
      </c>
      <c r="K2395" s="88">
        <v>46.9</v>
      </c>
    </row>
    <row r="2396" spans="1:11" ht="31.5" x14ac:dyDescent="0.2">
      <c r="A2396" s="87" t="s">
        <v>3405</v>
      </c>
      <c r="B2396" s="87" t="s">
        <v>2315</v>
      </c>
      <c r="C2396" s="87" t="s">
        <v>69</v>
      </c>
      <c r="D2396" s="87" t="s">
        <v>329</v>
      </c>
      <c r="E2396" s="87"/>
      <c r="F2396" s="87" t="s">
        <v>331</v>
      </c>
      <c r="G2396" s="87">
        <v>10</v>
      </c>
      <c r="H2396" s="88">
        <v>3</v>
      </c>
      <c r="I2396" s="89">
        <v>10</v>
      </c>
      <c r="J2396" s="88">
        <v>25.5</v>
      </c>
      <c r="K2396" s="88">
        <v>52.2</v>
      </c>
    </row>
    <row r="2397" spans="1:11" ht="31.5" x14ac:dyDescent="0.2">
      <c r="A2397" s="87" t="s">
        <v>2319</v>
      </c>
      <c r="B2397" s="87" t="s">
        <v>2315</v>
      </c>
      <c r="C2397" s="87" t="s">
        <v>69</v>
      </c>
      <c r="D2397" s="87" t="s">
        <v>59</v>
      </c>
      <c r="E2397" s="87"/>
      <c r="F2397" s="87"/>
      <c r="G2397" s="87">
        <v>10</v>
      </c>
      <c r="H2397" s="88">
        <v>3</v>
      </c>
      <c r="I2397" s="89">
        <v>10</v>
      </c>
      <c r="J2397" s="88">
        <v>14.55</v>
      </c>
      <c r="K2397" s="88">
        <v>29.75</v>
      </c>
    </row>
    <row r="2398" spans="1:11" ht="31.5" x14ac:dyDescent="0.2">
      <c r="A2398" s="87" t="s">
        <v>2814</v>
      </c>
      <c r="B2398" s="87" t="s">
        <v>2315</v>
      </c>
      <c r="C2398" s="87" t="s">
        <v>1146</v>
      </c>
      <c r="D2398" s="87" t="s">
        <v>61</v>
      </c>
      <c r="E2398" s="87"/>
      <c r="F2398" s="87" t="s">
        <v>331</v>
      </c>
      <c r="G2398" s="87">
        <v>5</v>
      </c>
      <c r="H2398" s="88">
        <v>3</v>
      </c>
      <c r="I2398" s="89">
        <v>10</v>
      </c>
      <c r="J2398" s="88">
        <v>18.350000000000001</v>
      </c>
      <c r="K2398" s="88">
        <v>37.549999999999997</v>
      </c>
    </row>
    <row r="2399" spans="1:11" ht="31.5" x14ac:dyDescent="0.2">
      <c r="A2399" s="87" t="s">
        <v>2815</v>
      </c>
      <c r="B2399" s="87" t="s">
        <v>2315</v>
      </c>
      <c r="C2399" s="87" t="s">
        <v>1146</v>
      </c>
      <c r="D2399" s="87" t="s">
        <v>64</v>
      </c>
      <c r="E2399" s="87"/>
      <c r="F2399" s="87" t="s">
        <v>331</v>
      </c>
      <c r="G2399" s="87">
        <v>5</v>
      </c>
      <c r="H2399" s="88">
        <v>3</v>
      </c>
      <c r="I2399" s="89">
        <v>10</v>
      </c>
      <c r="J2399" s="88">
        <v>21.6</v>
      </c>
      <c r="K2399" s="88">
        <v>44.25</v>
      </c>
    </row>
    <row r="2400" spans="1:11" ht="31.5" x14ac:dyDescent="0.2">
      <c r="A2400" s="87" t="s">
        <v>2816</v>
      </c>
      <c r="B2400" s="87" t="s">
        <v>2315</v>
      </c>
      <c r="C2400" s="87" t="s">
        <v>1146</v>
      </c>
      <c r="D2400" s="87" t="s">
        <v>62</v>
      </c>
      <c r="E2400" s="87"/>
      <c r="F2400" s="87" t="s">
        <v>331</v>
      </c>
      <c r="G2400" s="87">
        <v>5</v>
      </c>
      <c r="H2400" s="88">
        <v>3</v>
      </c>
      <c r="I2400" s="89">
        <v>10</v>
      </c>
      <c r="J2400" s="88">
        <v>23.05</v>
      </c>
      <c r="K2400" s="88">
        <v>47.2</v>
      </c>
    </row>
    <row r="2401" spans="1:11" ht="31.5" x14ac:dyDescent="0.2">
      <c r="A2401" s="87" t="s">
        <v>2817</v>
      </c>
      <c r="B2401" s="87" t="s">
        <v>2315</v>
      </c>
      <c r="C2401" s="87" t="s">
        <v>1146</v>
      </c>
      <c r="D2401" s="87" t="s">
        <v>63</v>
      </c>
      <c r="E2401" s="87"/>
      <c r="F2401" s="87" t="s">
        <v>331</v>
      </c>
      <c r="G2401" s="87">
        <v>5</v>
      </c>
      <c r="H2401" s="88">
        <v>3</v>
      </c>
      <c r="I2401" s="89">
        <v>10</v>
      </c>
      <c r="J2401" s="88">
        <v>24.25</v>
      </c>
      <c r="K2401" s="88">
        <v>49.65</v>
      </c>
    </row>
    <row r="2402" spans="1:11" ht="31.5" x14ac:dyDescent="0.2">
      <c r="A2402" s="87" t="s">
        <v>2818</v>
      </c>
      <c r="B2402" s="87" t="s">
        <v>2315</v>
      </c>
      <c r="C2402" s="87" t="s">
        <v>1146</v>
      </c>
      <c r="D2402" s="87" t="s">
        <v>329</v>
      </c>
      <c r="E2402" s="87"/>
      <c r="F2402" s="87" t="s">
        <v>331</v>
      </c>
      <c r="G2402" s="87">
        <v>5</v>
      </c>
      <c r="H2402" s="88">
        <v>3</v>
      </c>
      <c r="I2402" s="89">
        <v>10</v>
      </c>
      <c r="J2402" s="88">
        <v>24.65</v>
      </c>
      <c r="K2402" s="88">
        <v>50.5</v>
      </c>
    </row>
    <row r="2403" spans="1:11" ht="21" x14ac:dyDescent="0.2">
      <c r="A2403" s="87" t="s">
        <v>2320</v>
      </c>
      <c r="B2403" s="87" t="s">
        <v>2321</v>
      </c>
      <c r="C2403" s="87"/>
      <c r="D2403" s="87"/>
      <c r="E2403" s="87"/>
      <c r="F2403" s="87"/>
      <c r="G2403" s="87">
        <v>1</v>
      </c>
      <c r="H2403" s="88">
        <v>0</v>
      </c>
      <c r="I2403" s="89">
        <v>0</v>
      </c>
      <c r="J2403" s="88">
        <v>0</v>
      </c>
      <c r="K2403" s="88">
        <v>0</v>
      </c>
    </row>
    <row r="2404" spans="1:11" ht="42" x14ac:dyDescent="0.2">
      <c r="A2404" s="87" t="s">
        <v>2322</v>
      </c>
      <c r="B2404" s="87" t="s">
        <v>128</v>
      </c>
      <c r="C2404" s="87" t="s">
        <v>69</v>
      </c>
      <c r="D2404" s="87" t="s">
        <v>61</v>
      </c>
      <c r="E2404" s="87"/>
      <c r="F2404" s="87"/>
      <c r="G2404" s="87">
        <v>10</v>
      </c>
      <c r="H2404" s="88">
        <v>0</v>
      </c>
      <c r="I2404" s="89">
        <v>10</v>
      </c>
      <c r="J2404" s="88">
        <v>7.8</v>
      </c>
      <c r="K2404" s="88">
        <v>16</v>
      </c>
    </row>
    <row r="2405" spans="1:11" ht="42" x14ac:dyDescent="0.2">
      <c r="A2405" s="87" t="s">
        <v>2323</v>
      </c>
      <c r="B2405" s="87" t="s">
        <v>128</v>
      </c>
      <c r="C2405" s="87" t="s">
        <v>69</v>
      </c>
      <c r="D2405" s="87" t="s">
        <v>64</v>
      </c>
      <c r="E2405" s="87"/>
      <c r="F2405" s="87"/>
      <c r="G2405" s="87">
        <v>10</v>
      </c>
      <c r="H2405" s="88">
        <v>0</v>
      </c>
      <c r="I2405" s="89">
        <v>10</v>
      </c>
      <c r="J2405" s="88">
        <v>9.4</v>
      </c>
      <c r="K2405" s="88">
        <v>19.25</v>
      </c>
    </row>
    <row r="2406" spans="1:11" ht="42" x14ac:dyDescent="0.2">
      <c r="A2406" s="87" t="s">
        <v>2819</v>
      </c>
      <c r="B2406" s="87" t="s">
        <v>128</v>
      </c>
      <c r="C2406" s="87" t="s">
        <v>69</v>
      </c>
      <c r="D2406" s="87" t="s">
        <v>62</v>
      </c>
      <c r="E2406" s="87"/>
      <c r="F2406" s="87"/>
      <c r="G2406" s="87">
        <v>10</v>
      </c>
      <c r="H2406" s="88">
        <v>0</v>
      </c>
      <c r="I2406" s="89">
        <v>10</v>
      </c>
      <c r="J2406" s="88">
        <v>11.8</v>
      </c>
      <c r="K2406" s="88">
        <v>24.2</v>
      </c>
    </row>
    <row r="2407" spans="1:11" ht="42" x14ac:dyDescent="0.2">
      <c r="A2407" s="87" t="s">
        <v>2820</v>
      </c>
      <c r="B2407" s="87" t="s">
        <v>128</v>
      </c>
      <c r="C2407" s="87" t="s">
        <v>69</v>
      </c>
      <c r="D2407" s="87" t="s">
        <v>63</v>
      </c>
      <c r="E2407" s="87"/>
      <c r="F2407" s="87"/>
      <c r="G2407" s="87">
        <v>10</v>
      </c>
      <c r="H2407" s="88">
        <v>0</v>
      </c>
      <c r="I2407" s="89">
        <v>10</v>
      </c>
      <c r="J2407" s="88">
        <v>14.2</v>
      </c>
      <c r="K2407" s="88">
        <v>29.1</v>
      </c>
    </row>
    <row r="2408" spans="1:11" ht="42" x14ac:dyDescent="0.2">
      <c r="A2408" s="87" t="s">
        <v>2324</v>
      </c>
      <c r="B2408" s="87" t="s">
        <v>128</v>
      </c>
      <c r="C2408" s="87" t="s">
        <v>69</v>
      </c>
      <c r="D2408" s="87" t="s">
        <v>59</v>
      </c>
      <c r="E2408" s="87"/>
      <c r="F2408" s="87"/>
      <c r="G2408" s="87">
        <v>10</v>
      </c>
      <c r="H2408" s="88">
        <v>0</v>
      </c>
      <c r="I2408" s="89">
        <v>10</v>
      </c>
      <c r="J2408" s="88">
        <v>7</v>
      </c>
      <c r="K2408" s="88">
        <v>14.35</v>
      </c>
    </row>
    <row r="2409" spans="1:11" ht="31.5" x14ac:dyDescent="0.2">
      <c r="A2409" s="87" t="s">
        <v>2325</v>
      </c>
      <c r="B2409" s="87" t="s">
        <v>2326</v>
      </c>
      <c r="C2409" s="87"/>
      <c r="D2409" s="87"/>
      <c r="E2409" s="87"/>
      <c r="F2409" s="87"/>
      <c r="G2409" s="87">
        <v>1</v>
      </c>
      <c r="H2409" s="88">
        <v>0</v>
      </c>
      <c r="I2409" s="89">
        <v>0</v>
      </c>
      <c r="J2409" s="88">
        <v>0</v>
      </c>
      <c r="K2409" s="88">
        <v>0</v>
      </c>
    </row>
    <row r="2410" spans="1:11" ht="42" x14ac:dyDescent="0.2">
      <c r="A2410" s="87" t="s">
        <v>2327</v>
      </c>
      <c r="B2410" s="87" t="s">
        <v>247</v>
      </c>
      <c r="C2410" s="87" t="s">
        <v>60</v>
      </c>
      <c r="D2410" s="87"/>
      <c r="E2410" s="87"/>
      <c r="F2410" s="87"/>
      <c r="G2410" s="87">
        <v>50</v>
      </c>
      <c r="H2410" s="88">
        <v>0</v>
      </c>
      <c r="I2410" s="89">
        <v>50</v>
      </c>
      <c r="J2410" s="88">
        <v>2.2000000000000002</v>
      </c>
      <c r="K2410" s="88">
        <v>4.5</v>
      </c>
    </row>
    <row r="2411" spans="1:11" ht="42" x14ac:dyDescent="0.2">
      <c r="A2411" s="87" t="s">
        <v>3159</v>
      </c>
      <c r="B2411" s="87" t="s">
        <v>2329</v>
      </c>
      <c r="C2411" s="87" t="s">
        <v>3040</v>
      </c>
      <c r="D2411" s="87"/>
      <c r="E2411" s="87" t="s">
        <v>1213</v>
      </c>
      <c r="F2411" s="87"/>
      <c r="G2411" s="87">
        <v>20</v>
      </c>
      <c r="H2411" s="88">
        <v>0</v>
      </c>
      <c r="I2411" s="89">
        <v>20</v>
      </c>
      <c r="J2411" s="88">
        <v>8.1999999999999993</v>
      </c>
      <c r="K2411" s="88">
        <v>16.8</v>
      </c>
    </row>
    <row r="2412" spans="1:11" ht="42" x14ac:dyDescent="0.2">
      <c r="A2412" s="87" t="s">
        <v>2328</v>
      </c>
      <c r="B2412" s="87" t="s">
        <v>2329</v>
      </c>
      <c r="C2412" s="87" t="s">
        <v>60</v>
      </c>
      <c r="D2412" s="87"/>
      <c r="E2412" s="87"/>
      <c r="F2412" s="87"/>
      <c r="G2412" s="87">
        <v>50</v>
      </c>
      <c r="H2412" s="88">
        <v>0</v>
      </c>
      <c r="I2412" s="89">
        <v>50</v>
      </c>
      <c r="J2412" s="88">
        <v>3.7</v>
      </c>
      <c r="K2412" s="88">
        <v>7.6</v>
      </c>
    </row>
    <row r="2413" spans="1:11" ht="42" x14ac:dyDescent="0.2">
      <c r="A2413" s="87" t="s">
        <v>2330</v>
      </c>
      <c r="B2413" s="87" t="s">
        <v>2331</v>
      </c>
      <c r="C2413" s="87" t="s">
        <v>69</v>
      </c>
      <c r="D2413" s="87" t="s">
        <v>61</v>
      </c>
      <c r="E2413" s="87"/>
      <c r="F2413" s="87"/>
      <c r="G2413" s="87">
        <v>10</v>
      </c>
      <c r="H2413" s="88">
        <v>1.85</v>
      </c>
      <c r="I2413" s="89">
        <v>10</v>
      </c>
      <c r="J2413" s="88">
        <v>11.65</v>
      </c>
      <c r="K2413" s="88">
        <v>23.85</v>
      </c>
    </row>
    <row r="2414" spans="1:11" ht="42" x14ac:dyDescent="0.2">
      <c r="A2414" s="87" t="s">
        <v>2332</v>
      </c>
      <c r="B2414" s="87" t="s">
        <v>2331</v>
      </c>
      <c r="C2414" s="87" t="s">
        <v>69</v>
      </c>
      <c r="D2414" s="87" t="s">
        <v>64</v>
      </c>
      <c r="E2414" s="87"/>
      <c r="F2414" s="87"/>
      <c r="G2414" s="87">
        <v>10</v>
      </c>
      <c r="H2414" s="88">
        <v>1.85</v>
      </c>
      <c r="I2414" s="89">
        <v>10</v>
      </c>
      <c r="J2414" s="88">
        <v>13.8</v>
      </c>
      <c r="K2414" s="88">
        <v>28.25</v>
      </c>
    </row>
    <row r="2415" spans="1:11" ht="42" x14ac:dyDescent="0.2">
      <c r="A2415" s="87" t="s">
        <v>2333</v>
      </c>
      <c r="B2415" s="87" t="s">
        <v>2331</v>
      </c>
      <c r="C2415" s="87" t="s">
        <v>69</v>
      </c>
      <c r="D2415" s="87" t="s">
        <v>62</v>
      </c>
      <c r="E2415" s="87"/>
      <c r="F2415" s="87"/>
      <c r="G2415" s="87">
        <v>10</v>
      </c>
      <c r="H2415" s="88">
        <v>1.85</v>
      </c>
      <c r="I2415" s="89">
        <v>10</v>
      </c>
      <c r="J2415" s="88">
        <v>15.55</v>
      </c>
      <c r="K2415" s="88">
        <v>31.8</v>
      </c>
    </row>
    <row r="2416" spans="1:11" ht="42" x14ac:dyDescent="0.2">
      <c r="A2416" s="87" t="s">
        <v>2334</v>
      </c>
      <c r="B2416" s="87" t="s">
        <v>2331</v>
      </c>
      <c r="C2416" s="87" t="s">
        <v>69</v>
      </c>
      <c r="D2416" s="87" t="s">
        <v>63</v>
      </c>
      <c r="E2416" s="87"/>
      <c r="F2416" s="87"/>
      <c r="G2416" s="87">
        <v>10</v>
      </c>
      <c r="H2416" s="88">
        <v>1.85</v>
      </c>
      <c r="I2416" s="89">
        <v>10</v>
      </c>
      <c r="J2416" s="88">
        <v>18.649999999999999</v>
      </c>
      <c r="K2416" s="88">
        <v>38.200000000000003</v>
      </c>
    </row>
    <row r="2417" spans="1:11" ht="42" x14ac:dyDescent="0.2">
      <c r="A2417" s="87" t="s">
        <v>2335</v>
      </c>
      <c r="B2417" s="87" t="s">
        <v>2331</v>
      </c>
      <c r="C2417" s="87" t="s">
        <v>69</v>
      </c>
      <c r="D2417" s="87" t="s">
        <v>59</v>
      </c>
      <c r="E2417" s="87"/>
      <c r="F2417" s="87" t="s">
        <v>2594</v>
      </c>
      <c r="G2417" s="87">
        <v>10</v>
      </c>
      <c r="H2417" s="88">
        <v>1.85</v>
      </c>
      <c r="I2417" s="89">
        <v>10</v>
      </c>
      <c r="J2417" s="88">
        <v>0</v>
      </c>
      <c r="K2417" s="88">
        <v>0</v>
      </c>
    </row>
    <row r="2418" spans="1:11" ht="42" x14ac:dyDescent="0.2">
      <c r="A2418" s="87" t="s">
        <v>2336</v>
      </c>
      <c r="B2418" s="87" t="s">
        <v>2331</v>
      </c>
      <c r="C2418" s="87"/>
      <c r="D2418" s="87" t="s">
        <v>62</v>
      </c>
      <c r="E2418" s="87"/>
      <c r="F2418" s="87"/>
      <c r="G2418" s="87">
        <v>10</v>
      </c>
      <c r="H2418" s="88">
        <v>1.85</v>
      </c>
      <c r="I2418" s="89">
        <v>10</v>
      </c>
      <c r="J2418" s="88">
        <v>16</v>
      </c>
      <c r="K2418" s="88">
        <v>32.75</v>
      </c>
    </row>
    <row r="2419" spans="1:11" ht="42" x14ac:dyDescent="0.2">
      <c r="A2419" s="87" t="s">
        <v>2337</v>
      </c>
      <c r="B2419" s="87" t="s">
        <v>2331</v>
      </c>
      <c r="C2419" s="87"/>
      <c r="D2419" s="87" t="s">
        <v>63</v>
      </c>
      <c r="E2419" s="87"/>
      <c r="F2419" s="87"/>
      <c r="G2419" s="87">
        <v>10</v>
      </c>
      <c r="H2419" s="88">
        <v>1.85</v>
      </c>
      <c r="I2419" s="89">
        <v>10</v>
      </c>
      <c r="J2419" s="88">
        <v>16.45</v>
      </c>
      <c r="K2419" s="88">
        <v>33.65</v>
      </c>
    </row>
    <row r="2420" spans="1:11" ht="42" x14ac:dyDescent="0.2">
      <c r="A2420" s="87" t="s">
        <v>2338</v>
      </c>
      <c r="B2420" s="87" t="s">
        <v>2331</v>
      </c>
      <c r="C2420" s="87"/>
      <c r="D2420" s="87" t="s">
        <v>329</v>
      </c>
      <c r="E2420" s="87"/>
      <c r="F2420" s="87"/>
      <c r="G2420" s="87">
        <v>10</v>
      </c>
      <c r="H2420" s="88">
        <v>1.85</v>
      </c>
      <c r="I2420" s="89">
        <v>10</v>
      </c>
      <c r="J2420" s="88">
        <v>16.95</v>
      </c>
      <c r="K2420" s="88">
        <v>34.700000000000003</v>
      </c>
    </row>
    <row r="2421" spans="1:11" ht="42" x14ac:dyDescent="0.2">
      <c r="A2421" s="87" t="s">
        <v>2821</v>
      </c>
      <c r="B2421" s="87" t="s">
        <v>2340</v>
      </c>
      <c r="C2421" s="87" t="s">
        <v>69</v>
      </c>
      <c r="D2421" s="87" t="s">
        <v>61</v>
      </c>
      <c r="E2421" s="87"/>
      <c r="F2421" s="87"/>
      <c r="G2421" s="87">
        <v>10</v>
      </c>
      <c r="H2421" s="88">
        <v>1</v>
      </c>
      <c r="I2421" s="89">
        <v>10</v>
      </c>
      <c r="J2421" s="88">
        <v>10.1</v>
      </c>
      <c r="K2421" s="88">
        <v>20.65</v>
      </c>
    </row>
    <row r="2422" spans="1:11" ht="42" x14ac:dyDescent="0.2">
      <c r="A2422" s="87" t="s">
        <v>2822</v>
      </c>
      <c r="B2422" s="87" t="s">
        <v>2340</v>
      </c>
      <c r="C2422" s="87" t="s">
        <v>69</v>
      </c>
      <c r="D2422" s="87" t="s">
        <v>64</v>
      </c>
      <c r="E2422" s="87"/>
      <c r="F2422" s="87"/>
      <c r="G2422" s="87">
        <v>10</v>
      </c>
      <c r="H2422" s="88">
        <v>1</v>
      </c>
      <c r="I2422" s="89">
        <v>10</v>
      </c>
      <c r="J2422" s="88">
        <v>12.05</v>
      </c>
      <c r="K2422" s="88">
        <v>24.65</v>
      </c>
    </row>
    <row r="2423" spans="1:11" ht="42" x14ac:dyDescent="0.2">
      <c r="A2423" s="87" t="s">
        <v>2823</v>
      </c>
      <c r="B2423" s="87" t="s">
        <v>2340</v>
      </c>
      <c r="C2423" s="87" t="s">
        <v>69</v>
      </c>
      <c r="D2423" s="87" t="s">
        <v>62</v>
      </c>
      <c r="E2423" s="87"/>
      <c r="F2423" s="87"/>
      <c r="G2423" s="87">
        <v>10</v>
      </c>
      <c r="H2423" s="88">
        <v>1</v>
      </c>
      <c r="I2423" s="89">
        <v>10</v>
      </c>
      <c r="J2423" s="88">
        <v>13.6</v>
      </c>
      <c r="K2423" s="88">
        <v>27.85</v>
      </c>
    </row>
    <row r="2424" spans="1:11" ht="42" x14ac:dyDescent="0.2">
      <c r="A2424" s="87" t="s">
        <v>3165</v>
      </c>
      <c r="B2424" s="87" t="s">
        <v>2340</v>
      </c>
      <c r="C2424" s="87" t="s">
        <v>69</v>
      </c>
      <c r="D2424" s="87" t="s">
        <v>63</v>
      </c>
      <c r="E2424" s="87"/>
      <c r="F2424" s="87"/>
      <c r="G2424" s="87">
        <v>5</v>
      </c>
      <c r="H2424" s="88">
        <v>1</v>
      </c>
      <c r="I2424" s="89">
        <v>10</v>
      </c>
      <c r="J2424" s="88">
        <v>14.8</v>
      </c>
      <c r="K2424" s="88">
        <v>30.35</v>
      </c>
    </row>
    <row r="2425" spans="1:11" ht="42" x14ac:dyDescent="0.2">
      <c r="A2425" s="87" t="s">
        <v>3406</v>
      </c>
      <c r="B2425" s="87" t="s">
        <v>2340</v>
      </c>
      <c r="C2425" s="87" t="s">
        <v>69</v>
      </c>
      <c r="D2425" s="87" t="s">
        <v>329</v>
      </c>
      <c r="E2425" s="87"/>
      <c r="F2425" s="87"/>
      <c r="G2425" s="87">
        <v>5</v>
      </c>
      <c r="H2425" s="88">
        <v>1</v>
      </c>
      <c r="I2425" s="89">
        <v>10</v>
      </c>
      <c r="J2425" s="88">
        <v>15.45</v>
      </c>
      <c r="K2425" s="88">
        <v>31.65</v>
      </c>
    </row>
    <row r="2426" spans="1:11" ht="42" x14ac:dyDescent="0.2">
      <c r="A2426" s="87" t="s">
        <v>3407</v>
      </c>
      <c r="B2426" s="87" t="s">
        <v>2340</v>
      </c>
      <c r="C2426" s="87" t="s">
        <v>69</v>
      </c>
      <c r="D2426" s="87" t="s">
        <v>59</v>
      </c>
      <c r="E2426" s="87"/>
      <c r="F2426" s="87" t="s">
        <v>2594</v>
      </c>
      <c r="G2426" s="87">
        <v>10</v>
      </c>
      <c r="H2426" s="88">
        <v>1</v>
      </c>
      <c r="I2426" s="89">
        <v>10</v>
      </c>
      <c r="J2426" s="88">
        <v>0</v>
      </c>
      <c r="K2426" s="88">
        <v>0</v>
      </c>
    </row>
    <row r="2427" spans="1:11" ht="42" x14ac:dyDescent="0.2">
      <c r="A2427" s="87" t="s">
        <v>2339</v>
      </c>
      <c r="B2427" s="87" t="s">
        <v>2340</v>
      </c>
      <c r="C2427" s="87" t="s">
        <v>60</v>
      </c>
      <c r="D2427" s="87"/>
      <c r="E2427" s="87"/>
      <c r="F2427" s="87"/>
      <c r="G2427" s="87">
        <v>50</v>
      </c>
      <c r="H2427" s="88">
        <v>1</v>
      </c>
      <c r="I2427" s="89">
        <v>50</v>
      </c>
      <c r="J2427" s="88">
        <v>3.4</v>
      </c>
      <c r="K2427" s="88">
        <v>6.9</v>
      </c>
    </row>
    <row r="2428" spans="1:11" ht="42" x14ac:dyDescent="0.2">
      <c r="A2428" s="87" t="s">
        <v>2824</v>
      </c>
      <c r="B2428" s="87" t="s">
        <v>2340</v>
      </c>
      <c r="C2428" s="87"/>
      <c r="D2428" s="87" t="s">
        <v>61</v>
      </c>
      <c r="E2428" s="87"/>
      <c r="F2428" s="87"/>
      <c r="G2428" s="87">
        <v>10</v>
      </c>
      <c r="H2428" s="88">
        <v>1</v>
      </c>
      <c r="I2428" s="89">
        <v>10</v>
      </c>
      <c r="J2428" s="88">
        <v>8.5500000000000007</v>
      </c>
      <c r="K2428" s="88">
        <v>17.45</v>
      </c>
    </row>
    <row r="2429" spans="1:11" ht="42" x14ac:dyDescent="0.2">
      <c r="A2429" s="87" t="s">
        <v>2825</v>
      </c>
      <c r="B2429" s="87" t="s">
        <v>2340</v>
      </c>
      <c r="C2429" s="87"/>
      <c r="D2429" s="87" t="s">
        <v>64</v>
      </c>
      <c r="E2429" s="87"/>
      <c r="F2429" s="87"/>
      <c r="G2429" s="87">
        <v>10</v>
      </c>
      <c r="H2429" s="88">
        <v>1</v>
      </c>
      <c r="I2429" s="89">
        <v>10</v>
      </c>
      <c r="J2429" s="88">
        <v>12.05</v>
      </c>
      <c r="K2429" s="88">
        <v>24.65</v>
      </c>
    </row>
    <row r="2430" spans="1:11" ht="42" x14ac:dyDescent="0.2">
      <c r="A2430" s="87" t="s">
        <v>2826</v>
      </c>
      <c r="B2430" s="87" t="s">
        <v>2340</v>
      </c>
      <c r="C2430" s="87"/>
      <c r="D2430" s="87" t="s">
        <v>62</v>
      </c>
      <c r="E2430" s="87"/>
      <c r="F2430" s="87"/>
      <c r="G2430" s="87">
        <v>10</v>
      </c>
      <c r="H2430" s="88">
        <v>1</v>
      </c>
      <c r="I2430" s="89">
        <v>10</v>
      </c>
      <c r="J2430" s="88">
        <v>14.25</v>
      </c>
      <c r="K2430" s="88">
        <v>29.1</v>
      </c>
    </row>
    <row r="2431" spans="1:11" ht="42" x14ac:dyDescent="0.2">
      <c r="A2431" s="87" t="s">
        <v>3408</v>
      </c>
      <c r="B2431" s="87" t="s">
        <v>2340</v>
      </c>
      <c r="C2431" s="87"/>
      <c r="D2431" s="87" t="s">
        <v>63</v>
      </c>
      <c r="E2431" s="87"/>
      <c r="F2431" s="87"/>
      <c r="G2431" s="87">
        <v>10</v>
      </c>
      <c r="H2431" s="88">
        <v>1</v>
      </c>
      <c r="I2431" s="89">
        <v>10</v>
      </c>
      <c r="J2431" s="88">
        <v>14.85</v>
      </c>
      <c r="K2431" s="88">
        <v>30.35</v>
      </c>
    </row>
    <row r="2432" spans="1:11" ht="42" x14ac:dyDescent="0.2">
      <c r="A2432" s="87" t="s">
        <v>2341</v>
      </c>
      <c r="B2432" s="87" t="s">
        <v>2342</v>
      </c>
      <c r="C2432" s="87" t="s">
        <v>60</v>
      </c>
      <c r="D2432" s="87"/>
      <c r="E2432" s="87" t="s">
        <v>1213</v>
      </c>
      <c r="F2432" s="87"/>
      <c r="G2432" s="87">
        <v>50</v>
      </c>
      <c r="H2432" s="88">
        <v>1.25</v>
      </c>
      <c r="I2432" s="89">
        <v>50</v>
      </c>
      <c r="J2432" s="88">
        <v>5.5</v>
      </c>
      <c r="K2432" s="88">
        <v>11</v>
      </c>
    </row>
    <row r="2433" spans="1:11" ht="42" x14ac:dyDescent="0.2">
      <c r="A2433" s="87" t="s">
        <v>2827</v>
      </c>
      <c r="B2433" s="87" t="s">
        <v>2342</v>
      </c>
      <c r="C2433" s="87"/>
      <c r="D2433" s="87"/>
      <c r="E2433" s="87" t="s">
        <v>1377</v>
      </c>
      <c r="F2433" s="87"/>
      <c r="G2433" s="87">
        <v>10</v>
      </c>
      <c r="H2433" s="88">
        <v>1.25</v>
      </c>
      <c r="I2433" s="89">
        <v>10</v>
      </c>
      <c r="J2433" s="88">
        <v>12.75</v>
      </c>
      <c r="K2433" s="88">
        <v>25.85</v>
      </c>
    </row>
    <row r="2434" spans="1:11" ht="42" x14ac:dyDescent="0.2">
      <c r="A2434" s="87" t="s">
        <v>2343</v>
      </c>
      <c r="B2434" s="87" t="s">
        <v>2342</v>
      </c>
      <c r="C2434" s="87"/>
      <c r="D2434" s="87"/>
      <c r="E2434" s="87" t="s">
        <v>83</v>
      </c>
      <c r="F2434" s="87"/>
      <c r="G2434" s="87">
        <v>5</v>
      </c>
      <c r="H2434" s="88">
        <v>1.25</v>
      </c>
      <c r="I2434" s="89">
        <v>10</v>
      </c>
      <c r="J2434" s="88">
        <v>15.25</v>
      </c>
      <c r="K2434" s="88">
        <v>31</v>
      </c>
    </row>
    <row r="2435" spans="1:11" ht="42" x14ac:dyDescent="0.2">
      <c r="A2435" s="87" t="s">
        <v>2344</v>
      </c>
      <c r="B2435" s="87" t="s">
        <v>2345</v>
      </c>
      <c r="C2435" s="87"/>
      <c r="D2435" s="87" t="s">
        <v>477</v>
      </c>
      <c r="E2435" s="87" t="s">
        <v>478</v>
      </c>
      <c r="F2435" s="87"/>
      <c r="G2435" s="87">
        <v>1</v>
      </c>
      <c r="H2435" s="88">
        <v>0</v>
      </c>
      <c r="I2435" s="89">
        <v>5</v>
      </c>
      <c r="J2435" s="88">
        <v>0</v>
      </c>
      <c r="K2435" s="88">
        <v>110</v>
      </c>
    </row>
    <row r="2436" spans="1:11" ht="42" x14ac:dyDescent="0.2">
      <c r="A2436" s="87" t="s">
        <v>2346</v>
      </c>
      <c r="B2436" s="87" t="s">
        <v>2345</v>
      </c>
      <c r="C2436" s="87"/>
      <c r="D2436" s="87" t="s">
        <v>787</v>
      </c>
      <c r="E2436" s="87" t="s">
        <v>478</v>
      </c>
      <c r="F2436" s="87"/>
      <c r="G2436" s="87">
        <v>1</v>
      </c>
      <c r="H2436" s="88">
        <v>0</v>
      </c>
      <c r="I2436" s="89">
        <v>0</v>
      </c>
      <c r="J2436" s="88">
        <v>9</v>
      </c>
      <c r="K2436" s="88">
        <v>0</v>
      </c>
    </row>
    <row r="2437" spans="1:11" ht="21" x14ac:dyDescent="0.2">
      <c r="A2437" s="87" t="s">
        <v>2347</v>
      </c>
      <c r="B2437" s="87" t="s">
        <v>2348</v>
      </c>
      <c r="C2437" s="87"/>
      <c r="D2437" s="87" t="s">
        <v>477</v>
      </c>
      <c r="E2437" s="87" t="s">
        <v>478</v>
      </c>
      <c r="F2437" s="87"/>
      <c r="G2437" s="87">
        <v>1</v>
      </c>
      <c r="H2437" s="88">
        <v>0</v>
      </c>
      <c r="I2437" s="89">
        <v>5</v>
      </c>
      <c r="J2437" s="88">
        <v>0</v>
      </c>
      <c r="K2437" s="88">
        <v>0</v>
      </c>
    </row>
    <row r="2438" spans="1:11" ht="21" x14ac:dyDescent="0.2">
      <c r="A2438" s="87" t="s">
        <v>2349</v>
      </c>
      <c r="B2438" s="87" t="s">
        <v>2348</v>
      </c>
      <c r="C2438" s="87"/>
      <c r="D2438" s="87" t="s">
        <v>787</v>
      </c>
      <c r="E2438" s="87" t="s">
        <v>478</v>
      </c>
      <c r="F2438" s="87"/>
      <c r="G2438" s="87">
        <v>1</v>
      </c>
      <c r="H2438" s="88">
        <v>0</v>
      </c>
      <c r="I2438" s="89">
        <v>0</v>
      </c>
      <c r="J2438" s="88">
        <v>45</v>
      </c>
      <c r="K2438" s="88">
        <v>0</v>
      </c>
    </row>
    <row r="2439" spans="1:11" ht="31.5" x14ac:dyDescent="0.2">
      <c r="A2439" s="87" t="s">
        <v>3669</v>
      </c>
      <c r="B2439" s="87" t="s">
        <v>2350</v>
      </c>
      <c r="C2439" s="87" t="s">
        <v>3117</v>
      </c>
      <c r="D2439" s="87" t="s">
        <v>410</v>
      </c>
      <c r="E2439" s="87"/>
      <c r="F2439" s="87" t="s">
        <v>2594</v>
      </c>
      <c r="G2439" s="87">
        <v>25</v>
      </c>
      <c r="H2439" s="88">
        <v>0</v>
      </c>
      <c r="I2439" s="89">
        <v>50</v>
      </c>
      <c r="J2439" s="88">
        <v>0</v>
      </c>
      <c r="K2439" s="88">
        <v>0</v>
      </c>
    </row>
    <row r="2440" spans="1:11" ht="31.5" x14ac:dyDescent="0.2">
      <c r="A2440" s="87" t="s">
        <v>2351</v>
      </c>
      <c r="B2440" s="87" t="s">
        <v>2350</v>
      </c>
      <c r="C2440" s="87" t="s">
        <v>3117</v>
      </c>
      <c r="D2440" s="87" t="s">
        <v>76</v>
      </c>
      <c r="E2440" s="87"/>
      <c r="F2440" s="87"/>
      <c r="G2440" s="87">
        <v>25</v>
      </c>
      <c r="H2440" s="88">
        <v>0</v>
      </c>
      <c r="I2440" s="89">
        <v>50</v>
      </c>
      <c r="J2440" s="88">
        <v>1.95</v>
      </c>
      <c r="K2440" s="88">
        <v>4</v>
      </c>
    </row>
    <row r="2441" spans="1:11" ht="31.5" x14ac:dyDescent="0.2">
      <c r="A2441" s="87" t="s">
        <v>2352</v>
      </c>
      <c r="B2441" s="87" t="s">
        <v>2350</v>
      </c>
      <c r="C2441" s="87" t="s">
        <v>3117</v>
      </c>
      <c r="D2441" s="87" t="s">
        <v>77</v>
      </c>
      <c r="E2441" s="87"/>
      <c r="F2441" s="87"/>
      <c r="G2441" s="87">
        <v>25</v>
      </c>
      <c r="H2441" s="88">
        <v>0</v>
      </c>
      <c r="I2441" s="89">
        <v>50</v>
      </c>
      <c r="J2441" s="88">
        <v>2.35</v>
      </c>
      <c r="K2441" s="88">
        <v>4.8</v>
      </c>
    </row>
    <row r="2442" spans="1:11" ht="31.5" x14ac:dyDescent="0.2">
      <c r="A2442" s="87" t="s">
        <v>3409</v>
      </c>
      <c r="B2442" s="87" t="s">
        <v>2350</v>
      </c>
      <c r="C2442" s="87" t="s">
        <v>3117</v>
      </c>
      <c r="D2442" s="87" t="s">
        <v>77</v>
      </c>
      <c r="E2442" s="87" t="s">
        <v>380</v>
      </c>
      <c r="F2442" s="87"/>
      <c r="G2442" s="87">
        <v>25</v>
      </c>
      <c r="H2442" s="88">
        <v>0</v>
      </c>
      <c r="I2442" s="89">
        <v>50</v>
      </c>
      <c r="J2442" s="88">
        <v>0</v>
      </c>
      <c r="K2442" s="88">
        <v>0</v>
      </c>
    </row>
    <row r="2443" spans="1:11" ht="31.5" x14ac:dyDescent="0.2">
      <c r="A2443" s="87" t="s">
        <v>2353</v>
      </c>
      <c r="B2443" s="87" t="s">
        <v>2350</v>
      </c>
      <c r="C2443" s="87" t="s">
        <v>3117</v>
      </c>
      <c r="D2443" s="87" t="s">
        <v>78</v>
      </c>
      <c r="E2443" s="87"/>
      <c r="F2443" s="87"/>
      <c r="G2443" s="87">
        <v>25</v>
      </c>
      <c r="H2443" s="88">
        <v>0</v>
      </c>
      <c r="I2443" s="89">
        <v>50</v>
      </c>
      <c r="J2443" s="88">
        <v>2.95</v>
      </c>
      <c r="K2443" s="88">
        <v>6.05</v>
      </c>
    </row>
    <row r="2444" spans="1:11" ht="31.5" x14ac:dyDescent="0.2">
      <c r="A2444" s="87" t="s">
        <v>2354</v>
      </c>
      <c r="B2444" s="87" t="s">
        <v>2350</v>
      </c>
      <c r="C2444" s="87" t="s">
        <v>3117</v>
      </c>
      <c r="D2444" s="87" t="s">
        <v>61</v>
      </c>
      <c r="E2444" s="87"/>
      <c r="F2444" s="87"/>
      <c r="G2444" s="87">
        <v>25</v>
      </c>
      <c r="H2444" s="88">
        <v>0</v>
      </c>
      <c r="I2444" s="89">
        <v>50</v>
      </c>
      <c r="J2444" s="88">
        <v>3.1</v>
      </c>
      <c r="K2444" s="88">
        <v>6.35</v>
      </c>
    </row>
    <row r="2445" spans="1:11" ht="31.5" x14ac:dyDescent="0.2">
      <c r="A2445" s="87" t="s">
        <v>2355</v>
      </c>
      <c r="B2445" s="87" t="s">
        <v>2350</v>
      </c>
      <c r="C2445" s="87" t="s">
        <v>3117</v>
      </c>
      <c r="D2445" s="87" t="s">
        <v>64</v>
      </c>
      <c r="E2445" s="87"/>
      <c r="F2445" s="87"/>
      <c r="G2445" s="87">
        <v>25</v>
      </c>
      <c r="H2445" s="88">
        <v>0</v>
      </c>
      <c r="I2445" s="89">
        <v>50</v>
      </c>
      <c r="J2445" s="88">
        <v>4.0999999999999996</v>
      </c>
      <c r="K2445" s="88">
        <v>8.4</v>
      </c>
    </row>
    <row r="2446" spans="1:11" ht="31.5" x14ac:dyDescent="0.2">
      <c r="A2446" s="87" t="s">
        <v>2356</v>
      </c>
      <c r="B2446" s="87" t="s">
        <v>2350</v>
      </c>
      <c r="C2446" s="87" t="s">
        <v>3117</v>
      </c>
      <c r="D2446" s="87" t="s">
        <v>81</v>
      </c>
      <c r="E2446" s="87"/>
      <c r="F2446" s="87"/>
      <c r="G2446" s="87">
        <v>25</v>
      </c>
      <c r="H2446" s="88">
        <v>0</v>
      </c>
      <c r="I2446" s="89">
        <v>50</v>
      </c>
      <c r="J2446" s="88">
        <v>2.0499999999999998</v>
      </c>
      <c r="K2446" s="88">
        <v>4.2</v>
      </c>
    </row>
    <row r="2447" spans="1:11" ht="31.5" x14ac:dyDescent="0.2">
      <c r="A2447" s="87" t="s">
        <v>2357</v>
      </c>
      <c r="B2447" s="87" t="s">
        <v>2350</v>
      </c>
      <c r="C2447" s="87" t="s">
        <v>3117</v>
      </c>
      <c r="D2447" s="87" t="s">
        <v>59</v>
      </c>
      <c r="E2447" s="87"/>
      <c r="F2447" s="87"/>
      <c r="G2447" s="87">
        <v>25</v>
      </c>
      <c r="H2447" s="88">
        <v>0</v>
      </c>
      <c r="I2447" s="89">
        <v>50</v>
      </c>
      <c r="J2447" s="88">
        <v>2.2000000000000002</v>
      </c>
      <c r="K2447" s="88">
        <v>4.5</v>
      </c>
    </row>
    <row r="2448" spans="1:11" ht="42" x14ac:dyDescent="0.2">
      <c r="A2448" s="87" t="s">
        <v>2358</v>
      </c>
      <c r="B2448" s="87" t="s">
        <v>2359</v>
      </c>
      <c r="C2448" s="87" t="s">
        <v>3117</v>
      </c>
      <c r="D2448" s="87" t="s">
        <v>61</v>
      </c>
      <c r="E2448" s="87"/>
      <c r="F2448" s="87"/>
      <c r="G2448" s="87">
        <v>25</v>
      </c>
      <c r="H2448" s="88">
        <v>0</v>
      </c>
      <c r="I2448" s="89">
        <v>50</v>
      </c>
      <c r="J2448" s="88">
        <v>3.1</v>
      </c>
      <c r="K2448" s="88">
        <v>6.35</v>
      </c>
    </row>
    <row r="2449" spans="1:11" ht="42" x14ac:dyDescent="0.2">
      <c r="A2449" s="87" t="s">
        <v>2360</v>
      </c>
      <c r="B2449" s="87" t="s">
        <v>2359</v>
      </c>
      <c r="C2449" s="87" t="s">
        <v>3117</v>
      </c>
      <c r="D2449" s="87" t="s">
        <v>64</v>
      </c>
      <c r="E2449" s="87"/>
      <c r="F2449" s="87"/>
      <c r="G2449" s="87">
        <v>25</v>
      </c>
      <c r="H2449" s="88">
        <v>0</v>
      </c>
      <c r="I2449" s="89">
        <v>50</v>
      </c>
      <c r="J2449" s="88">
        <v>4.0999999999999996</v>
      </c>
      <c r="K2449" s="88">
        <v>8.4</v>
      </c>
    </row>
    <row r="2450" spans="1:11" ht="42" x14ac:dyDescent="0.2">
      <c r="A2450" s="87" t="s">
        <v>2361</v>
      </c>
      <c r="B2450" s="87" t="s">
        <v>2359</v>
      </c>
      <c r="C2450" s="87" t="s">
        <v>3117</v>
      </c>
      <c r="D2450" s="87" t="s">
        <v>62</v>
      </c>
      <c r="E2450" s="87"/>
      <c r="F2450" s="87"/>
      <c r="G2450" s="87">
        <v>25</v>
      </c>
      <c r="H2450" s="88">
        <v>0</v>
      </c>
      <c r="I2450" s="89">
        <v>50</v>
      </c>
      <c r="J2450" s="88">
        <v>4.95</v>
      </c>
      <c r="K2450" s="88">
        <v>10.15</v>
      </c>
    </row>
    <row r="2451" spans="1:11" ht="42" x14ac:dyDescent="0.2">
      <c r="A2451" s="87" t="s">
        <v>2362</v>
      </c>
      <c r="B2451" s="87" t="s">
        <v>2359</v>
      </c>
      <c r="C2451" s="87" t="s">
        <v>3117</v>
      </c>
      <c r="D2451" s="87" t="s">
        <v>81</v>
      </c>
      <c r="E2451" s="87"/>
      <c r="F2451" s="87" t="s">
        <v>2363</v>
      </c>
      <c r="G2451" s="87">
        <v>25</v>
      </c>
      <c r="H2451" s="88">
        <v>0</v>
      </c>
      <c r="I2451" s="89">
        <v>50</v>
      </c>
      <c r="J2451" s="88">
        <v>2.0499999999999998</v>
      </c>
      <c r="K2451" s="88">
        <v>4.2</v>
      </c>
    </row>
    <row r="2452" spans="1:11" ht="42" x14ac:dyDescent="0.2">
      <c r="A2452" s="87" t="s">
        <v>2364</v>
      </c>
      <c r="B2452" s="87" t="s">
        <v>2359</v>
      </c>
      <c r="C2452" s="87" t="s">
        <v>3117</v>
      </c>
      <c r="D2452" s="87" t="s">
        <v>59</v>
      </c>
      <c r="E2452" s="87"/>
      <c r="F2452" s="87"/>
      <c r="G2452" s="87">
        <v>25</v>
      </c>
      <c r="H2452" s="88">
        <v>0</v>
      </c>
      <c r="I2452" s="89">
        <v>50</v>
      </c>
      <c r="J2452" s="88">
        <v>2.2000000000000002</v>
      </c>
      <c r="K2452" s="88">
        <v>4.5</v>
      </c>
    </row>
    <row r="2453" spans="1:11" ht="42" x14ac:dyDescent="0.2">
      <c r="A2453" s="87" t="s">
        <v>2365</v>
      </c>
      <c r="B2453" s="87" t="s">
        <v>2359</v>
      </c>
      <c r="C2453" s="87"/>
      <c r="D2453" s="87" t="s">
        <v>61</v>
      </c>
      <c r="E2453" s="87" t="s">
        <v>353</v>
      </c>
      <c r="F2453" s="87"/>
      <c r="G2453" s="87">
        <v>25</v>
      </c>
      <c r="H2453" s="88">
        <v>0</v>
      </c>
      <c r="I2453" s="89">
        <v>50</v>
      </c>
      <c r="J2453" s="88">
        <v>2.75</v>
      </c>
      <c r="K2453" s="88">
        <v>5.65</v>
      </c>
    </row>
    <row r="2454" spans="1:11" ht="42" x14ac:dyDescent="0.2">
      <c r="A2454" s="87" t="s">
        <v>2366</v>
      </c>
      <c r="B2454" s="87" t="s">
        <v>2359</v>
      </c>
      <c r="C2454" s="87"/>
      <c r="D2454" s="87" t="s">
        <v>64</v>
      </c>
      <c r="E2454" s="87" t="s">
        <v>353</v>
      </c>
      <c r="F2454" s="87"/>
      <c r="G2454" s="87">
        <v>25</v>
      </c>
      <c r="H2454" s="88">
        <v>0</v>
      </c>
      <c r="I2454" s="89">
        <v>50</v>
      </c>
      <c r="J2454" s="88">
        <v>4.4000000000000004</v>
      </c>
      <c r="K2454" s="88">
        <v>9</v>
      </c>
    </row>
    <row r="2455" spans="1:11" ht="42" x14ac:dyDescent="0.2">
      <c r="A2455" s="87" t="s">
        <v>2367</v>
      </c>
      <c r="B2455" s="87" t="s">
        <v>2359</v>
      </c>
      <c r="C2455" s="87"/>
      <c r="D2455" s="87" t="s">
        <v>62</v>
      </c>
      <c r="E2455" s="87" t="s">
        <v>353</v>
      </c>
      <c r="F2455" s="87"/>
      <c r="G2455" s="87">
        <v>10</v>
      </c>
      <c r="H2455" s="88">
        <v>0</v>
      </c>
      <c r="I2455" s="89">
        <v>10</v>
      </c>
      <c r="J2455" s="88">
        <v>6.5</v>
      </c>
      <c r="K2455" s="88">
        <v>13.3</v>
      </c>
    </row>
    <row r="2456" spans="1:11" ht="42" x14ac:dyDescent="0.2">
      <c r="A2456" s="87" t="s">
        <v>2368</v>
      </c>
      <c r="B2456" s="87" t="s">
        <v>2359</v>
      </c>
      <c r="C2456" s="87"/>
      <c r="D2456" s="87" t="s">
        <v>63</v>
      </c>
      <c r="E2456" s="87" t="s">
        <v>353</v>
      </c>
      <c r="F2456" s="87"/>
      <c r="G2456" s="87">
        <v>10</v>
      </c>
      <c r="H2456" s="88">
        <v>0</v>
      </c>
      <c r="I2456" s="89">
        <v>10</v>
      </c>
      <c r="J2456" s="88">
        <v>8.4</v>
      </c>
      <c r="K2456" s="88">
        <v>17.2</v>
      </c>
    </row>
    <row r="2457" spans="1:11" ht="42" x14ac:dyDescent="0.2">
      <c r="A2457" s="87" t="s">
        <v>2369</v>
      </c>
      <c r="B2457" s="87" t="s">
        <v>2359</v>
      </c>
      <c r="C2457" s="87"/>
      <c r="D2457" s="87" t="s">
        <v>329</v>
      </c>
      <c r="E2457" s="87" t="s">
        <v>353</v>
      </c>
      <c r="F2457" s="87" t="s">
        <v>331</v>
      </c>
      <c r="G2457" s="87">
        <v>10</v>
      </c>
      <c r="H2457" s="88">
        <v>0</v>
      </c>
      <c r="I2457" s="89">
        <v>10</v>
      </c>
      <c r="J2457" s="88">
        <v>10.1</v>
      </c>
      <c r="K2457" s="88">
        <v>20.7</v>
      </c>
    </row>
    <row r="2458" spans="1:11" ht="42" x14ac:dyDescent="0.2">
      <c r="A2458" s="87" t="s">
        <v>2370</v>
      </c>
      <c r="B2458" s="87" t="s">
        <v>2359</v>
      </c>
      <c r="C2458" s="87"/>
      <c r="D2458" s="87" t="s">
        <v>59</v>
      </c>
      <c r="E2458" s="87" t="s">
        <v>353</v>
      </c>
      <c r="F2458" s="87"/>
      <c r="G2458" s="87">
        <v>25</v>
      </c>
      <c r="H2458" s="88">
        <v>0</v>
      </c>
      <c r="I2458" s="89">
        <v>50</v>
      </c>
      <c r="J2458" s="88">
        <v>2.25</v>
      </c>
      <c r="K2458" s="88">
        <v>4.5999999999999996</v>
      </c>
    </row>
    <row r="2459" spans="1:11" ht="21" x14ac:dyDescent="0.2">
      <c r="A2459" s="87" t="s">
        <v>2371</v>
      </c>
      <c r="B2459" s="87" t="s">
        <v>2372</v>
      </c>
      <c r="C2459" s="87"/>
      <c r="D2459" s="87" t="s">
        <v>477</v>
      </c>
      <c r="E2459" s="87" t="s">
        <v>478</v>
      </c>
      <c r="F2459" s="87"/>
      <c r="G2459" s="87">
        <v>1</v>
      </c>
      <c r="H2459" s="88">
        <v>0</v>
      </c>
      <c r="I2459" s="89">
        <v>0</v>
      </c>
      <c r="J2459" s="88">
        <v>165</v>
      </c>
      <c r="K2459" s="88">
        <v>0</v>
      </c>
    </row>
    <row r="2460" spans="1:11" ht="21" x14ac:dyDescent="0.2">
      <c r="A2460" s="87" t="s">
        <v>2373</v>
      </c>
      <c r="B2460" s="87" t="s">
        <v>2372</v>
      </c>
      <c r="C2460" s="87"/>
      <c r="D2460" s="87" t="s">
        <v>1864</v>
      </c>
      <c r="E2460" s="87" t="s">
        <v>478</v>
      </c>
      <c r="F2460" s="87"/>
      <c r="G2460" s="87">
        <v>1</v>
      </c>
      <c r="H2460" s="88">
        <v>0</v>
      </c>
      <c r="I2460" s="89">
        <v>0</v>
      </c>
      <c r="J2460" s="88">
        <v>0</v>
      </c>
      <c r="K2460" s="88">
        <v>0</v>
      </c>
    </row>
    <row r="2461" spans="1:11" ht="31.5" x14ac:dyDescent="0.2">
      <c r="A2461" s="87" t="s">
        <v>2374</v>
      </c>
      <c r="B2461" s="87" t="s">
        <v>2375</v>
      </c>
      <c r="C2461" s="87" t="s">
        <v>69</v>
      </c>
      <c r="D2461" s="87"/>
      <c r="E2461" s="87"/>
      <c r="F2461" s="87"/>
      <c r="G2461" s="87">
        <v>10</v>
      </c>
      <c r="H2461" s="88">
        <v>1</v>
      </c>
      <c r="I2461" s="89">
        <v>10</v>
      </c>
      <c r="J2461" s="88">
        <v>8.1</v>
      </c>
      <c r="K2461" s="88">
        <v>16.55</v>
      </c>
    </row>
    <row r="2462" spans="1:11" ht="31.5" x14ac:dyDescent="0.2">
      <c r="A2462" s="87" t="s">
        <v>2376</v>
      </c>
      <c r="B2462" s="87" t="s">
        <v>2375</v>
      </c>
      <c r="C2462" s="87" t="s">
        <v>60</v>
      </c>
      <c r="D2462" s="87"/>
      <c r="E2462" s="87"/>
      <c r="F2462" s="87"/>
      <c r="G2462" s="87">
        <v>50</v>
      </c>
      <c r="H2462" s="88">
        <v>1</v>
      </c>
      <c r="I2462" s="89">
        <v>50</v>
      </c>
      <c r="J2462" s="88">
        <v>3.85</v>
      </c>
      <c r="K2462" s="88">
        <v>7.85</v>
      </c>
    </row>
    <row r="2463" spans="1:11" ht="21" x14ac:dyDescent="0.2">
      <c r="A2463" s="87" t="s">
        <v>2377</v>
      </c>
      <c r="B2463" s="87" t="s">
        <v>160</v>
      </c>
      <c r="C2463" s="87" t="s">
        <v>69</v>
      </c>
      <c r="D2463" s="87" t="s">
        <v>61</v>
      </c>
      <c r="E2463" s="87"/>
      <c r="F2463" s="87"/>
      <c r="G2463" s="87">
        <v>10</v>
      </c>
      <c r="H2463" s="88">
        <v>1</v>
      </c>
      <c r="I2463" s="89">
        <v>10</v>
      </c>
      <c r="J2463" s="88">
        <v>8.75</v>
      </c>
      <c r="K2463" s="88">
        <v>17.899999999999999</v>
      </c>
    </row>
    <row r="2464" spans="1:11" ht="21" x14ac:dyDescent="0.2">
      <c r="A2464" s="87" t="s">
        <v>2378</v>
      </c>
      <c r="B2464" s="87" t="s">
        <v>160</v>
      </c>
      <c r="C2464" s="87" t="s">
        <v>69</v>
      </c>
      <c r="D2464" s="87" t="s">
        <v>64</v>
      </c>
      <c r="E2464" s="87"/>
      <c r="F2464" s="87"/>
      <c r="G2464" s="87">
        <v>10</v>
      </c>
      <c r="H2464" s="88">
        <v>1</v>
      </c>
      <c r="I2464" s="89">
        <v>10</v>
      </c>
      <c r="J2464" s="88">
        <v>10.25</v>
      </c>
      <c r="K2464" s="88">
        <v>20.95</v>
      </c>
    </row>
    <row r="2465" spans="1:11" ht="21" x14ac:dyDescent="0.2">
      <c r="A2465" s="87" t="s">
        <v>2379</v>
      </c>
      <c r="B2465" s="87" t="s">
        <v>160</v>
      </c>
      <c r="C2465" s="87" t="s">
        <v>69</v>
      </c>
      <c r="D2465" s="87" t="s">
        <v>62</v>
      </c>
      <c r="E2465" s="87"/>
      <c r="F2465" s="87"/>
      <c r="G2465" s="87">
        <v>10</v>
      </c>
      <c r="H2465" s="88">
        <v>1</v>
      </c>
      <c r="I2465" s="89">
        <v>10</v>
      </c>
      <c r="J2465" s="88">
        <v>11.8</v>
      </c>
      <c r="K2465" s="88">
        <v>24.15</v>
      </c>
    </row>
    <row r="2466" spans="1:11" ht="21" x14ac:dyDescent="0.2">
      <c r="A2466" s="87" t="s">
        <v>2380</v>
      </c>
      <c r="B2466" s="87" t="s">
        <v>160</v>
      </c>
      <c r="C2466" s="87" t="s">
        <v>69</v>
      </c>
      <c r="D2466" s="87" t="s">
        <v>63</v>
      </c>
      <c r="E2466" s="87"/>
      <c r="F2466" s="87"/>
      <c r="G2466" s="87">
        <v>10</v>
      </c>
      <c r="H2466" s="88">
        <v>1</v>
      </c>
      <c r="I2466" s="89">
        <v>10</v>
      </c>
      <c r="J2466" s="88">
        <v>12.8</v>
      </c>
      <c r="K2466" s="88">
        <v>26.2</v>
      </c>
    </row>
    <row r="2467" spans="1:11" ht="21" x14ac:dyDescent="0.2">
      <c r="A2467" s="87" t="s">
        <v>2381</v>
      </c>
      <c r="B2467" s="87" t="s">
        <v>160</v>
      </c>
      <c r="C2467" s="87" t="s">
        <v>69</v>
      </c>
      <c r="D2467" s="87" t="s">
        <v>329</v>
      </c>
      <c r="E2467" s="87"/>
      <c r="F2467" s="87"/>
      <c r="G2467" s="87">
        <v>10</v>
      </c>
      <c r="H2467" s="88">
        <v>1</v>
      </c>
      <c r="I2467" s="89">
        <v>10</v>
      </c>
      <c r="J2467" s="88">
        <v>14.25</v>
      </c>
      <c r="K2467" s="88">
        <v>29.15</v>
      </c>
    </row>
    <row r="2468" spans="1:11" ht="21" x14ac:dyDescent="0.2">
      <c r="A2468" s="87" t="s">
        <v>2382</v>
      </c>
      <c r="B2468" s="87" t="s">
        <v>160</v>
      </c>
      <c r="C2468" s="87" t="s">
        <v>69</v>
      </c>
      <c r="D2468" s="87" t="s">
        <v>59</v>
      </c>
      <c r="E2468" s="87"/>
      <c r="F2468" s="87"/>
      <c r="G2468" s="87">
        <v>10</v>
      </c>
      <c r="H2468" s="88">
        <v>1</v>
      </c>
      <c r="I2468" s="89">
        <v>10</v>
      </c>
      <c r="J2468" s="88">
        <v>7.65</v>
      </c>
      <c r="K2468" s="88">
        <v>15.65</v>
      </c>
    </row>
    <row r="2469" spans="1:11" ht="21" x14ac:dyDescent="0.2">
      <c r="A2469" s="87" t="s">
        <v>2383</v>
      </c>
      <c r="B2469" s="87" t="s">
        <v>160</v>
      </c>
      <c r="C2469" s="87" t="s">
        <v>60</v>
      </c>
      <c r="D2469" s="87"/>
      <c r="E2469" s="87"/>
      <c r="F2469" s="87"/>
      <c r="G2469" s="87">
        <v>50</v>
      </c>
      <c r="H2469" s="88">
        <v>1</v>
      </c>
      <c r="I2469" s="89">
        <v>50</v>
      </c>
      <c r="J2469" s="88">
        <v>3.85</v>
      </c>
      <c r="K2469" s="88">
        <v>7.85</v>
      </c>
    </row>
    <row r="2470" spans="1:11" ht="31.5" x14ac:dyDescent="0.2">
      <c r="A2470" s="87" t="s">
        <v>2384</v>
      </c>
      <c r="B2470" s="87" t="s">
        <v>285</v>
      </c>
      <c r="C2470" s="87" t="s">
        <v>69</v>
      </c>
      <c r="D2470" s="87"/>
      <c r="E2470" s="87"/>
      <c r="F2470" s="87"/>
      <c r="G2470" s="87">
        <v>10</v>
      </c>
      <c r="H2470" s="88">
        <v>1</v>
      </c>
      <c r="I2470" s="89">
        <v>10</v>
      </c>
      <c r="J2470" s="88">
        <v>8.1</v>
      </c>
      <c r="K2470" s="88">
        <v>16.55</v>
      </c>
    </row>
    <row r="2471" spans="1:11" ht="31.5" x14ac:dyDescent="0.2">
      <c r="A2471" s="87" t="s">
        <v>2385</v>
      </c>
      <c r="B2471" s="87" t="s">
        <v>285</v>
      </c>
      <c r="C2471" s="87" t="s">
        <v>60</v>
      </c>
      <c r="D2471" s="87"/>
      <c r="E2471" s="87"/>
      <c r="F2471" s="87"/>
      <c r="G2471" s="87">
        <v>50</v>
      </c>
      <c r="H2471" s="88">
        <v>1</v>
      </c>
      <c r="I2471" s="89">
        <v>50</v>
      </c>
      <c r="J2471" s="88">
        <v>3.85</v>
      </c>
      <c r="K2471" s="88">
        <v>3.8</v>
      </c>
    </row>
    <row r="2472" spans="1:11" ht="21" x14ac:dyDescent="0.2">
      <c r="A2472" s="87" t="s">
        <v>2386</v>
      </c>
      <c r="B2472" s="87" t="s">
        <v>2387</v>
      </c>
      <c r="C2472" s="87" t="s">
        <v>69</v>
      </c>
      <c r="D2472" s="87" t="s">
        <v>61</v>
      </c>
      <c r="E2472" s="87"/>
      <c r="F2472" s="87"/>
      <c r="G2472" s="87">
        <v>10</v>
      </c>
      <c r="H2472" s="88">
        <v>3</v>
      </c>
      <c r="I2472" s="89">
        <v>10</v>
      </c>
      <c r="J2472" s="88">
        <v>15.3</v>
      </c>
      <c r="K2472" s="88">
        <v>31.3</v>
      </c>
    </row>
    <row r="2473" spans="1:11" ht="21" x14ac:dyDescent="0.2">
      <c r="A2473" s="87" t="s">
        <v>2388</v>
      </c>
      <c r="B2473" s="87" t="s">
        <v>2387</v>
      </c>
      <c r="C2473" s="87" t="s">
        <v>69</v>
      </c>
      <c r="D2473" s="87" t="s">
        <v>64</v>
      </c>
      <c r="E2473" s="87"/>
      <c r="F2473" s="87"/>
      <c r="G2473" s="87">
        <v>10</v>
      </c>
      <c r="H2473" s="88">
        <v>3</v>
      </c>
      <c r="I2473" s="89">
        <v>10</v>
      </c>
      <c r="J2473" s="88">
        <v>18</v>
      </c>
      <c r="K2473" s="88">
        <v>36.85</v>
      </c>
    </row>
    <row r="2474" spans="1:11" ht="21" x14ac:dyDescent="0.2">
      <c r="A2474" s="87" t="s">
        <v>3154</v>
      </c>
      <c r="B2474" s="87" t="s">
        <v>2387</v>
      </c>
      <c r="C2474" s="87" t="s">
        <v>69</v>
      </c>
      <c r="D2474" s="87" t="s">
        <v>62</v>
      </c>
      <c r="E2474" s="87"/>
      <c r="F2474" s="87"/>
      <c r="G2474" s="87">
        <v>10</v>
      </c>
      <c r="H2474" s="88">
        <v>3</v>
      </c>
      <c r="I2474" s="89">
        <v>10</v>
      </c>
      <c r="J2474" s="88">
        <v>20.3</v>
      </c>
      <c r="K2474" s="88">
        <v>41.55</v>
      </c>
    </row>
    <row r="2475" spans="1:11" ht="21" x14ac:dyDescent="0.2">
      <c r="A2475" s="87" t="s">
        <v>3410</v>
      </c>
      <c r="B2475" s="87" t="s">
        <v>2387</v>
      </c>
      <c r="C2475" s="87" t="s">
        <v>69</v>
      </c>
      <c r="D2475" s="87" t="s">
        <v>63</v>
      </c>
      <c r="E2475" s="87"/>
      <c r="F2475" s="87"/>
      <c r="G2475" s="87">
        <v>10</v>
      </c>
      <c r="H2475" s="88">
        <v>3</v>
      </c>
      <c r="I2475" s="89">
        <v>10</v>
      </c>
      <c r="J2475" s="88">
        <v>22.9</v>
      </c>
      <c r="K2475" s="88">
        <v>46.9</v>
      </c>
    </row>
    <row r="2476" spans="1:11" ht="21" x14ac:dyDescent="0.2">
      <c r="A2476" s="87" t="s">
        <v>2389</v>
      </c>
      <c r="B2476" s="87" t="s">
        <v>2387</v>
      </c>
      <c r="C2476" s="87" t="s">
        <v>69</v>
      </c>
      <c r="D2476" s="87" t="s">
        <v>59</v>
      </c>
      <c r="E2476" s="87"/>
      <c r="F2476" s="87"/>
      <c r="G2476" s="87">
        <v>10</v>
      </c>
      <c r="H2476" s="88">
        <v>3</v>
      </c>
      <c r="I2476" s="89">
        <v>10</v>
      </c>
      <c r="J2476" s="88">
        <v>14.55</v>
      </c>
      <c r="K2476" s="88">
        <v>29.75</v>
      </c>
    </row>
    <row r="2477" spans="1:11" ht="42" x14ac:dyDescent="0.2">
      <c r="A2477" s="87" t="s">
        <v>2390</v>
      </c>
      <c r="B2477" s="87" t="s">
        <v>2391</v>
      </c>
      <c r="C2477" s="87" t="s">
        <v>69</v>
      </c>
      <c r="D2477" s="87" t="s">
        <v>61</v>
      </c>
      <c r="E2477" s="87" t="s">
        <v>328</v>
      </c>
      <c r="F2477" s="87"/>
      <c r="G2477" s="87">
        <v>10</v>
      </c>
      <c r="H2477" s="88">
        <v>1</v>
      </c>
      <c r="I2477" s="89">
        <v>10</v>
      </c>
      <c r="J2477" s="88">
        <v>16.5</v>
      </c>
      <c r="K2477" s="88">
        <v>33.75</v>
      </c>
    </row>
    <row r="2478" spans="1:11" ht="42" x14ac:dyDescent="0.2">
      <c r="A2478" s="87" t="s">
        <v>2392</v>
      </c>
      <c r="B2478" s="87" t="s">
        <v>2391</v>
      </c>
      <c r="C2478" s="87" t="s">
        <v>69</v>
      </c>
      <c r="D2478" s="87" t="s">
        <v>64</v>
      </c>
      <c r="E2478" s="87" t="s">
        <v>328</v>
      </c>
      <c r="F2478" s="87"/>
      <c r="G2478" s="87">
        <v>10</v>
      </c>
      <c r="H2478" s="88">
        <v>1</v>
      </c>
      <c r="I2478" s="89">
        <v>10</v>
      </c>
      <c r="J2478" s="88">
        <v>18.649999999999999</v>
      </c>
      <c r="K2478" s="88">
        <v>38.200000000000003</v>
      </c>
    </row>
    <row r="2479" spans="1:11" ht="42" x14ac:dyDescent="0.2">
      <c r="A2479" s="87" t="s">
        <v>2393</v>
      </c>
      <c r="B2479" s="87" t="s">
        <v>2391</v>
      </c>
      <c r="C2479" s="87" t="s">
        <v>69</v>
      </c>
      <c r="D2479" s="87" t="s">
        <v>62</v>
      </c>
      <c r="E2479" s="87" t="s">
        <v>328</v>
      </c>
      <c r="F2479" s="87"/>
      <c r="G2479" s="87">
        <v>10</v>
      </c>
      <c r="H2479" s="88">
        <v>1</v>
      </c>
      <c r="I2479" s="89">
        <v>10</v>
      </c>
      <c r="J2479" s="88">
        <v>20.55</v>
      </c>
      <c r="K2479" s="88">
        <v>42.05</v>
      </c>
    </row>
    <row r="2480" spans="1:11" ht="42" x14ac:dyDescent="0.2">
      <c r="A2480" s="87" t="s">
        <v>2394</v>
      </c>
      <c r="B2480" s="87" t="s">
        <v>2391</v>
      </c>
      <c r="C2480" s="87" t="s">
        <v>69</v>
      </c>
      <c r="D2480" s="87" t="s">
        <v>63</v>
      </c>
      <c r="E2480" s="87" t="s">
        <v>328</v>
      </c>
      <c r="F2480" s="87"/>
      <c r="G2480" s="87">
        <v>10</v>
      </c>
      <c r="H2480" s="88">
        <v>1</v>
      </c>
      <c r="I2480" s="89">
        <v>10</v>
      </c>
      <c r="J2480" s="88">
        <v>23</v>
      </c>
      <c r="K2480" s="88">
        <v>47.1</v>
      </c>
    </row>
    <row r="2481" spans="1:11" ht="42" x14ac:dyDescent="0.2">
      <c r="A2481" s="87" t="s">
        <v>2828</v>
      </c>
      <c r="B2481" s="87" t="s">
        <v>2391</v>
      </c>
      <c r="C2481" s="87" t="s">
        <v>1146</v>
      </c>
      <c r="D2481" s="87" t="s">
        <v>61</v>
      </c>
      <c r="E2481" s="87" t="s">
        <v>328</v>
      </c>
      <c r="F2481" s="87" t="s">
        <v>331</v>
      </c>
      <c r="G2481" s="87">
        <v>5</v>
      </c>
      <c r="H2481" s="88">
        <v>1</v>
      </c>
      <c r="I2481" s="89">
        <v>10</v>
      </c>
      <c r="J2481" s="88">
        <v>20</v>
      </c>
      <c r="K2481" s="88">
        <v>40.950000000000003</v>
      </c>
    </row>
    <row r="2482" spans="1:11" ht="42" x14ac:dyDescent="0.2">
      <c r="A2482" s="87" t="s">
        <v>2829</v>
      </c>
      <c r="B2482" s="87" t="s">
        <v>2391</v>
      </c>
      <c r="C2482" s="87" t="s">
        <v>1146</v>
      </c>
      <c r="D2482" s="87" t="s">
        <v>64</v>
      </c>
      <c r="E2482" s="87" t="s">
        <v>328</v>
      </c>
      <c r="F2482" s="87" t="s">
        <v>331</v>
      </c>
      <c r="G2482" s="87">
        <v>5</v>
      </c>
      <c r="H2482" s="88">
        <v>1</v>
      </c>
      <c r="I2482" s="89">
        <v>10</v>
      </c>
      <c r="J2482" s="88">
        <v>22.4</v>
      </c>
      <c r="K2482" s="88">
        <v>45.85</v>
      </c>
    </row>
    <row r="2483" spans="1:11" ht="42" x14ac:dyDescent="0.2">
      <c r="A2483" s="87" t="s">
        <v>2830</v>
      </c>
      <c r="B2483" s="87" t="s">
        <v>2391</v>
      </c>
      <c r="C2483" s="87" t="s">
        <v>1146</v>
      </c>
      <c r="D2483" s="87" t="s">
        <v>62</v>
      </c>
      <c r="E2483" s="87" t="s">
        <v>328</v>
      </c>
      <c r="F2483" s="87" t="s">
        <v>331</v>
      </c>
      <c r="G2483" s="87">
        <v>5</v>
      </c>
      <c r="H2483" s="88">
        <v>1</v>
      </c>
      <c r="I2483" s="89">
        <v>10</v>
      </c>
      <c r="J2483" s="88">
        <v>24.4</v>
      </c>
      <c r="K2483" s="88">
        <v>49.95</v>
      </c>
    </row>
    <row r="2484" spans="1:11" ht="42" x14ac:dyDescent="0.2">
      <c r="A2484" s="87" t="s">
        <v>2831</v>
      </c>
      <c r="B2484" s="87" t="s">
        <v>2391</v>
      </c>
      <c r="C2484" s="87" t="s">
        <v>1146</v>
      </c>
      <c r="D2484" s="87" t="s">
        <v>63</v>
      </c>
      <c r="E2484" s="87" t="s">
        <v>328</v>
      </c>
      <c r="F2484" s="87" t="s">
        <v>331</v>
      </c>
      <c r="G2484" s="87">
        <v>5</v>
      </c>
      <c r="H2484" s="88">
        <v>1</v>
      </c>
      <c r="I2484" s="89">
        <v>10</v>
      </c>
      <c r="J2484" s="88">
        <v>26.4</v>
      </c>
      <c r="K2484" s="88">
        <v>54.05</v>
      </c>
    </row>
    <row r="2485" spans="1:11" ht="42" x14ac:dyDescent="0.2">
      <c r="A2485" s="87" t="s">
        <v>3411</v>
      </c>
      <c r="B2485" s="87" t="s">
        <v>2391</v>
      </c>
      <c r="C2485" s="87" t="s">
        <v>1146</v>
      </c>
      <c r="D2485" s="87" t="s">
        <v>329</v>
      </c>
      <c r="E2485" s="87" t="s">
        <v>328</v>
      </c>
      <c r="F2485" s="87" t="s">
        <v>331</v>
      </c>
      <c r="G2485" s="87">
        <v>5</v>
      </c>
      <c r="H2485" s="88">
        <v>1</v>
      </c>
      <c r="I2485" s="89">
        <v>10</v>
      </c>
      <c r="J2485" s="88">
        <v>28.4</v>
      </c>
      <c r="K2485" s="88">
        <v>58.15</v>
      </c>
    </row>
    <row r="2486" spans="1:11" ht="42" x14ac:dyDescent="0.2">
      <c r="A2486" s="87" t="s">
        <v>2395</v>
      </c>
      <c r="B2486" s="87" t="s">
        <v>2391</v>
      </c>
      <c r="C2486" s="87"/>
      <c r="D2486" s="87" t="s">
        <v>61</v>
      </c>
      <c r="E2486" s="87"/>
      <c r="F2486" s="87" t="s">
        <v>1137</v>
      </c>
      <c r="G2486" s="87">
        <v>10</v>
      </c>
      <c r="H2486" s="88">
        <v>1</v>
      </c>
      <c r="I2486" s="89">
        <v>10</v>
      </c>
      <c r="J2486" s="88">
        <v>13.75</v>
      </c>
      <c r="K2486" s="88">
        <v>28.15</v>
      </c>
    </row>
    <row r="2487" spans="1:11" ht="42" x14ac:dyDescent="0.2">
      <c r="A2487" s="87" t="s">
        <v>2396</v>
      </c>
      <c r="B2487" s="87" t="s">
        <v>2391</v>
      </c>
      <c r="C2487" s="87"/>
      <c r="D2487" s="87" t="s">
        <v>64</v>
      </c>
      <c r="E2487" s="87"/>
      <c r="F2487" s="87" t="s">
        <v>1137</v>
      </c>
      <c r="G2487" s="87">
        <v>10</v>
      </c>
      <c r="H2487" s="88">
        <v>1</v>
      </c>
      <c r="I2487" s="89">
        <v>10</v>
      </c>
      <c r="J2487" s="88">
        <v>15.55</v>
      </c>
      <c r="K2487" s="88">
        <v>31.8</v>
      </c>
    </row>
    <row r="2488" spans="1:11" ht="42" x14ac:dyDescent="0.2">
      <c r="A2488" s="87" t="s">
        <v>2397</v>
      </c>
      <c r="B2488" s="87" t="s">
        <v>2391</v>
      </c>
      <c r="C2488" s="87"/>
      <c r="D2488" s="87" t="s">
        <v>62</v>
      </c>
      <c r="E2488" s="87"/>
      <c r="F2488" s="87" t="s">
        <v>1137</v>
      </c>
      <c r="G2488" s="87">
        <v>10</v>
      </c>
      <c r="H2488" s="88">
        <v>1</v>
      </c>
      <c r="I2488" s="89">
        <v>10</v>
      </c>
      <c r="J2488" s="88">
        <v>17.149999999999999</v>
      </c>
      <c r="K2488" s="88">
        <v>35.1</v>
      </c>
    </row>
    <row r="2489" spans="1:11" ht="42" x14ac:dyDescent="0.2">
      <c r="A2489" s="87" t="s">
        <v>2398</v>
      </c>
      <c r="B2489" s="87" t="s">
        <v>2391</v>
      </c>
      <c r="C2489" s="87"/>
      <c r="D2489" s="87" t="s">
        <v>62</v>
      </c>
      <c r="E2489" s="87" t="s">
        <v>816</v>
      </c>
      <c r="F2489" s="87" t="s">
        <v>331</v>
      </c>
      <c r="G2489" s="87">
        <v>5</v>
      </c>
      <c r="H2489" s="88">
        <v>1</v>
      </c>
      <c r="I2489" s="89">
        <v>10</v>
      </c>
      <c r="J2489" s="88">
        <v>27.25</v>
      </c>
      <c r="K2489" s="88">
        <v>55.8</v>
      </c>
    </row>
    <row r="2490" spans="1:11" ht="42" x14ac:dyDescent="0.2">
      <c r="A2490" s="87" t="s">
        <v>2399</v>
      </c>
      <c r="B2490" s="87" t="s">
        <v>2391</v>
      </c>
      <c r="C2490" s="87"/>
      <c r="D2490" s="87" t="s">
        <v>62</v>
      </c>
      <c r="E2490" s="87" t="s">
        <v>328</v>
      </c>
      <c r="F2490" s="87"/>
      <c r="G2490" s="87">
        <v>10</v>
      </c>
      <c r="H2490" s="88">
        <v>1</v>
      </c>
      <c r="I2490" s="89">
        <v>10</v>
      </c>
      <c r="J2490" s="88">
        <v>20.55</v>
      </c>
      <c r="K2490" s="88">
        <v>42.05</v>
      </c>
    </row>
    <row r="2491" spans="1:11" ht="42" x14ac:dyDescent="0.2">
      <c r="A2491" s="87" t="s">
        <v>2400</v>
      </c>
      <c r="B2491" s="87" t="s">
        <v>2391</v>
      </c>
      <c r="C2491" s="87"/>
      <c r="D2491" s="87" t="s">
        <v>63</v>
      </c>
      <c r="E2491" s="87"/>
      <c r="F2491" s="87" t="s">
        <v>1137</v>
      </c>
      <c r="G2491" s="87">
        <v>10</v>
      </c>
      <c r="H2491" s="88">
        <v>1</v>
      </c>
      <c r="I2491" s="89">
        <v>10</v>
      </c>
      <c r="J2491" s="88">
        <v>19.149999999999999</v>
      </c>
      <c r="K2491" s="88">
        <v>39.200000000000003</v>
      </c>
    </row>
    <row r="2492" spans="1:11" ht="42" x14ac:dyDescent="0.2">
      <c r="A2492" s="87" t="s">
        <v>2401</v>
      </c>
      <c r="B2492" s="87" t="s">
        <v>2391</v>
      </c>
      <c r="C2492" s="87"/>
      <c r="D2492" s="87" t="s">
        <v>63</v>
      </c>
      <c r="E2492" s="87" t="s">
        <v>816</v>
      </c>
      <c r="F2492" s="87" t="s">
        <v>331</v>
      </c>
      <c r="G2492" s="87">
        <v>5</v>
      </c>
      <c r="H2492" s="88">
        <v>1</v>
      </c>
      <c r="I2492" s="89">
        <v>10</v>
      </c>
      <c r="J2492" s="88">
        <v>29.45</v>
      </c>
      <c r="K2492" s="88">
        <v>60.3</v>
      </c>
    </row>
    <row r="2493" spans="1:11" ht="42" x14ac:dyDescent="0.2">
      <c r="A2493" s="87" t="s">
        <v>2402</v>
      </c>
      <c r="B2493" s="87" t="s">
        <v>2391</v>
      </c>
      <c r="C2493" s="87"/>
      <c r="D2493" s="87" t="s">
        <v>63</v>
      </c>
      <c r="E2493" s="87" t="s">
        <v>328</v>
      </c>
      <c r="F2493" s="87"/>
      <c r="G2493" s="87">
        <v>10</v>
      </c>
      <c r="H2493" s="88">
        <v>1</v>
      </c>
      <c r="I2493" s="89">
        <v>10</v>
      </c>
      <c r="J2493" s="88">
        <v>23</v>
      </c>
      <c r="K2493" s="88">
        <v>47.1</v>
      </c>
    </row>
    <row r="2494" spans="1:11" ht="42" x14ac:dyDescent="0.2">
      <c r="A2494" s="87" t="s">
        <v>2403</v>
      </c>
      <c r="B2494" s="87" t="s">
        <v>2391</v>
      </c>
      <c r="C2494" s="87"/>
      <c r="D2494" s="87" t="s">
        <v>59</v>
      </c>
      <c r="E2494" s="87"/>
      <c r="F2494" s="87"/>
      <c r="G2494" s="87">
        <v>10</v>
      </c>
      <c r="H2494" s="88">
        <v>1</v>
      </c>
      <c r="I2494" s="89">
        <v>10</v>
      </c>
      <c r="J2494" s="88">
        <v>11.95</v>
      </c>
      <c r="K2494" s="88">
        <v>24.45</v>
      </c>
    </row>
    <row r="2495" spans="1:11" ht="52.5" x14ac:dyDescent="0.2">
      <c r="A2495" s="87" t="s">
        <v>2404</v>
      </c>
      <c r="B2495" s="87" t="s">
        <v>295</v>
      </c>
      <c r="C2495" s="87" t="s">
        <v>79</v>
      </c>
      <c r="D2495" s="87"/>
      <c r="E2495" s="87"/>
      <c r="F2495" s="87"/>
      <c r="G2495" s="87">
        <v>10</v>
      </c>
      <c r="H2495" s="88">
        <v>0.5</v>
      </c>
      <c r="I2495" s="89">
        <v>10</v>
      </c>
      <c r="J2495" s="88">
        <v>6.3</v>
      </c>
      <c r="K2495" s="88">
        <v>12.65</v>
      </c>
    </row>
    <row r="2496" spans="1:11" ht="52.5" x14ac:dyDescent="0.2">
      <c r="A2496" s="87" t="s">
        <v>2405</v>
      </c>
      <c r="B2496" s="87" t="s">
        <v>295</v>
      </c>
      <c r="C2496" s="87" t="s">
        <v>60</v>
      </c>
      <c r="D2496" s="87"/>
      <c r="E2496" s="87"/>
      <c r="F2496" s="87"/>
      <c r="G2496" s="87">
        <v>50</v>
      </c>
      <c r="H2496" s="88">
        <v>0.5</v>
      </c>
      <c r="I2496" s="89">
        <v>50</v>
      </c>
      <c r="J2496" s="88">
        <v>3.2</v>
      </c>
      <c r="K2496" s="88">
        <v>6.3</v>
      </c>
    </row>
    <row r="2497" spans="1:11" ht="42" x14ac:dyDescent="0.2">
      <c r="A2497" s="87" t="s">
        <v>3138</v>
      </c>
      <c r="B2497" s="87" t="s">
        <v>3139</v>
      </c>
      <c r="C2497" s="87" t="s">
        <v>60</v>
      </c>
      <c r="D2497" s="87"/>
      <c r="E2497" s="87"/>
      <c r="F2497" s="87"/>
      <c r="G2497" s="87">
        <v>50</v>
      </c>
      <c r="H2497" s="88">
        <v>0.65</v>
      </c>
      <c r="I2497" s="89">
        <v>50</v>
      </c>
      <c r="J2497" s="88">
        <v>3.2</v>
      </c>
      <c r="K2497" s="88">
        <v>6.3</v>
      </c>
    </row>
    <row r="2498" spans="1:11" ht="52.5" x14ac:dyDescent="0.2">
      <c r="A2498" s="87" t="s">
        <v>3140</v>
      </c>
      <c r="B2498" s="87" t="s">
        <v>3141</v>
      </c>
      <c r="C2498" s="87" t="s">
        <v>60</v>
      </c>
      <c r="D2498" s="87"/>
      <c r="E2498" s="87"/>
      <c r="F2498" s="87"/>
      <c r="G2498" s="87">
        <v>50</v>
      </c>
      <c r="H2498" s="88">
        <v>0.65</v>
      </c>
      <c r="I2498" s="89">
        <v>50</v>
      </c>
      <c r="J2498" s="88">
        <v>3.2</v>
      </c>
      <c r="K2498" s="88">
        <v>6.3</v>
      </c>
    </row>
    <row r="2499" spans="1:11" ht="42" x14ac:dyDescent="0.2">
      <c r="A2499" s="87" t="s">
        <v>3412</v>
      </c>
      <c r="B2499" s="87" t="s">
        <v>2406</v>
      </c>
      <c r="C2499" s="87" t="s">
        <v>69</v>
      </c>
      <c r="D2499" s="87" t="s">
        <v>61</v>
      </c>
      <c r="E2499" s="87" t="s">
        <v>1213</v>
      </c>
      <c r="F2499" s="87"/>
      <c r="G2499" s="87">
        <v>10</v>
      </c>
      <c r="H2499" s="88">
        <v>1.5</v>
      </c>
      <c r="I2499" s="89">
        <v>10</v>
      </c>
      <c r="J2499" s="88">
        <v>12.4</v>
      </c>
      <c r="K2499" s="88">
        <v>25.35</v>
      </c>
    </row>
    <row r="2500" spans="1:11" ht="42" x14ac:dyDescent="0.2">
      <c r="A2500" s="87" t="s">
        <v>3413</v>
      </c>
      <c r="B2500" s="87" t="s">
        <v>2406</v>
      </c>
      <c r="C2500" s="87" t="s">
        <v>69</v>
      </c>
      <c r="D2500" s="87" t="s">
        <v>64</v>
      </c>
      <c r="E2500" s="87" t="s">
        <v>1213</v>
      </c>
      <c r="F2500" s="87"/>
      <c r="G2500" s="87">
        <v>10</v>
      </c>
      <c r="H2500" s="88">
        <v>1.5</v>
      </c>
      <c r="I2500" s="89">
        <v>10</v>
      </c>
      <c r="J2500" s="88">
        <v>15.15</v>
      </c>
      <c r="K2500" s="88">
        <v>31</v>
      </c>
    </row>
    <row r="2501" spans="1:11" ht="42" x14ac:dyDescent="0.2">
      <c r="A2501" s="87" t="s">
        <v>3414</v>
      </c>
      <c r="B2501" s="87" t="s">
        <v>2406</v>
      </c>
      <c r="C2501" s="87" t="s">
        <v>69</v>
      </c>
      <c r="D2501" s="87" t="s">
        <v>62</v>
      </c>
      <c r="E2501" s="87" t="s">
        <v>1213</v>
      </c>
      <c r="F2501" s="87"/>
      <c r="G2501" s="87">
        <v>10</v>
      </c>
      <c r="H2501" s="88">
        <v>1.5</v>
      </c>
      <c r="I2501" s="89">
        <v>10</v>
      </c>
      <c r="J2501" s="88">
        <v>17.850000000000001</v>
      </c>
      <c r="K2501" s="88">
        <v>36.549999999999997</v>
      </c>
    </row>
    <row r="2502" spans="1:11" ht="42" x14ac:dyDescent="0.2">
      <c r="A2502" s="87" t="s">
        <v>3415</v>
      </c>
      <c r="B2502" s="87" t="s">
        <v>2406</v>
      </c>
      <c r="C2502" s="87" t="s">
        <v>69</v>
      </c>
      <c r="D2502" s="87" t="s">
        <v>63</v>
      </c>
      <c r="E2502" s="87" t="s">
        <v>1213</v>
      </c>
      <c r="F2502" s="87"/>
      <c r="G2502" s="87">
        <v>10</v>
      </c>
      <c r="H2502" s="88">
        <v>1.5</v>
      </c>
      <c r="I2502" s="89">
        <v>10</v>
      </c>
      <c r="J2502" s="88">
        <v>20.05</v>
      </c>
      <c r="K2502" s="88">
        <v>41.05</v>
      </c>
    </row>
    <row r="2503" spans="1:11" ht="42" x14ac:dyDescent="0.2">
      <c r="A2503" s="87" t="s">
        <v>3416</v>
      </c>
      <c r="B2503" s="87" t="s">
        <v>2406</v>
      </c>
      <c r="C2503" s="87" t="s">
        <v>69</v>
      </c>
      <c r="D2503" s="87" t="s">
        <v>329</v>
      </c>
      <c r="E2503" s="87" t="s">
        <v>1213</v>
      </c>
      <c r="F2503" s="87"/>
      <c r="G2503" s="87">
        <v>10</v>
      </c>
      <c r="H2503" s="88">
        <v>1.5</v>
      </c>
      <c r="I2503" s="89">
        <v>10</v>
      </c>
      <c r="J2503" s="88">
        <v>22.15</v>
      </c>
      <c r="K2503" s="88">
        <v>45.35</v>
      </c>
    </row>
    <row r="2504" spans="1:11" ht="42" x14ac:dyDescent="0.2">
      <c r="A2504" s="87" t="s">
        <v>3417</v>
      </c>
      <c r="B2504" s="87" t="s">
        <v>2406</v>
      </c>
      <c r="C2504" s="87" t="s">
        <v>69</v>
      </c>
      <c r="D2504" s="87" t="s">
        <v>59</v>
      </c>
      <c r="E2504" s="87" t="s">
        <v>1213</v>
      </c>
      <c r="F2504" s="87" t="s">
        <v>2594</v>
      </c>
      <c r="G2504" s="87">
        <v>10</v>
      </c>
      <c r="H2504" s="88">
        <v>1.5</v>
      </c>
      <c r="I2504" s="89">
        <v>10</v>
      </c>
      <c r="J2504" s="88">
        <v>0</v>
      </c>
      <c r="K2504" s="88">
        <v>0</v>
      </c>
    </row>
    <row r="2505" spans="1:11" ht="42" x14ac:dyDescent="0.2">
      <c r="A2505" s="87" t="s">
        <v>2832</v>
      </c>
      <c r="B2505" s="87" t="s">
        <v>2406</v>
      </c>
      <c r="C2505" s="87" t="s">
        <v>60</v>
      </c>
      <c r="D2505" s="87"/>
      <c r="E2505" s="87"/>
      <c r="F2505" s="87"/>
      <c r="G2505" s="87">
        <v>50</v>
      </c>
      <c r="H2505" s="88">
        <v>1.5</v>
      </c>
      <c r="I2505" s="89">
        <v>50</v>
      </c>
      <c r="J2505" s="88">
        <v>4.05</v>
      </c>
      <c r="K2505" s="88">
        <v>8.25</v>
      </c>
    </row>
    <row r="2506" spans="1:11" ht="42" x14ac:dyDescent="0.2">
      <c r="A2506" s="87" t="s">
        <v>2407</v>
      </c>
      <c r="B2506" s="87" t="s">
        <v>154</v>
      </c>
      <c r="C2506" s="87" t="s">
        <v>60</v>
      </c>
      <c r="D2506" s="87"/>
      <c r="E2506" s="87"/>
      <c r="F2506" s="87"/>
      <c r="G2506" s="87">
        <v>50</v>
      </c>
      <c r="H2506" s="88">
        <v>0.5</v>
      </c>
      <c r="I2506" s="89">
        <v>50</v>
      </c>
      <c r="J2506" s="88">
        <v>2.4</v>
      </c>
      <c r="K2506" s="88">
        <v>4.8499999999999996</v>
      </c>
    </row>
    <row r="2507" spans="1:11" ht="42" x14ac:dyDescent="0.2">
      <c r="A2507" s="87" t="s">
        <v>3418</v>
      </c>
      <c r="B2507" s="87" t="s">
        <v>173</v>
      </c>
      <c r="C2507" s="87" t="s">
        <v>3040</v>
      </c>
      <c r="D2507" s="87"/>
      <c r="E2507" s="87"/>
      <c r="F2507" s="87"/>
      <c r="G2507" s="87">
        <v>20</v>
      </c>
      <c r="H2507" s="88">
        <v>0.65</v>
      </c>
      <c r="I2507" s="89">
        <v>20</v>
      </c>
      <c r="J2507" s="88">
        <v>4.05</v>
      </c>
      <c r="K2507" s="88">
        <v>8.0500000000000007</v>
      </c>
    </row>
    <row r="2508" spans="1:11" ht="42" x14ac:dyDescent="0.2">
      <c r="A2508" s="87" t="s">
        <v>2408</v>
      </c>
      <c r="B2508" s="87" t="s">
        <v>173</v>
      </c>
      <c r="C2508" s="87" t="s">
        <v>60</v>
      </c>
      <c r="D2508" s="87"/>
      <c r="E2508" s="87"/>
      <c r="F2508" s="87"/>
      <c r="G2508" s="87">
        <v>50</v>
      </c>
      <c r="H2508" s="88">
        <v>0.65</v>
      </c>
      <c r="I2508" s="89">
        <v>50</v>
      </c>
      <c r="J2508" s="88">
        <v>3.2</v>
      </c>
      <c r="K2508" s="88">
        <v>6.3</v>
      </c>
    </row>
    <row r="2509" spans="1:11" ht="42" x14ac:dyDescent="0.2">
      <c r="A2509" s="87" t="s">
        <v>2409</v>
      </c>
      <c r="B2509" s="87" t="s">
        <v>2410</v>
      </c>
      <c r="C2509" s="87"/>
      <c r="D2509" s="87" t="s">
        <v>61</v>
      </c>
      <c r="E2509" s="87"/>
      <c r="F2509" s="87"/>
      <c r="G2509" s="87">
        <v>10</v>
      </c>
      <c r="H2509" s="88">
        <v>1</v>
      </c>
      <c r="I2509" s="89">
        <v>10</v>
      </c>
      <c r="J2509" s="88">
        <v>11.45</v>
      </c>
      <c r="K2509" s="88">
        <v>23.4</v>
      </c>
    </row>
    <row r="2510" spans="1:11" ht="42" x14ac:dyDescent="0.2">
      <c r="A2510" s="87" t="s">
        <v>2411</v>
      </c>
      <c r="B2510" s="87" t="s">
        <v>2410</v>
      </c>
      <c r="C2510" s="87"/>
      <c r="D2510" s="87" t="s">
        <v>64</v>
      </c>
      <c r="E2510" s="87"/>
      <c r="F2510" s="87"/>
      <c r="G2510" s="87">
        <v>10</v>
      </c>
      <c r="H2510" s="88">
        <v>1</v>
      </c>
      <c r="I2510" s="89">
        <v>10</v>
      </c>
      <c r="J2510" s="88">
        <v>12.45</v>
      </c>
      <c r="K2510" s="88">
        <v>25.45</v>
      </c>
    </row>
    <row r="2511" spans="1:11" ht="42" x14ac:dyDescent="0.2">
      <c r="A2511" s="87" t="s">
        <v>2412</v>
      </c>
      <c r="B2511" s="87" t="s">
        <v>2410</v>
      </c>
      <c r="C2511" s="87"/>
      <c r="D2511" s="87" t="s">
        <v>62</v>
      </c>
      <c r="E2511" s="87"/>
      <c r="F2511" s="87"/>
      <c r="G2511" s="87">
        <v>10</v>
      </c>
      <c r="H2511" s="88">
        <v>1</v>
      </c>
      <c r="I2511" s="89">
        <v>10</v>
      </c>
      <c r="J2511" s="88">
        <v>14.1</v>
      </c>
      <c r="K2511" s="88">
        <v>28.85</v>
      </c>
    </row>
    <row r="2512" spans="1:11" ht="42" x14ac:dyDescent="0.2">
      <c r="A2512" s="87" t="s">
        <v>2833</v>
      </c>
      <c r="B2512" s="87" t="s">
        <v>2414</v>
      </c>
      <c r="C2512" s="87"/>
      <c r="D2512" s="87" t="s">
        <v>61</v>
      </c>
      <c r="E2512" s="87"/>
      <c r="F2512" s="87"/>
      <c r="G2512" s="87">
        <v>10</v>
      </c>
      <c r="H2512" s="88">
        <v>1</v>
      </c>
      <c r="I2512" s="89">
        <v>10</v>
      </c>
      <c r="J2512" s="88">
        <v>11.45</v>
      </c>
      <c r="K2512" s="88">
        <v>23.4</v>
      </c>
    </row>
    <row r="2513" spans="1:11" ht="42" x14ac:dyDescent="0.2">
      <c r="A2513" s="87" t="s">
        <v>2413</v>
      </c>
      <c r="B2513" s="87" t="s">
        <v>2414</v>
      </c>
      <c r="C2513" s="87"/>
      <c r="D2513" s="87" t="s">
        <v>64</v>
      </c>
      <c r="E2513" s="87"/>
      <c r="F2513" s="87"/>
      <c r="G2513" s="87">
        <v>10</v>
      </c>
      <c r="H2513" s="88">
        <v>1</v>
      </c>
      <c r="I2513" s="89">
        <v>10</v>
      </c>
      <c r="J2513" s="88">
        <v>12.45</v>
      </c>
      <c r="K2513" s="88">
        <v>25.45</v>
      </c>
    </row>
    <row r="2514" spans="1:11" ht="42" x14ac:dyDescent="0.2">
      <c r="A2514" s="87" t="s">
        <v>2834</v>
      </c>
      <c r="B2514" s="87" t="s">
        <v>2414</v>
      </c>
      <c r="C2514" s="87"/>
      <c r="D2514" s="87" t="s">
        <v>62</v>
      </c>
      <c r="E2514" s="87"/>
      <c r="F2514" s="87"/>
      <c r="G2514" s="87">
        <v>10</v>
      </c>
      <c r="H2514" s="88">
        <v>1</v>
      </c>
      <c r="I2514" s="89">
        <v>10</v>
      </c>
      <c r="J2514" s="88">
        <v>14.1</v>
      </c>
      <c r="K2514" s="88">
        <v>28.85</v>
      </c>
    </row>
    <row r="2515" spans="1:11" ht="21" x14ac:dyDescent="0.2">
      <c r="A2515" s="87" t="s">
        <v>3419</v>
      </c>
      <c r="B2515" s="87" t="s">
        <v>3167</v>
      </c>
      <c r="C2515" s="87" t="s">
        <v>69</v>
      </c>
      <c r="D2515" s="87" t="s">
        <v>61</v>
      </c>
      <c r="E2515" s="87"/>
      <c r="F2515" s="87"/>
      <c r="G2515" s="87">
        <v>10</v>
      </c>
      <c r="H2515" s="88">
        <v>0</v>
      </c>
      <c r="I2515" s="89">
        <v>10</v>
      </c>
      <c r="J2515" s="88">
        <v>15.25</v>
      </c>
      <c r="K2515" s="88">
        <v>31.25</v>
      </c>
    </row>
    <row r="2516" spans="1:11" ht="21" x14ac:dyDescent="0.2">
      <c r="A2516" s="87" t="s">
        <v>3420</v>
      </c>
      <c r="B2516" s="87" t="s">
        <v>3167</v>
      </c>
      <c r="C2516" s="87" t="s">
        <v>69</v>
      </c>
      <c r="D2516" s="87" t="s">
        <v>64</v>
      </c>
      <c r="E2516" s="87"/>
      <c r="F2516" s="87"/>
      <c r="G2516" s="87">
        <v>10</v>
      </c>
      <c r="H2516" s="88">
        <v>0</v>
      </c>
      <c r="I2516" s="89">
        <v>10</v>
      </c>
      <c r="J2516" s="88">
        <v>17.95</v>
      </c>
      <c r="K2516" s="88">
        <v>36.799999999999997</v>
      </c>
    </row>
    <row r="2517" spans="1:11" ht="21" x14ac:dyDescent="0.2">
      <c r="A2517" s="87" t="s">
        <v>3166</v>
      </c>
      <c r="B2517" s="87" t="s">
        <v>3167</v>
      </c>
      <c r="C2517" s="87" t="s">
        <v>69</v>
      </c>
      <c r="D2517" s="87" t="s">
        <v>62</v>
      </c>
      <c r="E2517" s="87"/>
      <c r="F2517" s="87"/>
      <c r="G2517" s="87">
        <v>10</v>
      </c>
      <c r="H2517" s="88">
        <v>0</v>
      </c>
      <c r="I2517" s="89">
        <v>10</v>
      </c>
      <c r="J2517" s="88">
        <v>20.25</v>
      </c>
      <c r="K2517" s="88">
        <v>41.5</v>
      </c>
    </row>
    <row r="2518" spans="1:11" ht="21" x14ac:dyDescent="0.2">
      <c r="A2518" s="87" t="s">
        <v>3670</v>
      </c>
      <c r="B2518" s="87" t="s">
        <v>3167</v>
      </c>
      <c r="C2518" s="87" t="s">
        <v>69</v>
      </c>
      <c r="D2518" s="87" t="s">
        <v>63</v>
      </c>
      <c r="E2518" s="87"/>
      <c r="F2518" s="87"/>
      <c r="G2518" s="87">
        <v>10</v>
      </c>
      <c r="H2518" s="88">
        <v>0</v>
      </c>
      <c r="I2518" s="89">
        <v>10</v>
      </c>
      <c r="J2518" s="88">
        <v>22.85</v>
      </c>
      <c r="K2518" s="88">
        <v>46.85</v>
      </c>
    </row>
    <row r="2519" spans="1:11" ht="42" x14ac:dyDescent="0.2">
      <c r="A2519" s="87" t="s">
        <v>3421</v>
      </c>
      <c r="B2519" s="87" t="s">
        <v>2416</v>
      </c>
      <c r="C2519" s="87"/>
      <c r="D2519" s="87" t="s">
        <v>61</v>
      </c>
      <c r="E2519" s="87"/>
      <c r="F2519" s="87"/>
      <c r="G2519" s="87">
        <v>10</v>
      </c>
      <c r="H2519" s="88">
        <v>1</v>
      </c>
      <c r="I2519" s="89">
        <v>10</v>
      </c>
      <c r="J2519" s="88">
        <v>12.05</v>
      </c>
      <c r="K2519" s="88">
        <v>24.65</v>
      </c>
    </row>
    <row r="2520" spans="1:11" ht="42" x14ac:dyDescent="0.2">
      <c r="A2520" s="87" t="s">
        <v>3422</v>
      </c>
      <c r="B2520" s="87" t="s">
        <v>2416</v>
      </c>
      <c r="C2520" s="87"/>
      <c r="D2520" s="87" t="s">
        <v>64</v>
      </c>
      <c r="E2520" s="87"/>
      <c r="F2520" s="87"/>
      <c r="G2520" s="87">
        <v>10</v>
      </c>
      <c r="H2520" s="88">
        <v>1</v>
      </c>
      <c r="I2520" s="89">
        <v>10</v>
      </c>
      <c r="J2520" s="88">
        <v>14.2</v>
      </c>
      <c r="K2520" s="88">
        <v>29.15</v>
      </c>
    </row>
    <row r="2521" spans="1:11" ht="42" x14ac:dyDescent="0.2">
      <c r="A2521" s="87" t="s">
        <v>3671</v>
      </c>
      <c r="B2521" s="87" t="s">
        <v>2416</v>
      </c>
      <c r="C2521" s="87"/>
      <c r="D2521" s="87" t="s">
        <v>62</v>
      </c>
      <c r="E2521" s="87"/>
      <c r="F2521" s="87"/>
      <c r="G2521" s="87">
        <v>10</v>
      </c>
      <c r="H2521" s="88">
        <v>1</v>
      </c>
      <c r="I2521" s="89">
        <v>10</v>
      </c>
      <c r="J2521" s="88">
        <v>15.95</v>
      </c>
      <c r="K2521" s="88">
        <v>32.700000000000003</v>
      </c>
    </row>
    <row r="2522" spans="1:11" ht="42" x14ac:dyDescent="0.2">
      <c r="A2522" s="87" t="s">
        <v>2415</v>
      </c>
      <c r="B2522" s="87" t="s">
        <v>2416</v>
      </c>
      <c r="C2522" s="87" t="s">
        <v>69</v>
      </c>
      <c r="D2522" s="87" t="s">
        <v>61</v>
      </c>
      <c r="E2522" s="87"/>
      <c r="F2522" s="87"/>
      <c r="G2522" s="87">
        <v>10</v>
      </c>
      <c r="H2522" s="88">
        <v>1</v>
      </c>
      <c r="I2522" s="89">
        <v>10</v>
      </c>
      <c r="J2522" s="88">
        <v>11.65</v>
      </c>
      <c r="K2522" s="88">
        <v>23.85</v>
      </c>
    </row>
    <row r="2523" spans="1:11" ht="42" x14ac:dyDescent="0.2">
      <c r="A2523" s="87" t="s">
        <v>2417</v>
      </c>
      <c r="B2523" s="87" t="s">
        <v>2416</v>
      </c>
      <c r="C2523" s="87" t="s">
        <v>69</v>
      </c>
      <c r="D2523" s="87" t="s">
        <v>64</v>
      </c>
      <c r="E2523" s="87"/>
      <c r="F2523" s="87"/>
      <c r="G2523" s="87">
        <v>10</v>
      </c>
      <c r="H2523" s="88">
        <v>1</v>
      </c>
      <c r="I2523" s="89">
        <v>10</v>
      </c>
      <c r="J2523" s="88">
        <v>13.8</v>
      </c>
      <c r="K2523" s="88">
        <v>28.25</v>
      </c>
    </row>
    <row r="2524" spans="1:11" ht="42" x14ac:dyDescent="0.2">
      <c r="A2524" s="87" t="s">
        <v>2418</v>
      </c>
      <c r="B2524" s="87" t="s">
        <v>2416</v>
      </c>
      <c r="C2524" s="87" t="s">
        <v>69</v>
      </c>
      <c r="D2524" s="87" t="s">
        <v>62</v>
      </c>
      <c r="E2524" s="87"/>
      <c r="F2524" s="87"/>
      <c r="G2524" s="87">
        <v>10</v>
      </c>
      <c r="H2524" s="88">
        <v>1</v>
      </c>
      <c r="I2524" s="89">
        <v>10</v>
      </c>
      <c r="J2524" s="88">
        <v>15.55</v>
      </c>
      <c r="K2524" s="88">
        <v>31.8</v>
      </c>
    </row>
    <row r="2525" spans="1:11" ht="42" x14ac:dyDescent="0.2">
      <c r="A2525" s="87" t="s">
        <v>2419</v>
      </c>
      <c r="B2525" s="87" t="s">
        <v>2416</v>
      </c>
      <c r="C2525" s="87" t="s">
        <v>69</v>
      </c>
      <c r="D2525" s="87" t="s">
        <v>63</v>
      </c>
      <c r="E2525" s="87"/>
      <c r="F2525" s="87"/>
      <c r="G2525" s="87">
        <v>10</v>
      </c>
      <c r="H2525" s="88">
        <v>1</v>
      </c>
      <c r="I2525" s="89">
        <v>10</v>
      </c>
      <c r="J2525" s="88">
        <v>18.649999999999999</v>
      </c>
      <c r="K2525" s="88">
        <v>38.200000000000003</v>
      </c>
    </row>
    <row r="2526" spans="1:11" ht="42" x14ac:dyDescent="0.2">
      <c r="A2526" s="87" t="s">
        <v>2420</v>
      </c>
      <c r="B2526" s="87" t="s">
        <v>2421</v>
      </c>
      <c r="C2526" s="87" t="s">
        <v>69</v>
      </c>
      <c r="D2526" s="87" t="s">
        <v>61</v>
      </c>
      <c r="E2526" s="87"/>
      <c r="F2526" s="87"/>
      <c r="G2526" s="87">
        <v>10</v>
      </c>
      <c r="H2526" s="88">
        <v>1.65</v>
      </c>
      <c r="I2526" s="89">
        <v>10</v>
      </c>
      <c r="J2526" s="88">
        <v>19.100000000000001</v>
      </c>
      <c r="K2526" s="88">
        <v>39.1</v>
      </c>
    </row>
    <row r="2527" spans="1:11" ht="42" x14ac:dyDescent="0.2">
      <c r="A2527" s="87" t="s">
        <v>2422</v>
      </c>
      <c r="B2527" s="87" t="s">
        <v>2421</v>
      </c>
      <c r="C2527" s="87" t="s">
        <v>69</v>
      </c>
      <c r="D2527" s="87" t="s">
        <v>64</v>
      </c>
      <c r="E2527" s="87"/>
      <c r="F2527" s="87"/>
      <c r="G2527" s="87">
        <v>10</v>
      </c>
      <c r="H2527" s="88">
        <v>1.65</v>
      </c>
      <c r="I2527" s="89">
        <v>10</v>
      </c>
      <c r="J2527" s="88">
        <v>20.45</v>
      </c>
      <c r="K2527" s="88">
        <v>41.85</v>
      </c>
    </row>
    <row r="2528" spans="1:11" ht="42" x14ac:dyDescent="0.2">
      <c r="A2528" s="87" t="s">
        <v>2423</v>
      </c>
      <c r="B2528" s="87" t="s">
        <v>2421</v>
      </c>
      <c r="C2528" s="87" t="s">
        <v>69</v>
      </c>
      <c r="D2528" s="87" t="s">
        <v>59</v>
      </c>
      <c r="E2528" s="87"/>
      <c r="F2528" s="87"/>
      <c r="G2528" s="87">
        <v>10</v>
      </c>
      <c r="H2528" s="88">
        <v>1.65</v>
      </c>
      <c r="I2528" s="89">
        <v>10</v>
      </c>
      <c r="J2528" s="88">
        <v>17.25</v>
      </c>
      <c r="K2528" s="88">
        <v>35.299999999999997</v>
      </c>
    </row>
    <row r="2529" spans="1:11" ht="21" x14ac:dyDescent="0.2">
      <c r="A2529" s="87" t="s">
        <v>3423</v>
      </c>
      <c r="B2529" s="87" t="s">
        <v>3192</v>
      </c>
      <c r="C2529" s="87" t="s">
        <v>69</v>
      </c>
      <c r="D2529" s="87" t="s">
        <v>61</v>
      </c>
      <c r="E2529" s="87"/>
      <c r="F2529" s="87"/>
      <c r="G2529" s="87">
        <v>10</v>
      </c>
      <c r="H2529" s="88">
        <v>0</v>
      </c>
      <c r="I2529" s="89">
        <v>10</v>
      </c>
      <c r="J2529" s="88">
        <v>8.1</v>
      </c>
      <c r="K2529" s="88">
        <v>16.600000000000001</v>
      </c>
    </row>
    <row r="2530" spans="1:11" ht="21" x14ac:dyDescent="0.2">
      <c r="A2530" s="87" t="s">
        <v>3424</v>
      </c>
      <c r="B2530" s="87" t="s">
        <v>3192</v>
      </c>
      <c r="C2530" s="87" t="s">
        <v>69</v>
      </c>
      <c r="D2530" s="87" t="s">
        <v>64</v>
      </c>
      <c r="E2530" s="87"/>
      <c r="F2530" s="87"/>
      <c r="G2530" s="87">
        <v>10</v>
      </c>
      <c r="H2530" s="88">
        <v>0</v>
      </c>
      <c r="I2530" s="89">
        <v>10</v>
      </c>
      <c r="J2530" s="88">
        <v>9.6</v>
      </c>
      <c r="K2530" s="88">
        <v>19.7</v>
      </c>
    </row>
    <row r="2531" spans="1:11" ht="21" x14ac:dyDescent="0.2">
      <c r="A2531" s="87" t="s">
        <v>3191</v>
      </c>
      <c r="B2531" s="87" t="s">
        <v>3192</v>
      </c>
      <c r="C2531" s="87" t="s">
        <v>69</v>
      </c>
      <c r="D2531" s="87" t="s">
        <v>59</v>
      </c>
      <c r="E2531" s="87"/>
      <c r="F2531" s="87"/>
      <c r="G2531" s="87">
        <v>10</v>
      </c>
      <c r="H2531" s="88">
        <v>0</v>
      </c>
      <c r="I2531" s="89">
        <v>10</v>
      </c>
      <c r="J2531" s="88">
        <v>7</v>
      </c>
      <c r="K2531" s="88">
        <v>14.35</v>
      </c>
    </row>
    <row r="2532" spans="1:11" ht="31.5" x14ac:dyDescent="0.2">
      <c r="A2532" s="87" t="s">
        <v>2424</v>
      </c>
      <c r="B2532" s="87" t="s">
        <v>2425</v>
      </c>
      <c r="C2532" s="87" t="s">
        <v>69</v>
      </c>
      <c r="D2532" s="87" t="s">
        <v>61</v>
      </c>
      <c r="E2532" s="87"/>
      <c r="F2532" s="87"/>
      <c r="G2532" s="87">
        <v>10</v>
      </c>
      <c r="H2532" s="88">
        <v>3</v>
      </c>
      <c r="I2532" s="89">
        <v>10</v>
      </c>
      <c r="J2532" s="88">
        <v>15.3</v>
      </c>
      <c r="K2532" s="88">
        <v>31.3</v>
      </c>
    </row>
    <row r="2533" spans="1:11" ht="31.5" x14ac:dyDescent="0.2">
      <c r="A2533" s="87" t="s">
        <v>2426</v>
      </c>
      <c r="B2533" s="87" t="s">
        <v>2425</v>
      </c>
      <c r="C2533" s="87" t="s">
        <v>69</v>
      </c>
      <c r="D2533" s="87" t="s">
        <v>64</v>
      </c>
      <c r="E2533" s="87"/>
      <c r="F2533" s="87"/>
      <c r="G2533" s="87">
        <v>10</v>
      </c>
      <c r="H2533" s="88">
        <v>3</v>
      </c>
      <c r="I2533" s="89">
        <v>10</v>
      </c>
      <c r="J2533" s="88">
        <v>18</v>
      </c>
      <c r="K2533" s="88">
        <v>36.85</v>
      </c>
    </row>
    <row r="2534" spans="1:11" ht="31.5" x14ac:dyDescent="0.2">
      <c r="A2534" s="87" t="s">
        <v>2835</v>
      </c>
      <c r="B2534" s="87" t="s">
        <v>2425</v>
      </c>
      <c r="C2534" s="87" t="s">
        <v>69</v>
      </c>
      <c r="D2534" s="87" t="s">
        <v>62</v>
      </c>
      <c r="E2534" s="87"/>
      <c r="F2534" s="87"/>
      <c r="G2534" s="87">
        <v>10</v>
      </c>
      <c r="H2534" s="88">
        <v>3</v>
      </c>
      <c r="I2534" s="89">
        <v>10</v>
      </c>
      <c r="J2534" s="88">
        <v>20.3</v>
      </c>
      <c r="K2534" s="88">
        <v>41.55</v>
      </c>
    </row>
    <row r="2535" spans="1:11" ht="31.5" x14ac:dyDescent="0.2">
      <c r="A2535" s="87" t="s">
        <v>3155</v>
      </c>
      <c r="B2535" s="87" t="s">
        <v>2425</v>
      </c>
      <c r="C2535" s="87" t="s">
        <v>69</v>
      </c>
      <c r="D2535" s="87" t="s">
        <v>63</v>
      </c>
      <c r="E2535" s="87"/>
      <c r="F2535" s="87"/>
      <c r="G2535" s="87">
        <v>10</v>
      </c>
      <c r="H2535" s="88">
        <v>3</v>
      </c>
      <c r="I2535" s="89">
        <v>10</v>
      </c>
      <c r="J2535" s="88">
        <v>22.9</v>
      </c>
      <c r="K2535" s="88">
        <v>46.9</v>
      </c>
    </row>
    <row r="2536" spans="1:11" ht="31.5" x14ac:dyDescent="0.2">
      <c r="A2536" s="87" t="s">
        <v>3425</v>
      </c>
      <c r="B2536" s="87" t="s">
        <v>2425</v>
      </c>
      <c r="C2536" s="87" t="s">
        <v>69</v>
      </c>
      <c r="D2536" s="87" t="s">
        <v>329</v>
      </c>
      <c r="E2536" s="87"/>
      <c r="F2536" s="87" t="s">
        <v>331</v>
      </c>
      <c r="G2536" s="87">
        <v>10</v>
      </c>
      <c r="H2536" s="88">
        <v>3</v>
      </c>
      <c r="I2536" s="89">
        <v>10</v>
      </c>
      <c r="J2536" s="88">
        <v>25.5</v>
      </c>
      <c r="K2536" s="88">
        <v>52.2</v>
      </c>
    </row>
    <row r="2537" spans="1:11" ht="31.5" x14ac:dyDescent="0.2">
      <c r="A2537" s="87" t="s">
        <v>2427</v>
      </c>
      <c r="B2537" s="87" t="s">
        <v>2425</v>
      </c>
      <c r="C2537" s="87" t="s">
        <v>69</v>
      </c>
      <c r="D2537" s="87" t="s">
        <v>59</v>
      </c>
      <c r="E2537" s="87"/>
      <c r="F2537" s="87"/>
      <c r="G2537" s="87">
        <v>10</v>
      </c>
      <c r="H2537" s="88">
        <v>3</v>
      </c>
      <c r="I2537" s="89">
        <v>10</v>
      </c>
      <c r="J2537" s="88">
        <v>14.55</v>
      </c>
      <c r="K2537" s="88">
        <v>29.75</v>
      </c>
    </row>
    <row r="2538" spans="1:11" ht="31.5" x14ac:dyDescent="0.2">
      <c r="A2538" s="87" t="s">
        <v>3426</v>
      </c>
      <c r="B2538" s="87" t="s">
        <v>2425</v>
      </c>
      <c r="C2538" s="87" t="s">
        <v>1146</v>
      </c>
      <c r="D2538" s="87" t="s">
        <v>61</v>
      </c>
      <c r="E2538" s="87"/>
      <c r="F2538" s="87" t="s">
        <v>331</v>
      </c>
      <c r="G2538" s="87">
        <v>5</v>
      </c>
      <c r="H2538" s="88">
        <v>3</v>
      </c>
      <c r="I2538" s="89">
        <v>10</v>
      </c>
      <c r="J2538" s="88">
        <v>18.350000000000001</v>
      </c>
      <c r="K2538" s="88">
        <v>37.549999999999997</v>
      </c>
    </row>
    <row r="2539" spans="1:11" ht="31.5" x14ac:dyDescent="0.2">
      <c r="A2539" s="87" t="s">
        <v>3156</v>
      </c>
      <c r="B2539" s="87" t="s">
        <v>2425</v>
      </c>
      <c r="C2539" s="87" t="s">
        <v>1146</v>
      </c>
      <c r="D2539" s="87" t="s">
        <v>64</v>
      </c>
      <c r="E2539" s="87"/>
      <c r="F2539" s="87" t="s">
        <v>331</v>
      </c>
      <c r="G2539" s="87">
        <v>5</v>
      </c>
      <c r="H2539" s="88">
        <v>3</v>
      </c>
      <c r="I2539" s="89">
        <v>10</v>
      </c>
      <c r="J2539" s="88">
        <v>21.6</v>
      </c>
      <c r="K2539" s="88">
        <v>44.25</v>
      </c>
    </row>
    <row r="2540" spans="1:11" ht="31.5" x14ac:dyDescent="0.2">
      <c r="A2540" s="87" t="s">
        <v>3427</v>
      </c>
      <c r="B2540" s="87" t="s">
        <v>2425</v>
      </c>
      <c r="C2540" s="87" t="s">
        <v>1146</v>
      </c>
      <c r="D2540" s="87" t="s">
        <v>62</v>
      </c>
      <c r="E2540" s="87"/>
      <c r="F2540" s="87" t="s">
        <v>331</v>
      </c>
      <c r="G2540" s="87">
        <v>5</v>
      </c>
      <c r="H2540" s="88">
        <v>3</v>
      </c>
      <c r="I2540" s="89">
        <v>10</v>
      </c>
      <c r="J2540" s="88">
        <v>23.05</v>
      </c>
      <c r="K2540" s="88">
        <v>47.2</v>
      </c>
    </row>
    <row r="2541" spans="1:11" ht="31.5" x14ac:dyDescent="0.2">
      <c r="A2541" s="87" t="s">
        <v>3428</v>
      </c>
      <c r="B2541" s="87" t="s">
        <v>2425</v>
      </c>
      <c r="C2541" s="87" t="s">
        <v>1146</v>
      </c>
      <c r="D2541" s="87" t="s">
        <v>63</v>
      </c>
      <c r="E2541" s="87"/>
      <c r="F2541" s="87" t="s">
        <v>331</v>
      </c>
      <c r="G2541" s="87">
        <v>5</v>
      </c>
      <c r="H2541" s="88">
        <v>3</v>
      </c>
      <c r="I2541" s="89">
        <v>10</v>
      </c>
      <c r="J2541" s="88">
        <v>24.25</v>
      </c>
      <c r="K2541" s="88">
        <v>49.65</v>
      </c>
    </row>
    <row r="2542" spans="1:11" ht="31.5" x14ac:dyDescent="0.2">
      <c r="A2542" s="87" t="s">
        <v>3672</v>
      </c>
      <c r="B2542" s="87" t="s">
        <v>2425</v>
      </c>
      <c r="C2542" s="87" t="s">
        <v>1146</v>
      </c>
      <c r="D2542" s="87" t="s">
        <v>329</v>
      </c>
      <c r="E2542" s="87"/>
      <c r="F2542" s="87" t="s">
        <v>331</v>
      </c>
      <c r="G2542" s="87">
        <v>5</v>
      </c>
      <c r="H2542" s="88">
        <v>3</v>
      </c>
      <c r="I2542" s="89">
        <v>10</v>
      </c>
      <c r="J2542" s="88">
        <v>24.65</v>
      </c>
      <c r="K2542" s="88">
        <v>50.5</v>
      </c>
    </row>
    <row r="2543" spans="1:11" ht="31.5" x14ac:dyDescent="0.2">
      <c r="A2543" s="87" t="s">
        <v>2428</v>
      </c>
      <c r="B2543" s="87" t="s">
        <v>2429</v>
      </c>
      <c r="C2543" s="87" t="s">
        <v>69</v>
      </c>
      <c r="D2543" s="87" t="s">
        <v>61</v>
      </c>
      <c r="E2543" s="87"/>
      <c r="F2543" s="87"/>
      <c r="G2543" s="87">
        <v>10</v>
      </c>
      <c r="H2543" s="88">
        <v>3</v>
      </c>
      <c r="I2543" s="89">
        <v>10</v>
      </c>
      <c r="J2543" s="88">
        <v>15.3</v>
      </c>
      <c r="K2543" s="88">
        <v>31.3</v>
      </c>
    </row>
    <row r="2544" spans="1:11" ht="31.5" x14ac:dyDescent="0.2">
      <c r="A2544" s="87" t="s">
        <v>2430</v>
      </c>
      <c r="B2544" s="87" t="s">
        <v>2429</v>
      </c>
      <c r="C2544" s="87" t="s">
        <v>69</v>
      </c>
      <c r="D2544" s="87" t="s">
        <v>64</v>
      </c>
      <c r="E2544" s="87"/>
      <c r="F2544" s="87"/>
      <c r="G2544" s="87">
        <v>10</v>
      </c>
      <c r="H2544" s="88">
        <v>3</v>
      </c>
      <c r="I2544" s="89">
        <v>10</v>
      </c>
      <c r="J2544" s="88">
        <v>18</v>
      </c>
      <c r="K2544" s="88">
        <v>36.85</v>
      </c>
    </row>
    <row r="2545" spans="1:11" ht="31.5" x14ac:dyDescent="0.2">
      <c r="A2545" s="87" t="s">
        <v>2836</v>
      </c>
      <c r="B2545" s="87" t="s">
        <v>2429</v>
      </c>
      <c r="C2545" s="87" t="s">
        <v>69</v>
      </c>
      <c r="D2545" s="87" t="s">
        <v>62</v>
      </c>
      <c r="E2545" s="87"/>
      <c r="F2545" s="87"/>
      <c r="G2545" s="87">
        <v>10</v>
      </c>
      <c r="H2545" s="88">
        <v>3</v>
      </c>
      <c r="I2545" s="89">
        <v>10</v>
      </c>
      <c r="J2545" s="88">
        <v>20.3</v>
      </c>
      <c r="K2545" s="88">
        <v>41.55</v>
      </c>
    </row>
    <row r="2546" spans="1:11" ht="31.5" x14ac:dyDescent="0.2">
      <c r="A2546" s="87" t="s">
        <v>3429</v>
      </c>
      <c r="B2546" s="87" t="s">
        <v>2429</v>
      </c>
      <c r="C2546" s="87" t="s">
        <v>69</v>
      </c>
      <c r="D2546" s="87" t="s">
        <v>63</v>
      </c>
      <c r="E2546" s="87"/>
      <c r="F2546" s="87"/>
      <c r="G2546" s="87">
        <v>10</v>
      </c>
      <c r="H2546" s="88">
        <v>3</v>
      </c>
      <c r="I2546" s="89">
        <v>10</v>
      </c>
      <c r="J2546" s="88">
        <v>22.9</v>
      </c>
      <c r="K2546" s="88">
        <v>46.9</v>
      </c>
    </row>
    <row r="2547" spans="1:11" ht="31.5" x14ac:dyDescent="0.2">
      <c r="A2547" s="87" t="s">
        <v>2431</v>
      </c>
      <c r="B2547" s="87" t="s">
        <v>2429</v>
      </c>
      <c r="C2547" s="87" t="s">
        <v>69</v>
      </c>
      <c r="D2547" s="87" t="s">
        <v>59</v>
      </c>
      <c r="E2547" s="87"/>
      <c r="F2547" s="87"/>
      <c r="G2547" s="87">
        <v>10</v>
      </c>
      <c r="H2547" s="88">
        <v>3</v>
      </c>
      <c r="I2547" s="89">
        <v>10</v>
      </c>
      <c r="J2547" s="88">
        <v>14.55</v>
      </c>
      <c r="K2547" s="88">
        <v>29.75</v>
      </c>
    </row>
    <row r="2548" spans="1:11" ht="21" x14ac:dyDescent="0.2">
      <c r="A2548" s="87" t="s">
        <v>2432</v>
      </c>
      <c r="B2548" s="87" t="s">
        <v>136</v>
      </c>
      <c r="C2548" s="87"/>
      <c r="D2548" s="87" t="s">
        <v>61</v>
      </c>
      <c r="E2548" s="87"/>
      <c r="F2548" s="87"/>
      <c r="G2548" s="87">
        <v>25</v>
      </c>
      <c r="H2548" s="88">
        <v>0</v>
      </c>
      <c r="I2548" s="89">
        <v>50</v>
      </c>
      <c r="J2548" s="88">
        <v>2.2999999999999998</v>
      </c>
      <c r="K2548" s="88">
        <v>4.7</v>
      </c>
    </row>
    <row r="2549" spans="1:11" ht="21" x14ac:dyDescent="0.2">
      <c r="A2549" s="87" t="s">
        <v>2433</v>
      </c>
      <c r="B2549" s="87" t="s">
        <v>136</v>
      </c>
      <c r="C2549" s="87"/>
      <c r="D2549" s="87" t="s">
        <v>64</v>
      </c>
      <c r="E2549" s="87"/>
      <c r="F2549" s="87"/>
      <c r="G2549" s="87">
        <v>25</v>
      </c>
      <c r="H2549" s="88">
        <v>0</v>
      </c>
      <c r="I2549" s="89">
        <v>50</v>
      </c>
      <c r="J2549" s="88">
        <v>2.85</v>
      </c>
      <c r="K2549" s="88">
        <v>5.85</v>
      </c>
    </row>
    <row r="2550" spans="1:11" ht="21" x14ac:dyDescent="0.2">
      <c r="A2550" s="87" t="s">
        <v>2434</v>
      </c>
      <c r="B2550" s="87" t="s">
        <v>136</v>
      </c>
      <c r="C2550" s="87"/>
      <c r="D2550" s="87" t="s">
        <v>62</v>
      </c>
      <c r="E2550" s="87"/>
      <c r="F2550" s="87"/>
      <c r="G2550" s="87">
        <v>10</v>
      </c>
      <c r="H2550" s="88">
        <v>0</v>
      </c>
      <c r="I2550" s="89">
        <v>10</v>
      </c>
      <c r="J2550" s="88">
        <v>3.45</v>
      </c>
      <c r="K2550" s="88">
        <v>7.05</v>
      </c>
    </row>
    <row r="2551" spans="1:11" ht="21" x14ac:dyDescent="0.2">
      <c r="A2551" s="87" t="s">
        <v>2435</v>
      </c>
      <c r="B2551" s="87" t="s">
        <v>136</v>
      </c>
      <c r="C2551" s="87"/>
      <c r="D2551" s="87" t="s">
        <v>81</v>
      </c>
      <c r="E2551" s="87"/>
      <c r="F2551" s="87"/>
      <c r="G2551" s="87">
        <v>25</v>
      </c>
      <c r="H2551" s="88">
        <v>0</v>
      </c>
      <c r="I2551" s="89">
        <v>50</v>
      </c>
      <c r="J2551" s="88">
        <v>1.7</v>
      </c>
      <c r="K2551" s="88">
        <v>3.5</v>
      </c>
    </row>
    <row r="2552" spans="1:11" ht="21" x14ac:dyDescent="0.2">
      <c r="A2552" s="87" t="s">
        <v>2436</v>
      </c>
      <c r="B2552" s="87" t="s">
        <v>136</v>
      </c>
      <c r="C2552" s="87"/>
      <c r="D2552" s="87" t="s">
        <v>59</v>
      </c>
      <c r="E2552" s="87"/>
      <c r="F2552" s="87"/>
      <c r="G2552" s="87">
        <v>25</v>
      </c>
      <c r="H2552" s="88">
        <v>0</v>
      </c>
      <c r="I2552" s="89">
        <v>50</v>
      </c>
      <c r="J2552" s="88">
        <v>2</v>
      </c>
      <c r="K2552" s="88">
        <v>4.0999999999999996</v>
      </c>
    </row>
    <row r="2553" spans="1:11" ht="31.5" x14ac:dyDescent="0.2">
      <c r="A2553" s="87" t="s">
        <v>3054</v>
      </c>
      <c r="B2553" s="87" t="s">
        <v>3055</v>
      </c>
      <c r="C2553" s="87" t="s">
        <v>60</v>
      </c>
      <c r="D2553" s="87"/>
      <c r="E2553" s="87"/>
      <c r="F2553" s="87"/>
      <c r="G2553" s="87">
        <v>50</v>
      </c>
      <c r="H2553" s="88">
        <v>0.5</v>
      </c>
      <c r="I2553" s="89">
        <v>50</v>
      </c>
      <c r="J2553" s="88">
        <v>3.2</v>
      </c>
      <c r="K2553" s="88">
        <v>6.3</v>
      </c>
    </row>
    <row r="2554" spans="1:11" ht="42" x14ac:dyDescent="0.2">
      <c r="A2554" s="87" t="s">
        <v>2837</v>
      </c>
      <c r="B2554" s="87" t="s">
        <v>2437</v>
      </c>
      <c r="C2554" s="87" t="s">
        <v>69</v>
      </c>
      <c r="D2554" s="87" t="s">
        <v>61</v>
      </c>
      <c r="E2554" s="87"/>
      <c r="F2554" s="87"/>
      <c r="G2554" s="87">
        <v>10</v>
      </c>
      <c r="H2554" s="88">
        <v>1</v>
      </c>
      <c r="I2554" s="89">
        <v>10</v>
      </c>
      <c r="J2554" s="88">
        <v>15.6</v>
      </c>
      <c r="K2554" s="88">
        <v>31.95</v>
      </c>
    </row>
    <row r="2555" spans="1:11" ht="42" x14ac:dyDescent="0.2">
      <c r="A2555" s="87" t="s">
        <v>2838</v>
      </c>
      <c r="B2555" s="87" t="s">
        <v>2437</v>
      </c>
      <c r="C2555" s="87" t="s">
        <v>69</v>
      </c>
      <c r="D2555" s="87" t="s">
        <v>64</v>
      </c>
      <c r="E2555" s="87"/>
      <c r="F2555" s="87"/>
      <c r="G2555" s="87">
        <v>10</v>
      </c>
      <c r="H2555" s="88">
        <v>1</v>
      </c>
      <c r="I2555" s="89">
        <v>10</v>
      </c>
      <c r="J2555" s="88">
        <v>17.95</v>
      </c>
      <c r="K2555" s="88">
        <v>36.75</v>
      </c>
    </row>
    <row r="2556" spans="1:11" ht="42" x14ac:dyDescent="0.2">
      <c r="A2556" s="87" t="s">
        <v>2839</v>
      </c>
      <c r="B2556" s="87" t="s">
        <v>2437</v>
      </c>
      <c r="C2556" s="87" t="s">
        <v>69</v>
      </c>
      <c r="D2556" s="87" t="s">
        <v>59</v>
      </c>
      <c r="E2556" s="87"/>
      <c r="F2556" s="87" t="s">
        <v>2594</v>
      </c>
      <c r="G2556" s="87">
        <v>10</v>
      </c>
      <c r="H2556" s="88">
        <v>1</v>
      </c>
      <c r="I2556" s="89">
        <v>10</v>
      </c>
      <c r="J2556" s="88">
        <v>13.75</v>
      </c>
      <c r="K2556" s="88">
        <v>28.15</v>
      </c>
    </row>
    <row r="2557" spans="1:11" ht="42" x14ac:dyDescent="0.2">
      <c r="A2557" s="87" t="s">
        <v>2840</v>
      </c>
      <c r="B2557" s="87" t="s">
        <v>2437</v>
      </c>
      <c r="C2557" s="87" t="s">
        <v>1146</v>
      </c>
      <c r="D2557" s="87" t="s">
        <v>61</v>
      </c>
      <c r="E2557" s="87"/>
      <c r="F2557" s="87"/>
      <c r="G2557" s="87">
        <v>5</v>
      </c>
      <c r="H2557" s="88">
        <v>1</v>
      </c>
      <c r="I2557" s="89">
        <v>10</v>
      </c>
      <c r="J2557" s="88">
        <v>17.45</v>
      </c>
      <c r="K2557" s="88">
        <v>35.700000000000003</v>
      </c>
    </row>
    <row r="2558" spans="1:11" ht="42" x14ac:dyDescent="0.2">
      <c r="A2558" s="87" t="s">
        <v>2841</v>
      </c>
      <c r="B2558" s="87" t="s">
        <v>2437</v>
      </c>
      <c r="C2558" s="87" t="s">
        <v>1146</v>
      </c>
      <c r="D2558" s="87" t="s">
        <v>64</v>
      </c>
      <c r="E2558" s="87"/>
      <c r="F2558" s="87"/>
      <c r="G2558" s="87">
        <v>5</v>
      </c>
      <c r="H2558" s="88">
        <v>1</v>
      </c>
      <c r="I2558" s="89">
        <v>10</v>
      </c>
      <c r="J2558" s="88">
        <v>21.05</v>
      </c>
      <c r="K2558" s="88">
        <v>43.1</v>
      </c>
    </row>
    <row r="2559" spans="1:11" ht="42" x14ac:dyDescent="0.2">
      <c r="A2559" s="87" t="s">
        <v>2842</v>
      </c>
      <c r="B2559" s="87" t="s">
        <v>2437</v>
      </c>
      <c r="C2559" s="87" t="s">
        <v>1146</v>
      </c>
      <c r="D2559" s="87" t="s">
        <v>62</v>
      </c>
      <c r="E2559" s="87"/>
      <c r="F2559" s="87" t="s">
        <v>331</v>
      </c>
      <c r="G2559" s="87">
        <v>5</v>
      </c>
      <c r="H2559" s="88">
        <v>1</v>
      </c>
      <c r="I2559" s="89">
        <v>10</v>
      </c>
      <c r="J2559" s="88">
        <v>23.65</v>
      </c>
      <c r="K2559" s="88">
        <v>48.45</v>
      </c>
    </row>
    <row r="2560" spans="1:11" ht="42" x14ac:dyDescent="0.2">
      <c r="A2560" s="87" t="s">
        <v>3044</v>
      </c>
      <c r="B2560" s="87" t="s">
        <v>2437</v>
      </c>
      <c r="C2560" s="87" t="s">
        <v>1146</v>
      </c>
      <c r="D2560" s="87" t="s">
        <v>63</v>
      </c>
      <c r="E2560" s="87"/>
      <c r="F2560" s="87" t="s">
        <v>331</v>
      </c>
      <c r="G2560" s="87">
        <v>5</v>
      </c>
      <c r="H2560" s="88">
        <v>1</v>
      </c>
      <c r="I2560" s="89">
        <v>10</v>
      </c>
      <c r="J2560" s="88">
        <v>26.35</v>
      </c>
      <c r="K2560" s="88">
        <v>53.95</v>
      </c>
    </row>
    <row r="2561" spans="1:11" ht="42" x14ac:dyDescent="0.2">
      <c r="A2561" s="87" t="s">
        <v>3673</v>
      </c>
      <c r="B2561" s="87" t="s">
        <v>2437</v>
      </c>
      <c r="C2561" s="87" t="s">
        <v>1146</v>
      </c>
      <c r="D2561" s="87" t="s">
        <v>329</v>
      </c>
      <c r="E2561" s="87"/>
      <c r="F2561" s="87" t="s">
        <v>331</v>
      </c>
      <c r="G2561" s="87">
        <v>5</v>
      </c>
      <c r="H2561" s="88">
        <v>1</v>
      </c>
      <c r="I2561" s="89">
        <v>10</v>
      </c>
      <c r="J2561" s="88">
        <v>29.2</v>
      </c>
      <c r="K2561" s="88">
        <v>59.9</v>
      </c>
    </row>
    <row r="2562" spans="1:11" ht="42" x14ac:dyDescent="0.2">
      <c r="A2562" s="87" t="s">
        <v>3674</v>
      </c>
      <c r="B2562" s="87" t="s">
        <v>2437</v>
      </c>
      <c r="C2562" s="87" t="s">
        <v>1146</v>
      </c>
      <c r="D2562" s="87" t="s">
        <v>330</v>
      </c>
      <c r="E2562" s="87"/>
      <c r="F2562" s="87" t="s">
        <v>331</v>
      </c>
      <c r="G2562" s="87">
        <v>5</v>
      </c>
      <c r="H2562" s="88">
        <v>1</v>
      </c>
      <c r="I2562" s="89">
        <v>10</v>
      </c>
      <c r="J2562" s="88">
        <v>31.15</v>
      </c>
      <c r="K2562" s="88">
        <v>63.85</v>
      </c>
    </row>
    <row r="2563" spans="1:11" ht="42" x14ac:dyDescent="0.2">
      <c r="A2563" s="87" t="s">
        <v>3045</v>
      </c>
      <c r="B2563" s="87" t="s">
        <v>2438</v>
      </c>
      <c r="C2563" s="87" t="s">
        <v>69</v>
      </c>
      <c r="D2563" s="87" t="s">
        <v>61</v>
      </c>
      <c r="E2563" s="87"/>
      <c r="F2563" s="87"/>
      <c r="G2563" s="87">
        <v>10</v>
      </c>
      <c r="H2563" s="88">
        <v>1</v>
      </c>
      <c r="I2563" s="89">
        <v>10</v>
      </c>
      <c r="J2563" s="88">
        <v>15.6</v>
      </c>
      <c r="K2563" s="88">
        <v>31.95</v>
      </c>
    </row>
    <row r="2564" spans="1:11" ht="42" x14ac:dyDescent="0.2">
      <c r="A2564" s="87" t="s">
        <v>3430</v>
      </c>
      <c r="B2564" s="87" t="s">
        <v>2438</v>
      </c>
      <c r="C2564" s="87" t="s">
        <v>69</v>
      </c>
      <c r="D2564" s="87" t="s">
        <v>64</v>
      </c>
      <c r="E2564" s="87"/>
      <c r="F2564" s="87"/>
      <c r="G2564" s="87">
        <v>10</v>
      </c>
      <c r="H2564" s="88">
        <v>1</v>
      </c>
      <c r="I2564" s="89">
        <v>10</v>
      </c>
      <c r="J2564" s="88">
        <v>17.95</v>
      </c>
      <c r="K2564" s="88">
        <v>36.75</v>
      </c>
    </row>
    <row r="2565" spans="1:11" ht="42" x14ac:dyDescent="0.2">
      <c r="A2565" s="87" t="s">
        <v>3431</v>
      </c>
      <c r="B2565" s="87" t="s">
        <v>2438</v>
      </c>
      <c r="C2565" s="87" t="s">
        <v>69</v>
      </c>
      <c r="D2565" s="87" t="s">
        <v>59</v>
      </c>
      <c r="E2565" s="87"/>
      <c r="F2565" s="87"/>
      <c r="G2565" s="87">
        <v>10</v>
      </c>
      <c r="H2565" s="88">
        <v>1</v>
      </c>
      <c r="I2565" s="89">
        <v>10</v>
      </c>
      <c r="J2565" s="88">
        <v>13.75</v>
      </c>
      <c r="K2565" s="88">
        <v>28.15</v>
      </c>
    </row>
    <row r="2566" spans="1:11" ht="42" x14ac:dyDescent="0.2">
      <c r="A2566" s="87" t="s">
        <v>2843</v>
      </c>
      <c r="B2566" s="87" t="s">
        <v>2438</v>
      </c>
      <c r="C2566" s="87" t="s">
        <v>1146</v>
      </c>
      <c r="D2566" s="87" t="s">
        <v>61</v>
      </c>
      <c r="E2566" s="87"/>
      <c r="F2566" s="87"/>
      <c r="G2566" s="87">
        <v>5</v>
      </c>
      <c r="H2566" s="88">
        <v>1</v>
      </c>
      <c r="I2566" s="89">
        <v>10</v>
      </c>
      <c r="J2566" s="88">
        <v>17.45</v>
      </c>
      <c r="K2566" s="88">
        <v>35.700000000000003</v>
      </c>
    </row>
    <row r="2567" spans="1:11" ht="42" x14ac:dyDescent="0.2">
      <c r="A2567" s="87" t="s">
        <v>2844</v>
      </c>
      <c r="B2567" s="87" t="s">
        <v>2438</v>
      </c>
      <c r="C2567" s="87" t="s">
        <v>1146</v>
      </c>
      <c r="D2567" s="87" t="s">
        <v>64</v>
      </c>
      <c r="E2567" s="87"/>
      <c r="F2567" s="87"/>
      <c r="G2567" s="87">
        <v>5</v>
      </c>
      <c r="H2567" s="88">
        <v>1</v>
      </c>
      <c r="I2567" s="89">
        <v>10</v>
      </c>
      <c r="J2567" s="88">
        <v>21.05</v>
      </c>
      <c r="K2567" s="88">
        <v>43.1</v>
      </c>
    </row>
    <row r="2568" spans="1:11" ht="42" x14ac:dyDescent="0.2">
      <c r="A2568" s="87" t="s">
        <v>2845</v>
      </c>
      <c r="B2568" s="87" t="s">
        <v>2438</v>
      </c>
      <c r="C2568" s="87" t="s">
        <v>1146</v>
      </c>
      <c r="D2568" s="87" t="s">
        <v>62</v>
      </c>
      <c r="E2568" s="87"/>
      <c r="F2568" s="87"/>
      <c r="G2568" s="87">
        <v>5</v>
      </c>
      <c r="H2568" s="88">
        <v>1</v>
      </c>
      <c r="I2568" s="89">
        <v>10</v>
      </c>
      <c r="J2568" s="88">
        <v>23.65</v>
      </c>
      <c r="K2568" s="88">
        <v>48.45</v>
      </c>
    </row>
    <row r="2569" spans="1:11" ht="42" x14ac:dyDescent="0.2">
      <c r="A2569" s="87" t="s">
        <v>3675</v>
      </c>
      <c r="B2569" s="87" t="s">
        <v>2438</v>
      </c>
      <c r="C2569" s="87" t="s">
        <v>1146</v>
      </c>
      <c r="D2569" s="87" t="s">
        <v>59</v>
      </c>
      <c r="E2569" s="87"/>
      <c r="F2569" s="87" t="s">
        <v>2594</v>
      </c>
      <c r="G2569" s="87">
        <v>5</v>
      </c>
      <c r="H2569" s="88">
        <v>1</v>
      </c>
      <c r="I2569" s="89">
        <v>10</v>
      </c>
      <c r="J2569" s="88">
        <v>0</v>
      </c>
      <c r="K2569" s="88">
        <v>0</v>
      </c>
    </row>
    <row r="2570" spans="1:11" ht="42" x14ac:dyDescent="0.2">
      <c r="A2570" s="87" t="s">
        <v>3676</v>
      </c>
      <c r="B2570" s="87" t="s">
        <v>3433</v>
      </c>
      <c r="C2570" s="87" t="s">
        <v>1146</v>
      </c>
      <c r="D2570" s="87" t="s">
        <v>61</v>
      </c>
      <c r="E2570" s="87"/>
      <c r="F2570" s="87"/>
      <c r="G2570" s="87">
        <v>5</v>
      </c>
      <c r="H2570" s="88">
        <v>1</v>
      </c>
      <c r="I2570" s="89">
        <v>10</v>
      </c>
      <c r="J2570" s="88">
        <v>17.45</v>
      </c>
      <c r="K2570" s="88">
        <v>35.700000000000003</v>
      </c>
    </row>
    <row r="2571" spans="1:11" ht="42" x14ac:dyDescent="0.2">
      <c r="A2571" s="87" t="s">
        <v>3432</v>
      </c>
      <c r="B2571" s="87" t="s">
        <v>3433</v>
      </c>
      <c r="C2571" s="87" t="s">
        <v>1146</v>
      </c>
      <c r="D2571" s="87" t="s">
        <v>64</v>
      </c>
      <c r="E2571" s="87"/>
      <c r="F2571" s="87" t="s">
        <v>331</v>
      </c>
      <c r="G2571" s="87">
        <v>5</v>
      </c>
      <c r="H2571" s="88">
        <v>1</v>
      </c>
      <c r="I2571" s="89">
        <v>10</v>
      </c>
      <c r="J2571" s="88">
        <v>21.05</v>
      </c>
      <c r="K2571" s="88">
        <v>43.1</v>
      </c>
    </row>
    <row r="2572" spans="1:11" ht="42" x14ac:dyDescent="0.2">
      <c r="A2572" s="87" t="s">
        <v>3434</v>
      </c>
      <c r="B2572" s="87" t="s">
        <v>3433</v>
      </c>
      <c r="C2572" s="87" t="s">
        <v>1146</v>
      </c>
      <c r="D2572" s="87" t="s">
        <v>62</v>
      </c>
      <c r="E2572" s="87"/>
      <c r="F2572" s="87" t="s">
        <v>331</v>
      </c>
      <c r="G2572" s="87">
        <v>5</v>
      </c>
      <c r="H2572" s="88">
        <v>1</v>
      </c>
      <c r="I2572" s="89">
        <v>10</v>
      </c>
      <c r="J2572" s="88">
        <v>23.65</v>
      </c>
      <c r="K2572" s="88">
        <v>48.45</v>
      </c>
    </row>
    <row r="2573" spans="1:11" ht="42" x14ac:dyDescent="0.2">
      <c r="A2573" s="87" t="s">
        <v>3677</v>
      </c>
      <c r="B2573" s="87" t="s">
        <v>3433</v>
      </c>
      <c r="C2573" s="87" t="s">
        <v>1146</v>
      </c>
      <c r="D2573" s="87" t="s">
        <v>59</v>
      </c>
      <c r="E2573" s="87"/>
      <c r="F2573" s="87" t="s">
        <v>2594</v>
      </c>
      <c r="G2573" s="87">
        <v>5</v>
      </c>
      <c r="H2573" s="88">
        <v>1</v>
      </c>
      <c r="I2573" s="89">
        <v>10</v>
      </c>
      <c r="J2573" s="88">
        <v>0</v>
      </c>
      <c r="K2573" s="88">
        <v>0</v>
      </c>
    </row>
    <row r="2574" spans="1:11" ht="31.5" x14ac:dyDescent="0.2">
      <c r="A2574" s="87" t="s">
        <v>3678</v>
      </c>
      <c r="B2574" s="87" t="s">
        <v>3042</v>
      </c>
      <c r="C2574" s="87" t="s">
        <v>1146</v>
      </c>
      <c r="D2574" s="87" t="s">
        <v>61</v>
      </c>
      <c r="E2574" s="87"/>
      <c r="F2574" s="87"/>
      <c r="G2574" s="87">
        <v>5</v>
      </c>
      <c r="H2574" s="88">
        <v>1</v>
      </c>
      <c r="I2574" s="89">
        <v>10</v>
      </c>
      <c r="J2574" s="88">
        <v>17.45</v>
      </c>
      <c r="K2574" s="88">
        <v>35.700000000000003</v>
      </c>
    </row>
    <row r="2575" spans="1:11" ht="31.5" x14ac:dyDescent="0.2">
      <c r="A2575" s="87" t="s">
        <v>3041</v>
      </c>
      <c r="B2575" s="87" t="s">
        <v>3042</v>
      </c>
      <c r="C2575" s="87" t="s">
        <v>1146</v>
      </c>
      <c r="D2575" s="87" t="s">
        <v>64</v>
      </c>
      <c r="E2575" s="87"/>
      <c r="F2575" s="87"/>
      <c r="G2575" s="87">
        <v>5</v>
      </c>
      <c r="H2575" s="88">
        <v>1</v>
      </c>
      <c r="I2575" s="89">
        <v>10</v>
      </c>
      <c r="J2575" s="88">
        <v>21.05</v>
      </c>
      <c r="K2575" s="88">
        <v>43.1</v>
      </c>
    </row>
    <row r="2576" spans="1:11" ht="31.5" x14ac:dyDescent="0.2">
      <c r="A2576" s="87" t="s">
        <v>3043</v>
      </c>
      <c r="B2576" s="87" t="s">
        <v>3042</v>
      </c>
      <c r="C2576" s="87" t="s">
        <v>1146</v>
      </c>
      <c r="D2576" s="87" t="s">
        <v>62</v>
      </c>
      <c r="E2576" s="87"/>
      <c r="F2576" s="87"/>
      <c r="G2576" s="87">
        <v>5</v>
      </c>
      <c r="H2576" s="88">
        <v>1</v>
      </c>
      <c r="I2576" s="89">
        <v>10</v>
      </c>
      <c r="J2576" s="88">
        <v>23.65</v>
      </c>
      <c r="K2576" s="88">
        <v>48.45</v>
      </c>
    </row>
    <row r="2577" spans="1:11" ht="31.5" x14ac:dyDescent="0.2">
      <c r="A2577" s="87" t="s">
        <v>3435</v>
      </c>
      <c r="B2577" s="87" t="s">
        <v>3042</v>
      </c>
      <c r="C2577" s="87" t="s">
        <v>1146</v>
      </c>
      <c r="D2577" s="87" t="s">
        <v>63</v>
      </c>
      <c r="E2577" s="87"/>
      <c r="F2577" s="87"/>
      <c r="G2577" s="87">
        <v>5</v>
      </c>
      <c r="H2577" s="88">
        <v>1</v>
      </c>
      <c r="I2577" s="89">
        <v>10</v>
      </c>
      <c r="J2577" s="88">
        <v>26.35</v>
      </c>
      <c r="K2577" s="88">
        <v>53.95</v>
      </c>
    </row>
    <row r="2578" spans="1:11" ht="31.5" x14ac:dyDescent="0.2">
      <c r="A2578" s="87" t="s">
        <v>2846</v>
      </c>
      <c r="B2578" s="87" t="s">
        <v>2439</v>
      </c>
      <c r="C2578" s="87" t="s">
        <v>1146</v>
      </c>
      <c r="D2578" s="87" t="s">
        <v>61</v>
      </c>
      <c r="E2578" s="87"/>
      <c r="F2578" s="87"/>
      <c r="G2578" s="87">
        <v>5</v>
      </c>
      <c r="H2578" s="88">
        <v>1</v>
      </c>
      <c r="I2578" s="89">
        <v>10</v>
      </c>
      <c r="J2578" s="88">
        <v>17.45</v>
      </c>
      <c r="K2578" s="88">
        <v>35.700000000000003</v>
      </c>
    </row>
    <row r="2579" spans="1:11" ht="31.5" x14ac:dyDescent="0.2">
      <c r="A2579" s="87" t="s">
        <v>2847</v>
      </c>
      <c r="B2579" s="87" t="s">
        <v>2439</v>
      </c>
      <c r="C2579" s="87" t="s">
        <v>1146</v>
      </c>
      <c r="D2579" s="87" t="s">
        <v>64</v>
      </c>
      <c r="E2579" s="87"/>
      <c r="F2579" s="87"/>
      <c r="G2579" s="87">
        <v>5</v>
      </c>
      <c r="H2579" s="88">
        <v>1</v>
      </c>
      <c r="I2579" s="89">
        <v>10</v>
      </c>
      <c r="J2579" s="88">
        <v>21.05</v>
      </c>
      <c r="K2579" s="88">
        <v>43.1</v>
      </c>
    </row>
    <row r="2580" spans="1:11" ht="31.5" x14ac:dyDescent="0.2">
      <c r="A2580" s="87" t="s">
        <v>2848</v>
      </c>
      <c r="B2580" s="87" t="s">
        <v>2439</v>
      </c>
      <c r="C2580" s="87" t="s">
        <v>1146</v>
      </c>
      <c r="D2580" s="87" t="s">
        <v>62</v>
      </c>
      <c r="E2580" s="87"/>
      <c r="F2580" s="87" t="s">
        <v>331</v>
      </c>
      <c r="G2580" s="87">
        <v>5</v>
      </c>
      <c r="H2580" s="88">
        <v>1</v>
      </c>
      <c r="I2580" s="89">
        <v>10</v>
      </c>
      <c r="J2580" s="88">
        <v>23.65</v>
      </c>
      <c r="K2580" s="88">
        <v>48.45</v>
      </c>
    </row>
    <row r="2581" spans="1:11" ht="31.5" x14ac:dyDescent="0.2">
      <c r="A2581" s="87" t="s">
        <v>3679</v>
      </c>
      <c r="B2581" s="87" t="s">
        <v>2439</v>
      </c>
      <c r="C2581" s="87" t="s">
        <v>1146</v>
      </c>
      <c r="D2581" s="87" t="s">
        <v>59</v>
      </c>
      <c r="E2581" s="87"/>
      <c r="F2581" s="87" t="s">
        <v>2594</v>
      </c>
      <c r="G2581" s="87">
        <v>5</v>
      </c>
      <c r="H2581" s="88">
        <v>1</v>
      </c>
      <c r="I2581" s="89">
        <v>10</v>
      </c>
      <c r="J2581" s="88">
        <v>0</v>
      </c>
      <c r="K2581" s="88">
        <v>0</v>
      </c>
    </row>
    <row r="2582" spans="1:11" ht="31.5" x14ac:dyDescent="0.2">
      <c r="A2582" s="87" t="s">
        <v>3680</v>
      </c>
      <c r="B2582" s="87" t="s">
        <v>3437</v>
      </c>
      <c r="C2582" s="87" t="s">
        <v>3681</v>
      </c>
      <c r="D2582" s="87" t="s">
        <v>61</v>
      </c>
      <c r="E2582" s="87"/>
      <c r="F2582" s="87"/>
      <c r="G2582" s="87">
        <v>5</v>
      </c>
      <c r="H2582" s="88">
        <v>1</v>
      </c>
      <c r="I2582" s="89">
        <v>10</v>
      </c>
      <c r="J2582" s="88">
        <v>17.3</v>
      </c>
      <c r="K2582" s="88">
        <v>35</v>
      </c>
    </row>
    <row r="2583" spans="1:11" ht="31.5" x14ac:dyDescent="0.2">
      <c r="A2583" s="87" t="s">
        <v>3682</v>
      </c>
      <c r="B2583" s="87" t="s">
        <v>3437</v>
      </c>
      <c r="C2583" s="87" t="s">
        <v>3681</v>
      </c>
      <c r="D2583" s="87" t="s">
        <v>64</v>
      </c>
      <c r="E2583" s="87"/>
      <c r="F2583" s="87"/>
      <c r="G2583" s="87">
        <v>5</v>
      </c>
      <c r="H2583" s="88">
        <v>1</v>
      </c>
      <c r="I2583" s="89">
        <v>10</v>
      </c>
      <c r="J2583" s="88">
        <v>20.75</v>
      </c>
      <c r="K2583" s="88">
        <v>43</v>
      </c>
    </row>
    <row r="2584" spans="1:11" ht="31.5" x14ac:dyDescent="0.2">
      <c r="A2584" s="87" t="s">
        <v>3683</v>
      </c>
      <c r="B2584" s="87" t="s">
        <v>3437</v>
      </c>
      <c r="C2584" s="87" t="s">
        <v>3681</v>
      </c>
      <c r="D2584" s="87" t="s">
        <v>59</v>
      </c>
      <c r="E2584" s="87"/>
      <c r="F2584" s="87" t="s">
        <v>2594</v>
      </c>
      <c r="G2584" s="87">
        <v>5</v>
      </c>
      <c r="H2584" s="88">
        <v>1</v>
      </c>
      <c r="I2584" s="89">
        <v>10</v>
      </c>
      <c r="J2584" s="88">
        <v>0</v>
      </c>
      <c r="K2584" s="88">
        <v>0</v>
      </c>
    </row>
    <row r="2585" spans="1:11" ht="31.5" x14ac:dyDescent="0.2">
      <c r="A2585" s="87" t="s">
        <v>3684</v>
      </c>
      <c r="B2585" s="87" t="s">
        <v>3437</v>
      </c>
      <c r="C2585" s="87" t="s">
        <v>1146</v>
      </c>
      <c r="D2585" s="87" t="s">
        <v>61</v>
      </c>
      <c r="E2585" s="87"/>
      <c r="F2585" s="87"/>
      <c r="G2585" s="87">
        <v>5</v>
      </c>
      <c r="H2585" s="88">
        <v>1</v>
      </c>
      <c r="I2585" s="89">
        <v>10</v>
      </c>
      <c r="J2585" s="88">
        <v>17.45</v>
      </c>
      <c r="K2585" s="88">
        <v>35.700000000000003</v>
      </c>
    </row>
    <row r="2586" spans="1:11" ht="31.5" x14ac:dyDescent="0.2">
      <c r="A2586" s="87" t="s">
        <v>3436</v>
      </c>
      <c r="B2586" s="87" t="s">
        <v>3437</v>
      </c>
      <c r="C2586" s="87" t="s">
        <v>1146</v>
      </c>
      <c r="D2586" s="87" t="s">
        <v>64</v>
      </c>
      <c r="E2586" s="87"/>
      <c r="F2586" s="87"/>
      <c r="G2586" s="87">
        <v>5</v>
      </c>
      <c r="H2586" s="88">
        <v>1</v>
      </c>
      <c r="I2586" s="89">
        <v>10</v>
      </c>
      <c r="J2586" s="88">
        <v>21.05</v>
      </c>
      <c r="K2586" s="88">
        <v>43.1</v>
      </c>
    </row>
    <row r="2587" spans="1:11" ht="31.5" x14ac:dyDescent="0.2">
      <c r="A2587" s="87" t="s">
        <v>3438</v>
      </c>
      <c r="B2587" s="87" t="s">
        <v>3437</v>
      </c>
      <c r="C2587" s="87" t="s">
        <v>1146</v>
      </c>
      <c r="D2587" s="87" t="s">
        <v>62</v>
      </c>
      <c r="E2587" s="87"/>
      <c r="F2587" s="87"/>
      <c r="G2587" s="87">
        <v>5</v>
      </c>
      <c r="H2587" s="88">
        <v>1</v>
      </c>
      <c r="I2587" s="89">
        <v>10</v>
      </c>
      <c r="J2587" s="88">
        <v>23.65</v>
      </c>
      <c r="K2587" s="88">
        <v>48.45</v>
      </c>
    </row>
    <row r="2588" spans="1:11" ht="31.5" x14ac:dyDescent="0.2">
      <c r="A2588" s="87" t="s">
        <v>3685</v>
      </c>
      <c r="B2588" s="87" t="s">
        <v>3437</v>
      </c>
      <c r="C2588" s="87" t="s">
        <v>1146</v>
      </c>
      <c r="D2588" s="87" t="s">
        <v>59</v>
      </c>
      <c r="E2588" s="87"/>
      <c r="F2588" s="87" t="s">
        <v>2594</v>
      </c>
      <c r="G2588" s="87">
        <v>5</v>
      </c>
      <c r="H2588" s="88">
        <v>1</v>
      </c>
      <c r="I2588" s="89">
        <v>10</v>
      </c>
      <c r="J2588" s="88">
        <v>0</v>
      </c>
      <c r="K2588" s="88">
        <v>0</v>
      </c>
    </row>
    <row r="2589" spans="1:11" ht="21" x14ac:dyDescent="0.2">
      <c r="A2589" s="87" t="s">
        <v>2440</v>
      </c>
      <c r="B2589" s="87" t="s">
        <v>2441</v>
      </c>
      <c r="C2589" s="87"/>
      <c r="D2589" s="87" t="s">
        <v>477</v>
      </c>
      <c r="E2589" s="87" t="s">
        <v>478</v>
      </c>
      <c r="F2589" s="87"/>
      <c r="G2589" s="87">
        <v>1</v>
      </c>
      <c r="H2589" s="88">
        <v>0</v>
      </c>
      <c r="I2589" s="89">
        <v>5</v>
      </c>
      <c r="J2589" s="88">
        <v>81</v>
      </c>
      <c r="K2589" s="88">
        <v>85</v>
      </c>
    </row>
    <row r="2590" spans="1:11" ht="21" x14ac:dyDescent="0.2">
      <c r="A2590" s="87" t="s">
        <v>2442</v>
      </c>
      <c r="B2590" s="87" t="s">
        <v>2441</v>
      </c>
      <c r="C2590" s="87"/>
      <c r="D2590" s="87" t="s">
        <v>787</v>
      </c>
      <c r="E2590" s="87" t="s">
        <v>478</v>
      </c>
      <c r="F2590" s="87"/>
      <c r="G2590" s="87">
        <v>1</v>
      </c>
      <c r="H2590" s="88">
        <v>0</v>
      </c>
      <c r="I2590" s="89">
        <v>0</v>
      </c>
      <c r="J2590" s="88">
        <v>7</v>
      </c>
      <c r="K2590" s="88">
        <v>0</v>
      </c>
    </row>
    <row r="2591" spans="1:11" ht="21" x14ac:dyDescent="0.2">
      <c r="A2591" s="87" t="s">
        <v>2443</v>
      </c>
      <c r="B2591" s="87" t="s">
        <v>2444</v>
      </c>
      <c r="C2591" s="87"/>
      <c r="D2591" s="87" t="s">
        <v>477</v>
      </c>
      <c r="E2591" s="87" t="s">
        <v>478</v>
      </c>
      <c r="F2591" s="87"/>
      <c r="G2591" s="87">
        <v>1</v>
      </c>
      <c r="H2591" s="88">
        <v>0</v>
      </c>
      <c r="I2591" s="89">
        <v>5</v>
      </c>
      <c r="J2591" s="88">
        <v>0</v>
      </c>
      <c r="K2591" s="88">
        <v>85</v>
      </c>
    </row>
    <row r="2592" spans="1:11" ht="21" x14ac:dyDescent="0.2">
      <c r="A2592" s="87" t="s">
        <v>2445</v>
      </c>
      <c r="B2592" s="87" t="s">
        <v>2444</v>
      </c>
      <c r="C2592" s="87"/>
      <c r="D2592" s="87" t="s">
        <v>787</v>
      </c>
      <c r="E2592" s="87" t="s">
        <v>478</v>
      </c>
      <c r="F2592" s="87"/>
      <c r="G2592" s="87">
        <v>1</v>
      </c>
      <c r="H2592" s="88">
        <v>0</v>
      </c>
      <c r="I2592" s="89">
        <v>0</v>
      </c>
      <c r="J2592" s="88">
        <v>7</v>
      </c>
      <c r="K2592" s="88">
        <v>0</v>
      </c>
    </row>
    <row r="2593" spans="1:11" ht="31.5" x14ac:dyDescent="0.2">
      <c r="A2593" s="87" t="s">
        <v>2446</v>
      </c>
      <c r="B2593" s="87" t="s">
        <v>167</v>
      </c>
      <c r="C2593" s="87" t="s">
        <v>3117</v>
      </c>
      <c r="D2593" s="87"/>
      <c r="E2593" s="87"/>
      <c r="F2593" s="87"/>
      <c r="G2593" s="87">
        <v>25</v>
      </c>
      <c r="H2593" s="88">
        <v>0</v>
      </c>
      <c r="I2593" s="89">
        <v>50</v>
      </c>
      <c r="J2593" s="88">
        <v>8.5</v>
      </c>
      <c r="K2593" s="88">
        <v>17.399999999999999</v>
      </c>
    </row>
    <row r="2594" spans="1:11" ht="31.5" x14ac:dyDescent="0.2">
      <c r="A2594" s="87" t="s">
        <v>2849</v>
      </c>
      <c r="B2594" s="87" t="s">
        <v>167</v>
      </c>
      <c r="C2594" s="87"/>
      <c r="D2594" s="87" t="s">
        <v>64</v>
      </c>
      <c r="E2594" s="87"/>
      <c r="F2594" s="87"/>
      <c r="G2594" s="87">
        <v>10</v>
      </c>
      <c r="H2594" s="88">
        <v>0</v>
      </c>
      <c r="I2594" s="89">
        <v>10</v>
      </c>
      <c r="J2594" s="88">
        <v>12</v>
      </c>
      <c r="K2594" s="88">
        <v>24.6</v>
      </c>
    </row>
    <row r="2595" spans="1:11" ht="31.5" x14ac:dyDescent="0.2">
      <c r="A2595" s="87" t="s">
        <v>2850</v>
      </c>
      <c r="B2595" s="87" t="s">
        <v>167</v>
      </c>
      <c r="C2595" s="87"/>
      <c r="D2595" s="87" t="s">
        <v>62</v>
      </c>
      <c r="E2595" s="87"/>
      <c r="F2595" s="87"/>
      <c r="G2595" s="87">
        <v>10</v>
      </c>
      <c r="H2595" s="88">
        <v>0</v>
      </c>
      <c r="I2595" s="89">
        <v>10</v>
      </c>
      <c r="J2595" s="88">
        <v>13.05</v>
      </c>
      <c r="K2595" s="88">
        <v>26.75</v>
      </c>
    </row>
    <row r="2596" spans="1:11" ht="31.5" x14ac:dyDescent="0.2">
      <c r="A2596" s="87" t="s">
        <v>2851</v>
      </c>
      <c r="B2596" s="87" t="s">
        <v>167</v>
      </c>
      <c r="C2596" s="87"/>
      <c r="D2596" s="87" t="s">
        <v>63</v>
      </c>
      <c r="E2596" s="87"/>
      <c r="F2596" s="87"/>
      <c r="G2596" s="87">
        <v>10</v>
      </c>
      <c r="H2596" s="88">
        <v>0</v>
      </c>
      <c r="I2596" s="89">
        <v>10</v>
      </c>
      <c r="J2596" s="88">
        <v>14.3</v>
      </c>
      <c r="K2596" s="88">
        <v>29.3</v>
      </c>
    </row>
    <row r="2597" spans="1:11" ht="31.5" x14ac:dyDescent="0.2">
      <c r="A2597" s="87" t="s">
        <v>2852</v>
      </c>
      <c r="B2597" s="87" t="s">
        <v>167</v>
      </c>
      <c r="C2597" s="87"/>
      <c r="D2597" s="87" t="s">
        <v>329</v>
      </c>
      <c r="E2597" s="87"/>
      <c r="F2597" s="87" t="s">
        <v>331</v>
      </c>
      <c r="G2597" s="87">
        <v>10</v>
      </c>
      <c r="H2597" s="88">
        <v>0</v>
      </c>
      <c r="I2597" s="89">
        <v>10</v>
      </c>
      <c r="J2597" s="88">
        <v>15.45</v>
      </c>
      <c r="K2597" s="88">
        <v>31.65</v>
      </c>
    </row>
    <row r="2598" spans="1:11" ht="31.5" x14ac:dyDescent="0.2">
      <c r="A2598" s="87" t="s">
        <v>2853</v>
      </c>
      <c r="B2598" s="87" t="s">
        <v>167</v>
      </c>
      <c r="C2598" s="87"/>
      <c r="D2598" s="87" t="s">
        <v>330</v>
      </c>
      <c r="E2598" s="87"/>
      <c r="F2598" s="87" t="s">
        <v>331</v>
      </c>
      <c r="G2598" s="87">
        <v>10</v>
      </c>
      <c r="H2598" s="88">
        <v>0</v>
      </c>
      <c r="I2598" s="89">
        <v>10</v>
      </c>
      <c r="J2598" s="88">
        <v>16.600000000000001</v>
      </c>
      <c r="K2598" s="88">
        <v>34.049999999999997</v>
      </c>
    </row>
    <row r="2599" spans="1:11" ht="31.5" x14ac:dyDescent="0.2">
      <c r="A2599" s="87" t="s">
        <v>2447</v>
      </c>
      <c r="B2599" s="87" t="s">
        <v>165</v>
      </c>
      <c r="C2599" s="87"/>
      <c r="D2599" s="87" t="s">
        <v>61</v>
      </c>
      <c r="E2599" s="87"/>
      <c r="F2599" s="87" t="s">
        <v>2448</v>
      </c>
      <c r="G2599" s="87">
        <v>10</v>
      </c>
      <c r="H2599" s="88">
        <v>0</v>
      </c>
      <c r="I2599" s="89">
        <v>10</v>
      </c>
      <c r="J2599" s="88">
        <v>7.95</v>
      </c>
      <c r="K2599" s="88">
        <v>16.3</v>
      </c>
    </row>
    <row r="2600" spans="1:11" ht="31.5" x14ac:dyDescent="0.2">
      <c r="A2600" s="87" t="s">
        <v>2449</v>
      </c>
      <c r="B2600" s="87" t="s">
        <v>165</v>
      </c>
      <c r="C2600" s="87"/>
      <c r="D2600" s="87" t="s">
        <v>64</v>
      </c>
      <c r="E2600" s="87"/>
      <c r="F2600" s="87" t="s">
        <v>2448</v>
      </c>
      <c r="G2600" s="87">
        <v>10</v>
      </c>
      <c r="H2600" s="88">
        <v>0</v>
      </c>
      <c r="I2600" s="89">
        <v>10</v>
      </c>
      <c r="J2600" s="88">
        <v>8.5</v>
      </c>
      <c r="K2600" s="88">
        <v>17.399999999999999</v>
      </c>
    </row>
    <row r="2601" spans="1:11" ht="31.5" x14ac:dyDescent="0.2">
      <c r="A2601" s="87" t="s">
        <v>2450</v>
      </c>
      <c r="B2601" s="87" t="s">
        <v>165</v>
      </c>
      <c r="C2601" s="87"/>
      <c r="D2601" s="87" t="s">
        <v>62</v>
      </c>
      <c r="E2601" s="87"/>
      <c r="F2601" s="87" t="s">
        <v>2854</v>
      </c>
      <c r="G2601" s="87">
        <v>10</v>
      </c>
      <c r="H2601" s="88">
        <v>0</v>
      </c>
      <c r="I2601" s="89">
        <v>10</v>
      </c>
      <c r="J2601" s="88">
        <v>9.8975000000000009</v>
      </c>
      <c r="K2601" s="88">
        <v>20.3</v>
      </c>
    </row>
    <row r="2602" spans="1:11" ht="42" x14ac:dyDescent="0.2">
      <c r="A2602" s="87" t="s">
        <v>2452</v>
      </c>
      <c r="B2602" s="87" t="s">
        <v>165</v>
      </c>
      <c r="C2602" s="87"/>
      <c r="D2602" s="87" t="s">
        <v>63</v>
      </c>
      <c r="E2602" s="87"/>
      <c r="F2602" s="87" t="s">
        <v>2451</v>
      </c>
      <c r="G2602" s="87">
        <v>10</v>
      </c>
      <c r="H2602" s="88">
        <v>0</v>
      </c>
      <c r="I2602" s="89">
        <v>10</v>
      </c>
      <c r="J2602" s="88">
        <v>13.2</v>
      </c>
      <c r="K2602" s="88">
        <v>27.05</v>
      </c>
    </row>
    <row r="2603" spans="1:11" ht="42" x14ac:dyDescent="0.2">
      <c r="A2603" s="87" t="s">
        <v>2453</v>
      </c>
      <c r="B2603" s="87" t="s">
        <v>165</v>
      </c>
      <c r="C2603" s="87"/>
      <c r="D2603" s="87" t="s">
        <v>329</v>
      </c>
      <c r="E2603" s="87"/>
      <c r="F2603" s="87" t="s">
        <v>2451</v>
      </c>
      <c r="G2603" s="87">
        <v>10</v>
      </c>
      <c r="H2603" s="88">
        <v>0</v>
      </c>
      <c r="I2603" s="89">
        <v>10</v>
      </c>
      <c r="J2603" s="88">
        <v>15.05</v>
      </c>
      <c r="K2603" s="88">
        <v>30.85</v>
      </c>
    </row>
    <row r="2604" spans="1:11" ht="31.5" x14ac:dyDescent="0.2">
      <c r="A2604" s="87" t="s">
        <v>3439</v>
      </c>
      <c r="B2604" s="87" t="s">
        <v>165</v>
      </c>
      <c r="C2604" s="87"/>
      <c r="D2604" s="87" t="s">
        <v>59</v>
      </c>
      <c r="E2604" s="87"/>
      <c r="F2604" s="87" t="s">
        <v>2854</v>
      </c>
      <c r="G2604" s="87">
        <v>5</v>
      </c>
      <c r="H2604" s="88">
        <v>0</v>
      </c>
      <c r="I2604" s="89">
        <v>10</v>
      </c>
      <c r="J2604" s="88">
        <v>6.5</v>
      </c>
      <c r="K2604" s="88">
        <v>13.3</v>
      </c>
    </row>
    <row r="2605" spans="1:11" ht="31.5" x14ac:dyDescent="0.2">
      <c r="A2605" s="87" t="s">
        <v>2454</v>
      </c>
      <c r="B2605" s="87" t="s">
        <v>166</v>
      </c>
      <c r="C2605" s="87"/>
      <c r="D2605" s="87" t="s">
        <v>61</v>
      </c>
      <c r="E2605" s="87"/>
      <c r="F2605" s="87" t="s">
        <v>2448</v>
      </c>
      <c r="G2605" s="87">
        <v>10</v>
      </c>
      <c r="H2605" s="88">
        <v>0</v>
      </c>
      <c r="I2605" s="89">
        <v>10</v>
      </c>
      <c r="J2605" s="88">
        <v>7.95</v>
      </c>
      <c r="K2605" s="88">
        <v>16.3</v>
      </c>
    </row>
    <row r="2606" spans="1:11" ht="31.5" x14ac:dyDescent="0.2">
      <c r="A2606" s="87" t="s">
        <v>2455</v>
      </c>
      <c r="B2606" s="87" t="s">
        <v>166</v>
      </c>
      <c r="C2606" s="87"/>
      <c r="D2606" s="87" t="s">
        <v>64</v>
      </c>
      <c r="E2606" s="87"/>
      <c r="F2606" s="87" t="s">
        <v>2448</v>
      </c>
      <c r="G2606" s="87">
        <v>10</v>
      </c>
      <c r="H2606" s="88">
        <v>0</v>
      </c>
      <c r="I2606" s="89">
        <v>10</v>
      </c>
      <c r="J2606" s="88">
        <v>8.6999999999999993</v>
      </c>
      <c r="K2606" s="88">
        <v>17.850000000000001</v>
      </c>
    </row>
    <row r="2607" spans="1:11" ht="31.5" x14ac:dyDescent="0.2">
      <c r="A2607" s="87" t="s">
        <v>2456</v>
      </c>
      <c r="B2607" s="87" t="s">
        <v>166</v>
      </c>
      <c r="C2607" s="87"/>
      <c r="D2607" s="87" t="s">
        <v>62</v>
      </c>
      <c r="E2607" s="87"/>
      <c r="F2607" s="87" t="s">
        <v>2448</v>
      </c>
      <c r="G2607" s="87">
        <v>10</v>
      </c>
      <c r="H2607" s="88">
        <v>0</v>
      </c>
      <c r="I2607" s="89">
        <v>10</v>
      </c>
      <c r="J2607" s="88">
        <v>10.1</v>
      </c>
      <c r="K2607" s="88">
        <v>20.7</v>
      </c>
    </row>
    <row r="2608" spans="1:11" ht="42" x14ac:dyDescent="0.2">
      <c r="A2608" s="87" t="s">
        <v>2457</v>
      </c>
      <c r="B2608" s="87" t="s">
        <v>166</v>
      </c>
      <c r="C2608" s="87"/>
      <c r="D2608" s="87" t="s">
        <v>63</v>
      </c>
      <c r="E2608" s="87"/>
      <c r="F2608" s="87" t="s">
        <v>2451</v>
      </c>
      <c r="G2608" s="87">
        <v>10</v>
      </c>
      <c r="H2608" s="88">
        <v>0</v>
      </c>
      <c r="I2608" s="89">
        <v>10</v>
      </c>
      <c r="J2608" s="88">
        <v>13.65</v>
      </c>
      <c r="K2608" s="88">
        <v>28</v>
      </c>
    </row>
    <row r="2609" spans="1:11" ht="31.5" x14ac:dyDescent="0.2">
      <c r="A2609" s="87" t="s">
        <v>3440</v>
      </c>
      <c r="B2609" s="87" t="s">
        <v>166</v>
      </c>
      <c r="C2609" s="87"/>
      <c r="D2609" s="87" t="s">
        <v>59</v>
      </c>
      <c r="E2609" s="87"/>
      <c r="F2609" s="87" t="s">
        <v>2854</v>
      </c>
      <c r="G2609" s="87">
        <v>10</v>
      </c>
      <c r="H2609" s="88">
        <v>0</v>
      </c>
      <c r="I2609" s="89">
        <v>10</v>
      </c>
      <c r="J2609" s="88">
        <v>6.5</v>
      </c>
      <c r="K2609" s="88">
        <v>13.3</v>
      </c>
    </row>
    <row r="2610" spans="1:11" ht="42" x14ac:dyDescent="0.2">
      <c r="A2610" s="87" t="s">
        <v>2458</v>
      </c>
      <c r="B2610" s="87" t="s">
        <v>286</v>
      </c>
      <c r="C2610" s="87" t="s">
        <v>69</v>
      </c>
      <c r="D2610" s="87" t="s">
        <v>61</v>
      </c>
      <c r="E2610" s="87"/>
      <c r="F2610" s="87" t="s">
        <v>1137</v>
      </c>
      <c r="G2610" s="87">
        <v>10</v>
      </c>
      <c r="H2610" s="88">
        <v>0</v>
      </c>
      <c r="I2610" s="89">
        <v>10</v>
      </c>
      <c r="J2610" s="88">
        <v>15.2</v>
      </c>
      <c r="K2610" s="88">
        <v>31.15</v>
      </c>
    </row>
    <row r="2611" spans="1:11" ht="42" x14ac:dyDescent="0.2">
      <c r="A2611" s="87" t="s">
        <v>2459</v>
      </c>
      <c r="B2611" s="87" t="s">
        <v>286</v>
      </c>
      <c r="C2611" s="87" t="s">
        <v>69</v>
      </c>
      <c r="D2611" s="87" t="s">
        <v>61</v>
      </c>
      <c r="E2611" s="87" t="s">
        <v>328</v>
      </c>
      <c r="F2611" s="87"/>
      <c r="G2611" s="87">
        <v>10</v>
      </c>
      <c r="H2611" s="88">
        <v>0</v>
      </c>
      <c r="I2611" s="89">
        <v>10</v>
      </c>
      <c r="J2611" s="88">
        <v>17.649999999999999</v>
      </c>
      <c r="K2611" s="88">
        <v>36.200000000000003</v>
      </c>
    </row>
    <row r="2612" spans="1:11" ht="42" x14ac:dyDescent="0.2">
      <c r="A2612" s="87" t="s">
        <v>2460</v>
      </c>
      <c r="B2612" s="87" t="s">
        <v>286</v>
      </c>
      <c r="C2612" s="87" t="s">
        <v>69</v>
      </c>
      <c r="D2612" s="87" t="s">
        <v>64</v>
      </c>
      <c r="E2612" s="87"/>
      <c r="F2612" s="87" t="s">
        <v>1137</v>
      </c>
      <c r="G2612" s="87">
        <v>10</v>
      </c>
      <c r="H2612" s="88">
        <v>0</v>
      </c>
      <c r="I2612" s="89">
        <v>10</v>
      </c>
      <c r="J2612" s="88">
        <v>17.5</v>
      </c>
      <c r="K2612" s="88">
        <v>35.9</v>
      </c>
    </row>
    <row r="2613" spans="1:11" ht="42" x14ac:dyDescent="0.2">
      <c r="A2613" s="87" t="s">
        <v>2461</v>
      </c>
      <c r="B2613" s="87" t="s">
        <v>286</v>
      </c>
      <c r="C2613" s="87" t="s">
        <v>69</v>
      </c>
      <c r="D2613" s="87" t="s">
        <v>64</v>
      </c>
      <c r="E2613" s="87" t="s">
        <v>328</v>
      </c>
      <c r="F2613" s="87"/>
      <c r="G2613" s="87">
        <v>10</v>
      </c>
      <c r="H2613" s="88">
        <v>0</v>
      </c>
      <c r="I2613" s="89">
        <v>10</v>
      </c>
      <c r="J2613" s="88">
        <v>21</v>
      </c>
      <c r="K2613" s="88">
        <v>43.05</v>
      </c>
    </row>
    <row r="2614" spans="1:11" ht="42" x14ac:dyDescent="0.2">
      <c r="A2614" s="87" t="s">
        <v>2462</v>
      </c>
      <c r="B2614" s="87" t="s">
        <v>286</v>
      </c>
      <c r="C2614" s="87" t="s">
        <v>69</v>
      </c>
      <c r="D2614" s="87" t="s">
        <v>62</v>
      </c>
      <c r="E2614" s="87"/>
      <c r="F2614" s="87" t="s">
        <v>1137</v>
      </c>
      <c r="G2614" s="87">
        <v>10</v>
      </c>
      <c r="H2614" s="88">
        <v>0</v>
      </c>
      <c r="I2614" s="89">
        <v>10</v>
      </c>
      <c r="J2614" s="88">
        <v>20.25</v>
      </c>
      <c r="K2614" s="88">
        <v>41.5</v>
      </c>
    </row>
    <row r="2615" spans="1:11" ht="42" x14ac:dyDescent="0.2">
      <c r="A2615" s="87" t="s">
        <v>2463</v>
      </c>
      <c r="B2615" s="87" t="s">
        <v>286</v>
      </c>
      <c r="C2615" s="87" t="s">
        <v>69</v>
      </c>
      <c r="D2615" s="87" t="s">
        <v>62</v>
      </c>
      <c r="E2615" s="87" t="s">
        <v>328</v>
      </c>
      <c r="F2615" s="87"/>
      <c r="G2615" s="87">
        <v>10</v>
      </c>
      <c r="H2615" s="88">
        <v>0</v>
      </c>
      <c r="I2615" s="89">
        <v>10</v>
      </c>
      <c r="J2615" s="88">
        <v>24.3</v>
      </c>
      <c r="K2615" s="88">
        <v>49.8</v>
      </c>
    </row>
    <row r="2616" spans="1:11" ht="42" x14ac:dyDescent="0.2">
      <c r="A2616" s="87" t="s">
        <v>2855</v>
      </c>
      <c r="B2616" s="87" t="s">
        <v>286</v>
      </c>
      <c r="C2616" s="87" t="s">
        <v>69</v>
      </c>
      <c r="D2616" s="87" t="s">
        <v>63</v>
      </c>
      <c r="E2616" s="87"/>
      <c r="F2616" s="87" t="s">
        <v>1137</v>
      </c>
      <c r="G2616" s="87">
        <v>10</v>
      </c>
      <c r="H2616" s="88">
        <v>0</v>
      </c>
      <c r="I2616" s="89">
        <v>10</v>
      </c>
      <c r="J2616" s="88">
        <v>21.7</v>
      </c>
      <c r="K2616" s="88">
        <v>44.5</v>
      </c>
    </row>
    <row r="2617" spans="1:11" ht="42" x14ac:dyDescent="0.2">
      <c r="A2617" s="87" t="s">
        <v>3686</v>
      </c>
      <c r="B2617" s="87" t="s">
        <v>286</v>
      </c>
      <c r="C2617" s="87" t="s">
        <v>69</v>
      </c>
      <c r="D2617" s="87" t="s">
        <v>59</v>
      </c>
      <c r="E2617" s="87"/>
      <c r="F2617" s="87" t="s">
        <v>2594</v>
      </c>
      <c r="G2617" s="87">
        <v>10</v>
      </c>
      <c r="H2617" s="88">
        <v>0</v>
      </c>
      <c r="I2617" s="89">
        <v>10</v>
      </c>
      <c r="J2617" s="88">
        <v>0</v>
      </c>
      <c r="K2617" s="88">
        <v>0</v>
      </c>
    </row>
    <row r="2618" spans="1:11" ht="42" x14ac:dyDescent="0.2">
      <c r="A2618" s="87" t="s">
        <v>2464</v>
      </c>
      <c r="B2618" s="87" t="s">
        <v>2465</v>
      </c>
      <c r="C2618" s="87" t="s">
        <v>69</v>
      </c>
      <c r="D2618" s="87" t="s">
        <v>62</v>
      </c>
      <c r="E2618" s="87" t="s">
        <v>328</v>
      </c>
      <c r="F2618" s="87"/>
      <c r="G2618" s="87">
        <v>10</v>
      </c>
      <c r="H2618" s="88">
        <v>0</v>
      </c>
      <c r="I2618" s="89">
        <v>10</v>
      </c>
      <c r="J2618" s="88">
        <v>24.3</v>
      </c>
      <c r="K2618" s="88">
        <v>49.8</v>
      </c>
    </row>
    <row r="2619" spans="1:11" ht="31.5" x14ac:dyDescent="0.2">
      <c r="A2619" s="87" t="s">
        <v>2466</v>
      </c>
      <c r="B2619" s="87" t="s">
        <v>152</v>
      </c>
      <c r="C2619" s="87" t="s">
        <v>69</v>
      </c>
      <c r="D2619" s="87" t="s">
        <v>61</v>
      </c>
      <c r="E2619" s="87"/>
      <c r="F2619" s="87" t="s">
        <v>317</v>
      </c>
      <c r="G2619" s="87">
        <v>10</v>
      </c>
      <c r="H2619" s="88">
        <v>0</v>
      </c>
      <c r="I2619" s="89">
        <v>10</v>
      </c>
      <c r="J2619" s="88">
        <v>15.2</v>
      </c>
      <c r="K2619" s="88">
        <v>31.15</v>
      </c>
    </row>
    <row r="2620" spans="1:11" ht="31.5" x14ac:dyDescent="0.2">
      <c r="A2620" s="87" t="s">
        <v>2467</v>
      </c>
      <c r="B2620" s="87" t="s">
        <v>152</v>
      </c>
      <c r="C2620" s="87" t="s">
        <v>69</v>
      </c>
      <c r="D2620" s="87" t="s">
        <v>64</v>
      </c>
      <c r="E2620" s="87"/>
      <c r="F2620" s="87" t="s">
        <v>317</v>
      </c>
      <c r="G2620" s="87">
        <v>10</v>
      </c>
      <c r="H2620" s="88">
        <v>0</v>
      </c>
      <c r="I2620" s="89">
        <v>10</v>
      </c>
      <c r="J2620" s="88">
        <v>17.5</v>
      </c>
      <c r="K2620" s="88">
        <v>35.9</v>
      </c>
    </row>
    <row r="2621" spans="1:11" ht="31.5" x14ac:dyDescent="0.2">
      <c r="A2621" s="87" t="s">
        <v>2468</v>
      </c>
      <c r="B2621" s="87" t="s">
        <v>152</v>
      </c>
      <c r="C2621" s="87" t="s">
        <v>69</v>
      </c>
      <c r="D2621" s="87" t="s">
        <v>59</v>
      </c>
      <c r="E2621" s="87"/>
      <c r="F2621" s="87" t="s">
        <v>317</v>
      </c>
      <c r="G2621" s="87">
        <v>10</v>
      </c>
      <c r="H2621" s="88">
        <v>0</v>
      </c>
      <c r="I2621" s="89">
        <v>10</v>
      </c>
      <c r="J2621" s="88">
        <v>13</v>
      </c>
      <c r="K2621" s="88">
        <v>26.65</v>
      </c>
    </row>
    <row r="2622" spans="1:11" ht="21" x14ac:dyDescent="0.2">
      <c r="A2622" s="87" t="s">
        <v>2856</v>
      </c>
      <c r="B2622" s="87" t="s">
        <v>305</v>
      </c>
      <c r="C2622" s="87" t="s">
        <v>69</v>
      </c>
      <c r="D2622" s="87" t="s">
        <v>61</v>
      </c>
      <c r="E2622" s="87"/>
      <c r="F2622" s="87"/>
      <c r="G2622" s="87">
        <v>10</v>
      </c>
      <c r="H2622" s="88">
        <v>0</v>
      </c>
      <c r="I2622" s="89">
        <v>10</v>
      </c>
      <c r="J2622" s="88">
        <v>15.25</v>
      </c>
      <c r="K2622" s="88">
        <v>31.25</v>
      </c>
    </row>
    <row r="2623" spans="1:11" ht="21" x14ac:dyDescent="0.2">
      <c r="A2623" s="87" t="s">
        <v>2857</v>
      </c>
      <c r="B2623" s="87" t="s">
        <v>305</v>
      </c>
      <c r="C2623" s="87" t="s">
        <v>69</v>
      </c>
      <c r="D2623" s="87" t="s">
        <v>64</v>
      </c>
      <c r="E2623" s="87"/>
      <c r="F2623" s="87"/>
      <c r="G2623" s="87">
        <v>10</v>
      </c>
      <c r="H2623" s="88">
        <v>0</v>
      </c>
      <c r="I2623" s="89">
        <v>10</v>
      </c>
      <c r="J2623" s="88">
        <v>17.95</v>
      </c>
      <c r="K2623" s="88">
        <v>36.799999999999997</v>
      </c>
    </row>
    <row r="2624" spans="1:11" ht="21" x14ac:dyDescent="0.2">
      <c r="A2624" s="87" t="s">
        <v>2858</v>
      </c>
      <c r="B2624" s="87" t="s">
        <v>305</v>
      </c>
      <c r="C2624" s="87" t="s">
        <v>69</v>
      </c>
      <c r="D2624" s="87" t="s">
        <v>62</v>
      </c>
      <c r="E2624" s="87"/>
      <c r="F2624" s="87"/>
      <c r="G2624" s="87">
        <v>10</v>
      </c>
      <c r="H2624" s="88">
        <v>0</v>
      </c>
      <c r="I2624" s="89">
        <v>10</v>
      </c>
      <c r="J2624" s="88">
        <v>20.25</v>
      </c>
      <c r="K2624" s="88">
        <v>41.5</v>
      </c>
    </row>
    <row r="2625" spans="1:11" ht="21" x14ac:dyDescent="0.2">
      <c r="A2625" s="87" t="s">
        <v>2859</v>
      </c>
      <c r="B2625" s="87" t="s">
        <v>305</v>
      </c>
      <c r="C2625" s="87" t="s">
        <v>69</v>
      </c>
      <c r="D2625" s="87" t="s">
        <v>63</v>
      </c>
      <c r="E2625" s="87"/>
      <c r="F2625" s="87"/>
      <c r="G2625" s="87">
        <v>10</v>
      </c>
      <c r="H2625" s="88">
        <v>0</v>
      </c>
      <c r="I2625" s="89">
        <v>10</v>
      </c>
      <c r="J2625" s="88">
        <v>22.85</v>
      </c>
      <c r="K2625" s="88">
        <v>46.85</v>
      </c>
    </row>
    <row r="2626" spans="1:11" ht="21" x14ac:dyDescent="0.2">
      <c r="A2626" s="87" t="s">
        <v>2860</v>
      </c>
      <c r="B2626" s="87" t="s">
        <v>305</v>
      </c>
      <c r="C2626" s="87" t="s">
        <v>69</v>
      </c>
      <c r="D2626" s="87" t="s">
        <v>329</v>
      </c>
      <c r="E2626" s="87"/>
      <c r="F2626" s="87"/>
      <c r="G2626" s="87">
        <v>10</v>
      </c>
      <c r="H2626" s="88">
        <v>0</v>
      </c>
      <c r="I2626" s="89">
        <v>10</v>
      </c>
      <c r="J2626" s="88">
        <v>25.45</v>
      </c>
      <c r="K2626" s="88">
        <v>52.15</v>
      </c>
    </row>
    <row r="2627" spans="1:11" ht="21" x14ac:dyDescent="0.2">
      <c r="A2627" s="87" t="s">
        <v>3441</v>
      </c>
      <c r="B2627" s="87" t="s">
        <v>305</v>
      </c>
      <c r="C2627" s="87" t="s">
        <v>1146</v>
      </c>
      <c r="D2627" s="87" t="s">
        <v>61</v>
      </c>
      <c r="E2627" s="87"/>
      <c r="F2627" s="87"/>
      <c r="G2627" s="87">
        <v>5</v>
      </c>
      <c r="H2627" s="88">
        <v>0</v>
      </c>
      <c r="I2627" s="89">
        <v>10</v>
      </c>
      <c r="J2627" s="88">
        <v>18.3</v>
      </c>
      <c r="K2627" s="88">
        <v>37.5</v>
      </c>
    </row>
    <row r="2628" spans="1:11" ht="21" x14ac:dyDescent="0.2">
      <c r="A2628" s="87" t="s">
        <v>3442</v>
      </c>
      <c r="B2628" s="87" t="s">
        <v>305</v>
      </c>
      <c r="C2628" s="87" t="s">
        <v>1146</v>
      </c>
      <c r="D2628" s="87" t="s">
        <v>64</v>
      </c>
      <c r="E2628" s="87"/>
      <c r="F2628" s="87"/>
      <c r="G2628" s="87">
        <v>5</v>
      </c>
      <c r="H2628" s="88">
        <v>0</v>
      </c>
      <c r="I2628" s="89">
        <v>10</v>
      </c>
      <c r="J2628" s="88">
        <v>21.55</v>
      </c>
      <c r="K2628" s="88">
        <v>44.2</v>
      </c>
    </row>
    <row r="2629" spans="1:11" ht="21" x14ac:dyDescent="0.2">
      <c r="A2629" s="87" t="s">
        <v>3443</v>
      </c>
      <c r="B2629" s="87" t="s">
        <v>305</v>
      </c>
      <c r="C2629" s="87" t="s">
        <v>1146</v>
      </c>
      <c r="D2629" s="87" t="s">
        <v>62</v>
      </c>
      <c r="E2629" s="87"/>
      <c r="F2629" s="87" t="s">
        <v>331</v>
      </c>
      <c r="G2629" s="87">
        <v>5</v>
      </c>
      <c r="H2629" s="88">
        <v>0</v>
      </c>
      <c r="I2629" s="89">
        <v>10</v>
      </c>
      <c r="J2629" s="88">
        <v>23</v>
      </c>
      <c r="K2629" s="88">
        <v>47.15</v>
      </c>
    </row>
    <row r="2630" spans="1:11" ht="21" x14ac:dyDescent="0.2">
      <c r="A2630" s="87" t="s">
        <v>3444</v>
      </c>
      <c r="B2630" s="87" t="s">
        <v>305</v>
      </c>
      <c r="C2630" s="87" t="s">
        <v>1146</v>
      </c>
      <c r="D2630" s="87" t="s">
        <v>63</v>
      </c>
      <c r="E2630" s="87"/>
      <c r="F2630" s="87" t="s">
        <v>331</v>
      </c>
      <c r="G2630" s="87">
        <v>5</v>
      </c>
      <c r="H2630" s="88">
        <v>0</v>
      </c>
      <c r="I2630" s="89">
        <v>10</v>
      </c>
      <c r="J2630" s="88">
        <v>24.2</v>
      </c>
      <c r="K2630" s="88">
        <v>49.6</v>
      </c>
    </row>
    <row r="2631" spans="1:11" ht="21" x14ac:dyDescent="0.2">
      <c r="A2631" s="87" t="s">
        <v>3445</v>
      </c>
      <c r="B2631" s="87" t="s">
        <v>305</v>
      </c>
      <c r="C2631" s="87" t="s">
        <v>1146</v>
      </c>
      <c r="D2631" s="87" t="s">
        <v>329</v>
      </c>
      <c r="E2631" s="87"/>
      <c r="F2631" s="87" t="s">
        <v>331</v>
      </c>
      <c r="G2631" s="87">
        <v>5</v>
      </c>
      <c r="H2631" s="88">
        <v>0</v>
      </c>
      <c r="I2631" s="89">
        <v>10</v>
      </c>
      <c r="J2631" s="88">
        <v>24.6</v>
      </c>
      <c r="K2631" s="88">
        <v>50.45</v>
      </c>
    </row>
    <row r="2632" spans="1:11" ht="42" x14ac:dyDescent="0.2">
      <c r="A2632" s="87" t="s">
        <v>2469</v>
      </c>
      <c r="B2632" s="87" t="s">
        <v>3146</v>
      </c>
      <c r="C2632" s="87" t="s">
        <v>69</v>
      </c>
      <c r="D2632" s="87" t="s">
        <v>61</v>
      </c>
      <c r="E2632" s="87"/>
      <c r="F2632" s="87"/>
      <c r="G2632" s="87">
        <v>10</v>
      </c>
      <c r="H2632" s="88">
        <v>0</v>
      </c>
      <c r="I2632" s="89">
        <v>10</v>
      </c>
      <c r="J2632" s="88">
        <v>15.25</v>
      </c>
      <c r="K2632" s="88">
        <v>31.25</v>
      </c>
    </row>
    <row r="2633" spans="1:11" ht="42" x14ac:dyDescent="0.2">
      <c r="A2633" s="87" t="s">
        <v>2470</v>
      </c>
      <c r="B2633" s="87" t="s">
        <v>3146</v>
      </c>
      <c r="C2633" s="87" t="s">
        <v>69</v>
      </c>
      <c r="D2633" s="87" t="s">
        <v>64</v>
      </c>
      <c r="E2633" s="87"/>
      <c r="F2633" s="87"/>
      <c r="G2633" s="87">
        <v>10</v>
      </c>
      <c r="H2633" s="88">
        <v>0</v>
      </c>
      <c r="I2633" s="89">
        <v>10</v>
      </c>
      <c r="J2633" s="88">
        <v>17.95</v>
      </c>
      <c r="K2633" s="88">
        <v>36.799999999999997</v>
      </c>
    </row>
    <row r="2634" spans="1:11" ht="42" x14ac:dyDescent="0.2">
      <c r="A2634" s="87" t="s">
        <v>2861</v>
      </c>
      <c r="B2634" s="87" t="s">
        <v>3146</v>
      </c>
      <c r="C2634" s="87" t="s">
        <v>69</v>
      </c>
      <c r="D2634" s="87" t="s">
        <v>62</v>
      </c>
      <c r="E2634" s="87"/>
      <c r="F2634" s="87"/>
      <c r="G2634" s="87">
        <v>10</v>
      </c>
      <c r="H2634" s="88">
        <v>0</v>
      </c>
      <c r="I2634" s="89">
        <v>10</v>
      </c>
      <c r="J2634" s="88">
        <v>20.25</v>
      </c>
      <c r="K2634" s="88">
        <v>41.5</v>
      </c>
    </row>
    <row r="2635" spans="1:11" ht="42" x14ac:dyDescent="0.2">
      <c r="A2635" s="87" t="s">
        <v>3147</v>
      </c>
      <c r="B2635" s="87" t="s">
        <v>3146</v>
      </c>
      <c r="C2635" s="87" t="s">
        <v>69</v>
      </c>
      <c r="D2635" s="87" t="s">
        <v>63</v>
      </c>
      <c r="E2635" s="87"/>
      <c r="F2635" s="87"/>
      <c r="G2635" s="87">
        <v>10</v>
      </c>
      <c r="H2635" s="88">
        <v>0</v>
      </c>
      <c r="I2635" s="89">
        <v>10</v>
      </c>
      <c r="J2635" s="88">
        <v>22.85</v>
      </c>
      <c r="K2635" s="88">
        <v>46.85</v>
      </c>
    </row>
    <row r="2636" spans="1:11" ht="42" x14ac:dyDescent="0.2">
      <c r="A2636" s="87" t="s">
        <v>3446</v>
      </c>
      <c r="B2636" s="87" t="s">
        <v>3146</v>
      </c>
      <c r="C2636" s="87" t="s">
        <v>69</v>
      </c>
      <c r="D2636" s="87" t="s">
        <v>329</v>
      </c>
      <c r="E2636" s="87"/>
      <c r="F2636" s="87"/>
      <c r="G2636" s="87">
        <v>10</v>
      </c>
      <c r="H2636" s="88">
        <v>0</v>
      </c>
      <c r="I2636" s="89">
        <v>10</v>
      </c>
      <c r="J2636" s="88">
        <v>25.45</v>
      </c>
      <c r="K2636" s="88">
        <v>52.15</v>
      </c>
    </row>
    <row r="2637" spans="1:11" ht="42" x14ac:dyDescent="0.2">
      <c r="A2637" s="87" t="s">
        <v>3687</v>
      </c>
      <c r="B2637" s="87" t="s">
        <v>3146</v>
      </c>
      <c r="C2637" s="87" t="s">
        <v>69</v>
      </c>
      <c r="D2637" s="87" t="s">
        <v>81</v>
      </c>
      <c r="E2637" s="87"/>
      <c r="F2637" s="87" t="s">
        <v>2594</v>
      </c>
      <c r="G2637" s="87">
        <v>10</v>
      </c>
      <c r="H2637" s="88">
        <v>0</v>
      </c>
      <c r="I2637" s="89">
        <v>10</v>
      </c>
      <c r="J2637" s="88">
        <v>0</v>
      </c>
      <c r="K2637" s="88">
        <v>0</v>
      </c>
    </row>
    <row r="2638" spans="1:11" ht="42" x14ac:dyDescent="0.2">
      <c r="A2638" s="87" t="s">
        <v>2471</v>
      </c>
      <c r="B2638" s="87" t="s">
        <v>3146</v>
      </c>
      <c r="C2638" s="87" t="s">
        <v>69</v>
      </c>
      <c r="D2638" s="87" t="s">
        <v>59</v>
      </c>
      <c r="E2638" s="87"/>
      <c r="F2638" s="87"/>
      <c r="G2638" s="87">
        <v>10</v>
      </c>
      <c r="H2638" s="88">
        <v>0</v>
      </c>
      <c r="I2638" s="89">
        <v>10</v>
      </c>
      <c r="J2638" s="88">
        <v>14.5</v>
      </c>
      <c r="K2638" s="88">
        <v>29.7</v>
      </c>
    </row>
    <row r="2639" spans="1:11" ht="42" x14ac:dyDescent="0.2">
      <c r="A2639" s="87" t="s">
        <v>2472</v>
      </c>
      <c r="B2639" s="87" t="s">
        <v>2473</v>
      </c>
      <c r="C2639" s="87" t="s">
        <v>69</v>
      </c>
      <c r="D2639" s="87"/>
      <c r="E2639" s="87"/>
      <c r="F2639" s="87"/>
      <c r="G2639" s="87">
        <v>10</v>
      </c>
      <c r="H2639" s="88">
        <v>1.25</v>
      </c>
      <c r="I2639" s="89">
        <v>10</v>
      </c>
      <c r="J2639" s="88">
        <v>8.1</v>
      </c>
      <c r="K2639" s="88">
        <v>16.55</v>
      </c>
    </row>
    <row r="2640" spans="1:11" ht="42" x14ac:dyDescent="0.2">
      <c r="A2640" s="87" t="s">
        <v>2474</v>
      </c>
      <c r="B2640" s="87" t="s">
        <v>2475</v>
      </c>
      <c r="C2640" s="87" t="s">
        <v>69</v>
      </c>
      <c r="D2640" s="87"/>
      <c r="E2640" s="87"/>
      <c r="F2640" s="87"/>
      <c r="G2640" s="87">
        <v>10</v>
      </c>
      <c r="H2640" s="88">
        <v>1.25</v>
      </c>
      <c r="I2640" s="89">
        <v>10</v>
      </c>
      <c r="J2640" s="88">
        <v>8.1</v>
      </c>
      <c r="K2640" s="88">
        <v>16.55</v>
      </c>
    </row>
    <row r="2641" spans="1:11" ht="42" x14ac:dyDescent="0.2">
      <c r="A2641" s="87" t="s">
        <v>2476</v>
      </c>
      <c r="B2641" s="87" t="s">
        <v>2477</v>
      </c>
      <c r="C2641" s="87"/>
      <c r="D2641" s="87" t="s">
        <v>477</v>
      </c>
      <c r="E2641" s="87" t="s">
        <v>478</v>
      </c>
      <c r="F2641" s="87"/>
      <c r="G2641" s="87">
        <v>0</v>
      </c>
      <c r="H2641" s="88">
        <v>0</v>
      </c>
      <c r="I2641" s="89">
        <v>0</v>
      </c>
      <c r="J2641" s="88">
        <v>132</v>
      </c>
      <c r="K2641" s="88">
        <v>0</v>
      </c>
    </row>
    <row r="2642" spans="1:11" ht="31.5" x14ac:dyDescent="0.2">
      <c r="A2642" s="87" t="s">
        <v>2478</v>
      </c>
      <c r="B2642" s="87" t="s">
        <v>2479</v>
      </c>
      <c r="C2642" s="87"/>
      <c r="D2642" s="87" t="s">
        <v>477</v>
      </c>
      <c r="E2642" s="87" t="s">
        <v>478</v>
      </c>
      <c r="F2642" s="87"/>
      <c r="G2642" s="87">
        <v>0</v>
      </c>
      <c r="H2642" s="88">
        <v>0</v>
      </c>
      <c r="I2642" s="89">
        <v>0</v>
      </c>
      <c r="J2642" s="88">
        <v>92</v>
      </c>
      <c r="K2642" s="88">
        <v>0</v>
      </c>
    </row>
    <row r="2643" spans="1:11" ht="31.5" x14ac:dyDescent="0.2">
      <c r="A2643" s="87" t="s">
        <v>2480</v>
      </c>
      <c r="B2643" s="87" t="s">
        <v>2481</v>
      </c>
      <c r="C2643" s="87"/>
      <c r="D2643" s="87" t="s">
        <v>477</v>
      </c>
      <c r="E2643" s="87" t="s">
        <v>478</v>
      </c>
      <c r="F2643" s="87"/>
      <c r="G2643" s="87">
        <v>0</v>
      </c>
      <c r="H2643" s="88">
        <v>0</v>
      </c>
      <c r="I2643" s="89">
        <v>0</v>
      </c>
      <c r="J2643" s="88">
        <v>165</v>
      </c>
      <c r="K2643" s="88">
        <v>0</v>
      </c>
    </row>
    <row r="2644" spans="1:11" ht="42" x14ac:dyDescent="0.2">
      <c r="A2644" s="87" t="s">
        <v>2482</v>
      </c>
      <c r="B2644" s="87" t="s">
        <v>2483</v>
      </c>
      <c r="C2644" s="87"/>
      <c r="D2644" s="87" t="s">
        <v>477</v>
      </c>
      <c r="E2644" s="87" t="s">
        <v>478</v>
      </c>
      <c r="F2644" s="87"/>
      <c r="G2644" s="87">
        <v>0</v>
      </c>
      <c r="H2644" s="88">
        <v>0</v>
      </c>
      <c r="I2644" s="89">
        <v>0</v>
      </c>
      <c r="J2644" s="88">
        <v>139</v>
      </c>
      <c r="K2644" s="88">
        <v>0</v>
      </c>
    </row>
    <row r="2645" spans="1:11" ht="42" x14ac:dyDescent="0.2">
      <c r="A2645" s="87" t="s">
        <v>2484</v>
      </c>
      <c r="B2645" s="87" t="s">
        <v>2485</v>
      </c>
      <c r="C2645" s="87"/>
      <c r="D2645" s="87" t="s">
        <v>477</v>
      </c>
      <c r="E2645" s="87" t="s">
        <v>478</v>
      </c>
      <c r="F2645" s="87"/>
      <c r="G2645" s="87">
        <v>0</v>
      </c>
      <c r="H2645" s="88">
        <v>0</v>
      </c>
      <c r="I2645" s="89">
        <v>0</v>
      </c>
      <c r="J2645" s="88">
        <v>140</v>
      </c>
      <c r="K2645" s="88">
        <v>0</v>
      </c>
    </row>
    <row r="2646" spans="1:11" ht="42" x14ac:dyDescent="0.2">
      <c r="A2646" s="87" t="s">
        <v>2486</v>
      </c>
      <c r="B2646" s="87" t="s">
        <v>2487</v>
      </c>
      <c r="C2646" s="87"/>
      <c r="D2646" s="87" t="s">
        <v>477</v>
      </c>
      <c r="E2646" s="87" t="s">
        <v>478</v>
      </c>
      <c r="F2646" s="87"/>
      <c r="G2646" s="87">
        <v>1</v>
      </c>
      <c r="H2646" s="88">
        <v>0</v>
      </c>
      <c r="I2646" s="89">
        <v>5</v>
      </c>
      <c r="J2646" s="88">
        <v>0</v>
      </c>
      <c r="K2646" s="88">
        <v>0</v>
      </c>
    </row>
    <row r="2647" spans="1:11" ht="42" x14ac:dyDescent="0.2">
      <c r="A2647" s="87" t="s">
        <v>2488</v>
      </c>
      <c r="B2647" s="87" t="s">
        <v>2487</v>
      </c>
      <c r="C2647" s="87"/>
      <c r="D2647" s="87" t="s">
        <v>787</v>
      </c>
      <c r="E2647" s="87" t="s">
        <v>478</v>
      </c>
      <c r="F2647" s="87"/>
      <c r="G2647" s="87">
        <v>1</v>
      </c>
      <c r="H2647" s="88">
        <v>0</v>
      </c>
      <c r="I2647" s="89">
        <v>0</v>
      </c>
      <c r="J2647" s="88">
        <v>26</v>
      </c>
      <c r="K2647" s="88">
        <v>0</v>
      </c>
    </row>
    <row r="2648" spans="1:11" ht="21" x14ac:dyDescent="0.2">
      <c r="A2648" s="87" t="s">
        <v>2489</v>
      </c>
      <c r="B2648" s="87" t="s">
        <v>2490</v>
      </c>
      <c r="C2648" s="87"/>
      <c r="D2648" s="87" t="s">
        <v>477</v>
      </c>
      <c r="E2648" s="87" t="s">
        <v>478</v>
      </c>
      <c r="F2648" s="87"/>
      <c r="G2648" s="87">
        <v>1</v>
      </c>
      <c r="H2648" s="88">
        <v>0</v>
      </c>
      <c r="I2648" s="89">
        <v>0</v>
      </c>
      <c r="J2648" s="88">
        <v>103</v>
      </c>
      <c r="K2648" s="88">
        <v>0</v>
      </c>
    </row>
    <row r="2649" spans="1:11" ht="21" x14ac:dyDescent="0.2">
      <c r="A2649" s="87" t="s">
        <v>2491</v>
      </c>
      <c r="B2649" s="87" t="s">
        <v>2490</v>
      </c>
      <c r="C2649" s="87"/>
      <c r="D2649" s="87" t="s">
        <v>1864</v>
      </c>
      <c r="E2649" s="87" t="s">
        <v>478</v>
      </c>
      <c r="F2649" s="87"/>
      <c r="G2649" s="87">
        <v>1</v>
      </c>
      <c r="H2649" s="88">
        <v>0</v>
      </c>
      <c r="I2649" s="89">
        <v>0</v>
      </c>
      <c r="J2649" s="88">
        <v>0</v>
      </c>
      <c r="K2649" s="88">
        <v>0</v>
      </c>
    </row>
    <row r="2650" spans="1:11" ht="31.5" x14ac:dyDescent="0.2">
      <c r="A2650" s="87" t="s">
        <v>2492</v>
      </c>
      <c r="B2650" s="87" t="s">
        <v>2493</v>
      </c>
      <c r="C2650" s="87"/>
      <c r="D2650" s="87" t="s">
        <v>477</v>
      </c>
      <c r="E2650" s="87" t="s">
        <v>478</v>
      </c>
      <c r="F2650" s="87"/>
      <c r="G2650" s="87">
        <v>1</v>
      </c>
      <c r="H2650" s="88">
        <v>0</v>
      </c>
      <c r="I2650" s="89">
        <v>0</v>
      </c>
      <c r="J2650" s="88">
        <v>150</v>
      </c>
      <c r="K2650" s="88">
        <v>0</v>
      </c>
    </row>
    <row r="2651" spans="1:11" ht="31.5" x14ac:dyDescent="0.2">
      <c r="A2651" s="87" t="s">
        <v>2494</v>
      </c>
      <c r="B2651" s="87" t="s">
        <v>2493</v>
      </c>
      <c r="C2651" s="87"/>
      <c r="D2651" s="87" t="s">
        <v>1864</v>
      </c>
      <c r="E2651" s="87" t="s">
        <v>478</v>
      </c>
      <c r="F2651" s="87"/>
      <c r="G2651" s="87">
        <v>1</v>
      </c>
      <c r="H2651" s="88">
        <v>0</v>
      </c>
      <c r="I2651" s="89">
        <v>0</v>
      </c>
      <c r="J2651" s="88">
        <v>150</v>
      </c>
      <c r="K2651" s="88">
        <v>0</v>
      </c>
    </row>
    <row r="2652" spans="1:11" ht="42" x14ac:dyDescent="0.2">
      <c r="A2652" s="87" t="s">
        <v>2862</v>
      </c>
      <c r="B2652" s="87" t="s">
        <v>3129</v>
      </c>
      <c r="C2652" s="87" t="s">
        <v>60</v>
      </c>
      <c r="D2652" s="87"/>
      <c r="E2652" s="87"/>
      <c r="F2652" s="87"/>
      <c r="G2652" s="87">
        <v>50</v>
      </c>
      <c r="H2652" s="88">
        <v>0.65</v>
      </c>
      <c r="I2652" s="89">
        <v>50</v>
      </c>
      <c r="J2652" s="88">
        <v>3.2</v>
      </c>
      <c r="K2652" s="88">
        <v>6.3</v>
      </c>
    </row>
    <row r="2653" spans="1:11" ht="52.5" x14ac:dyDescent="0.2">
      <c r="A2653" s="87" t="s">
        <v>3132</v>
      </c>
      <c r="B2653" s="87" t="s">
        <v>3131</v>
      </c>
      <c r="C2653" s="87" t="s">
        <v>3040</v>
      </c>
      <c r="D2653" s="87"/>
      <c r="E2653" s="87"/>
      <c r="F2653" s="87"/>
      <c r="G2653" s="87">
        <v>20</v>
      </c>
      <c r="H2653" s="88">
        <v>0.65</v>
      </c>
      <c r="I2653" s="89">
        <v>20</v>
      </c>
      <c r="J2653" s="88">
        <v>4.05</v>
      </c>
      <c r="K2653" s="88">
        <v>8.0500000000000007</v>
      </c>
    </row>
    <row r="2654" spans="1:11" ht="52.5" x14ac:dyDescent="0.2">
      <c r="A2654" s="87" t="s">
        <v>3130</v>
      </c>
      <c r="B2654" s="87" t="s">
        <v>3131</v>
      </c>
      <c r="C2654" s="87" t="s">
        <v>60</v>
      </c>
      <c r="D2654" s="87"/>
      <c r="E2654" s="87"/>
      <c r="F2654" s="87"/>
      <c r="G2654" s="87">
        <v>50</v>
      </c>
      <c r="H2654" s="88">
        <v>0.65</v>
      </c>
      <c r="I2654" s="89">
        <v>50</v>
      </c>
      <c r="J2654" s="88">
        <v>3.2</v>
      </c>
      <c r="K2654" s="88">
        <v>6.3</v>
      </c>
    </row>
    <row r="2655" spans="1:11" ht="42" x14ac:dyDescent="0.2">
      <c r="A2655" s="87" t="s">
        <v>3447</v>
      </c>
      <c r="B2655" s="87" t="s">
        <v>2863</v>
      </c>
      <c r="C2655" s="87" t="s">
        <v>3040</v>
      </c>
      <c r="D2655" s="87"/>
      <c r="E2655" s="87"/>
      <c r="F2655" s="87"/>
      <c r="G2655" s="87">
        <v>20</v>
      </c>
      <c r="H2655" s="88">
        <v>0.65</v>
      </c>
      <c r="I2655" s="89">
        <v>20</v>
      </c>
      <c r="J2655" s="88">
        <v>4.2</v>
      </c>
      <c r="K2655" s="88">
        <v>8.1999999999999993</v>
      </c>
    </row>
    <row r="2656" spans="1:11" ht="42" x14ac:dyDescent="0.2">
      <c r="A2656" s="87" t="s">
        <v>3199</v>
      </c>
      <c r="B2656" s="87" t="s">
        <v>2863</v>
      </c>
      <c r="C2656" s="87" t="s">
        <v>60</v>
      </c>
      <c r="D2656" s="87"/>
      <c r="E2656" s="87"/>
      <c r="F2656" s="87"/>
      <c r="G2656" s="87">
        <v>50</v>
      </c>
      <c r="H2656" s="88">
        <v>0.5</v>
      </c>
      <c r="I2656" s="89">
        <v>50</v>
      </c>
      <c r="J2656" s="88">
        <v>3.35</v>
      </c>
      <c r="K2656" s="88">
        <v>6.6</v>
      </c>
    </row>
    <row r="2657" spans="1:11" ht="21" x14ac:dyDescent="0.2">
      <c r="A2657" s="87" t="s">
        <v>2864</v>
      </c>
      <c r="B2657" s="87" t="s">
        <v>2865</v>
      </c>
      <c r="C2657" s="87" t="s">
        <v>69</v>
      </c>
      <c r="D2657" s="87" t="s">
        <v>61</v>
      </c>
      <c r="E2657" s="87"/>
      <c r="F2657" s="87"/>
      <c r="G2657" s="87">
        <v>10</v>
      </c>
      <c r="H2657" s="88">
        <v>1.5</v>
      </c>
      <c r="I2657" s="89">
        <v>10</v>
      </c>
      <c r="J2657" s="88">
        <v>12.25</v>
      </c>
      <c r="K2657" s="88">
        <v>25.05</v>
      </c>
    </row>
    <row r="2658" spans="1:11" ht="21" x14ac:dyDescent="0.2">
      <c r="A2658" s="87" t="s">
        <v>2866</v>
      </c>
      <c r="B2658" s="87" t="s">
        <v>2865</v>
      </c>
      <c r="C2658" s="87" t="s">
        <v>69</v>
      </c>
      <c r="D2658" s="87" t="s">
        <v>64</v>
      </c>
      <c r="E2658" s="87"/>
      <c r="F2658" s="87"/>
      <c r="G2658" s="87">
        <v>10</v>
      </c>
      <c r="H2658" s="88">
        <v>1.5</v>
      </c>
      <c r="I2658" s="89">
        <v>10</v>
      </c>
      <c r="J2658" s="88">
        <v>14.15</v>
      </c>
      <c r="K2658" s="88">
        <v>28.95</v>
      </c>
    </row>
    <row r="2659" spans="1:11" ht="21" x14ac:dyDescent="0.2">
      <c r="A2659" s="87" t="s">
        <v>2867</v>
      </c>
      <c r="B2659" s="87" t="s">
        <v>2865</v>
      </c>
      <c r="C2659" s="87" t="s">
        <v>69</v>
      </c>
      <c r="D2659" s="87" t="s">
        <v>62</v>
      </c>
      <c r="E2659" s="87"/>
      <c r="F2659" s="87"/>
      <c r="G2659" s="87">
        <v>10</v>
      </c>
      <c r="H2659" s="88">
        <v>1.5</v>
      </c>
      <c r="I2659" s="89">
        <v>10</v>
      </c>
      <c r="J2659" s="88">
        <v>16.05</v>
      </c>
      <c r="K2659" s="88">
        <v>32.85</v>
      </c>
    </row>
    <row r="2660" spans="1:11" ht="21" x14ac:dyDescent="0.2">
      <c r="A2660" s="87" t="s">
        <v>3688</v>
      </c>
      <c r="B2660" s="87" t="s">
        <v>2865</v>
      </c>
      <c r="C2660" s="87" t="s">
        <v>69</v>
      </c>
      <c r="D2660" s="87" t="s">
        <v>63</v>
      </c>
      <c r="E2660" s="87"/>
      <c r="F2660" s="87"/>
      <c r="G2660" s="87">
        <v>10</v>
      </c>
      <c r="H2660" s="88">
        <v>1.5</v>
      </c>
      <c r="I2660" s="89">
        <v>10</v>
      </c>
      <c r="J2660" s="88">
        <v>17.95</v>
      </c>
      <c r="K2660" s="88">
        <v>36.75</v>
      </c>
    </row>
    <row r="2661" spans="1:11" ht="21" x14ac:dyDescent="0.2">
      <c r="A2661" s="87" t="s">
        <v>2868</v>
      </c>
      <c r="B2661" s="87" t="s">
        <v>2865</v>
      </c>
      <c r="C2661" s="87" t="s">
        <v>69</v>
      </c>
      <c r="D2661" s="87" t="s">
        <v>59</v>
      </c>
      <c r="E2661" s="87"/>
      <c r="F2661" s="87" t="s">
        <v>2594</v>
      </c>
      <c r="G2661" s="87">
        <v>10</v>
      </c>
      <c r="H2661" s="88">
        <v>1.5</v>
      </c>
      <c r="I2661" s="89">
        <v>10</v>
      </c>
      <c r="J2661" s="88">
        <v>0</v>
      </c>
      <c r="K2661" s="88">
        <v>0</v>
      </c>
    </row>
    <row r="2662" spans="1:11" ht="21" x14ac:dyDescent="0.2">
      <c r="A2662" s="87" t="s">
        <v>2869</v>
      </c>
      <c r="B2662" s="87" t="s">
        <v>2865</v>
      </c>
      <c r="C2662" s="87" t="s">
        <v>1146</v>
      </c>
      <c r="D2662" s="87" t="s">
        <v>61</v>
      </c>
      <c r="E2662" s="87"/>
      <c r="F2662" s="87" t="s">
        <v>331</v>
      </c>
      <c r="G2662" s="87">
        <v>5</v>
      </c>
      <c r="H2662" s="88">
        <v>1.5</v>
      </c>
      <c r="I2662" s="89">
        <v>10</v>
      </c>
      <c r="J2662" s="88">
        <v>16.95</v>
      </c>
      <c r="K2662" s="88">
        <v>34.700000000000003</v>
      </c>
    </row>
    <row r="2663" spans="1:11" ht="21" x14ac:dyDescent="0.2">
      <c r="A2663" s="87" t="s">
        <v>2870</v>
      </c>
      <c r="B2663" s="87" t="s">
        <v>2865</v>
      </c>
      <c r="C2663" s="87" t="s">
        <v>1146</v>
      </c>
      <c r="D2663" s="87" t="s">
        <v>64</v>
      </c>
      <c r="E2663" s="87"/>
      <c r="F2663" s="87" t="s">
        <v>331</v>
      </c>
      <c r="G2663" s="87">
        <v>5</v>
      </c>
      <c r="H2663" s="88">
        <v>1.5</v>
      </c>
      <c r="I2663" s="89">
        <v>10</v>
      </c>
      <c r="J2663" s="88">
        <v>19.600000000000001</v>
      </c>
      <c r="K2663" s="88">
        <v>40.15</v>
      </c>
    </row>
    <row r="2664" spans="1:11" ht="21" x14ac:dyDescent="0.2">
      <c r="A2664" s="87" t="s">
        <v>2871</v>
      </c>
      <c r="B2664" s="87" t="s">
        <v>2865</v>
      </c>
      <c r="C2664" s="87" t="s">
        <v>1146</v>
      </c>
      <c r="D2664" s="87" t="s">
        <v>62</v>
      </c>
      <c r="E2664" s="87"/>
      <c r="F2664" s="87" t="s">
        <v>331</v>
      </c>
      <c r="G2664" s="87">
        <v>5</v>
      </c>
      <c r="H2664" s="88">
        <v>1.5</v>
      </c>
      <c r="I2664" s="89">
        <v>10</v>
      </c>
      <c r="J2664" s="88">
        <v>21.7</v>
      </c>
      <c r="K2664" s="88">
        <v>44.45</v>
      </c>
    </row>
    <row r="2665" spans="1:11" ht="21" x14ac:dyDescent="0.2">
      <c r="A2665" s="87" t="s">
        <v>3689</v>
      </c>
      <c r="B2665" s="87" t="s">
        <v>2865</v>
      </c>
      <c r="C2665" s="87" t="s">
        <v>1146</v>
      </c>
      <c r="D2665" s="87" t="s">
        <v>63</v>
      </c>
      <c r="E2665" s="87"/>
      <c r="F2665" s="87" t="s">
        <v>331</v>
      </c>
      <c r="G2665" s="87">
        <v>5</v>
      </c>
      <c r="H2665" s="88">
        <v>1.5</v>
      </c>
      <c r="I2665" s="89">
        <v>10</v>
      </c>
      <c r="J2665" s="88">
        <v>23.95</v>
      </c>
      <c r="K2665" s="88">
        <v>49.05</v>
      </c>
    </row>
    <row r="2666" spans="1:11" ht="21" x14ac:dyDescent="0.2">
      <c r="A2666" s="87" t="s">
        <v>3690</v>
      </c>
      <c r="B2666" s="87" t="s">
        <v>2865</v>
      </c>
      <c r="C2666" s="87" t="s">
        <v>1146</v>
      </c>
      <c r="D2666" s="87" t="s">
        <v>329</v>
      </c>
      <c r="E2666" s="87"/>
      <c r="F2666" s="87" t="s">
        <v>331</v>
      </c>
      <c r="G2666" s="87">
        <v>5</v>
      </c>
      <c r="H2666" s="88">
        <v>1.5</v>
      </c>
      <c r="I2666" s="89">
        <v>10</v>
      </c>
      <c r="J2666" s="88">
        <v>25.45</v>
      </c>
      <c r="K2666" s="88">
        <v>52.1</v>
      </c>
    </row>
    <row r="2667" spans="1:11" ht="42" x14ac:dyDescent="0.2">
      <c r="A2667" s="87" t="s">
        <v>2495</v>
      </c>
      <c r="B2667" s="87" t="s">
        <v>250</v>
      </c>
      <c r="C2667" s="87" t="s">
        <v>69</v>
      </c>
      <c r="D2667" s="87" t="s">
        <v>61</v>
      </c>
      <c r="E2667" s="87"/>
      <c r="F2667" s="87"/>
      <c r="G2667" s="87">
        <v>10</v>
      </c>
      <c r="H2667" s="88">
        <v>1.5</v>
      </c>
      <c r="I2667" s="89">
        <v>10</v>
      </c>
      <c r="J2667" s="88">
        <v>12.25</v>
      </c>
      <c r="K2667" s="88">
        <v>25.05</v>
      </c>
    </row>
    <row r="2668" spans="1:11" ht="42" x14ac:dyDescent="0.2">
      <c r="A2668" s="87" t="s">
        <v>2496</v>
      </c>
      <c r="B2668" s="87" t="s">
        <v>250</v>
      </c>
      <c r="C2668" s="87" t="s">
        <v>69</v>
      </c>
      <c r="D2668" s="87" t="s">
        <v>64</v>
      </c>
      <c r="E2668" s="87"/>
      <c r="F2668" s="87"/>
      <c r="G2668" s="87">
        <v>10</v>
      </c>
      <c r="H2668" s="88">
        <v>1.5</v>
      </c>
      <c r="I2668" s="89">
        <v>10</v>
      </c>
      <c r="J2668" s="88">
        <v>14.15</v>
      </c>
      <c r="K2668" s="88">
        <v>28.95</v>
      </c>
    </row>
    <row r="2669" spans="1:11" ht="42" x14ac:dyDescent="0.2">
      <c r="A2669" s="87" t="s">
        <v>2497</v>
      </c>
      <c r="B2669" s="87" t="s">
        <v>250</v>
      </c>
      <c r="C2669" s="87" t="s">
        <v>69</v>
      </c>
      <c r="D2669" s="87" t="s">
        <v>62</v>
      </c>
      <c r="E2669" s="87"/>
      <c r="F2669" s="87"/>
      <c r="G2669" s="87">
        <v>10</v>
      </c>
      <c r="H2669" s="88">
        <v>1.5</v>
      </c>
      <c r="I2669" s="89">
        <v>10</v>
      </c>
      <c r="J2669" s="88">
        <v>16.05</v>
      </c>
      <c r="K2669" s="88">
        <v>32.85</v>
      </c>
    </row>
    <row r="2670" spans="1:11" ht="42" x14ac:dyDescent="0.2">
      <c r="A2670" s="87" t="s">
        <v>2872</v>
      </c>
      <c r="B2670" s="87" t="s">
        <v>250</v>
      </c>
      <c r="C2670" s="87" t="s">
        <v>69</v>
      </c>
      <c r="D2670" s="87" t="s">
        <v>63</v>
      </c>
      <c r="E2670" s="87"/>
      <c r="F2670" s="87"/>
      <c r="G2670" s="87">
        <v>10</v>
      </c>
      <c r="H2670" s="88">
        <v>1.5</v>
      </c>
      <c r="I2670" s="89">
        <v>10</v>
      </c>
      <c r="J2670" s="88">
        <v>17.95</v>
      </c>
      <c r="K2670" s="88">
        <v>36.75</v>
      </c>
    </row>
    <row r="2671" spans="1:11" ht="42" x14ac:dyDescent="0.2">
      <c r="A2671" s="87" t="s">
        <v>3691</v>
      </c>
      <c r="B2671" s="87" t="s">
        <v>250</v>
      </c>
      <c r="C2671" s="87" t="s">
        <v>69</v>
      </c>
      <c r="D2671" s="87" t="s">
        <v>59</v>
      </c>
      <c r="E2671" s="87"/>
      <c r="F2671" s="87" t="s">
        <v>3692</v>
      </c>
      <c r="G2671" s="87">
        <v>10</v>
      </c>
      <c r="H2671" s="88">
        <v>1.5</v>
      </c>
      <c r="I2671" s="89">
        <v>10</v>
      </c>
      <c r="J2671" s="88">
        <v>0</v>
      </c>
      <c r="K2671" s="88">
        <v>0</v>
      </c>
    </row>
    <row r="2672" spans="1:11" ht="42" x14ac:dyDescent="0.2">
      <c r="A2672" s="87" t="s">
        <v>3693</v>
      </c>
      <c r="B2672" s="87" t="s">
        <v>250</v>
      </c>
      <c r="C2672" s="87" t="s">
        <v>3681</v>
      </c>
      <c r="D2672" s="87" t="s">
        <v>61</v>
      </c>
      <c r="E2672" s="87"/>
      <c r="F2672" s="87" t="s">
        <v>331</v>
      </c>
      <c r="G2672" s="87">
        <v>5</v>
      </c>
      <c r="H2672" s="88">
        <v>1.5</v>
      </c>
      <c r="I2672" s="89">
        <v>10</v>
      </c>
      <c r="J2672" s="88">
        <v>0</v>
      </c>
      <c r="K2672" s="88">
        <v>0</v>
      </c>
    </row>
    <row r="2673" spans="1:11" ht="42" x14ac:dyDescent="0.2">
      <c r="A2673" s="87" t="s">
        <v>3694</v>
      </c>
      <c r="B2673" s="87" t="s">
        <v>250</v>
      </c>
      <c r="C2673" s="87" t="s">
        <v>3681</v>
      </c>
      <c r="D2673" s="87" t="s">
        <v>64</v>
      </c>
      <c r="E2673" s="87"/>
      <c r="F2673" s="87" t="s">
        <v>331</v>
      </c>
      <c r="G2673" s="87">
        <v>5</v>
      </c>
      <c r="H2673" s="88">
        <v>1.5</v>
      </c>
      <c r="I2673" s="89">
        <v>10</v>
      </c>
      <c r="J2673" s="88">
        <v>0</v>
      </c>
      <c r="K2673" s="88">
        <v>0</v>
      </c>
    </row>
    <row r="2674" spans="1:11" ht="42" x14ac:dyDescent="0.2">
      <c r="A2674" s="87" t="s">
        <v>3695</v>
      </c>
      <c r="B2674" s="87" t="s">
        <v>250</v>
      </c>
      <c r="C2674" s="87" t="s">
        <v>3681</v>
      </c>
      <c r="D2674" s="87" t="s">
        <v>62</v>
      </c>
      <c r="E2674" s="87"/>
      <c r="F2674" s="87" t="s">
        <v>331</v>
      </c>
      <c r="G2674" s="87">
        <v>5</v>
      </c>
      <c r="H2674" s="88">
        <v>1.5</v>
      </c>
      <c r="I2674" s="89">
        <v>10</v>
      </c>
      <c r="J2674" s="88">
        <v>0</v>
      </c>
      <c r="K2674" s="88">
        <v>0</v>
      </c>
    </row>
    <row r="2675" spans="1:11" ht="42" x14ac:dyDescent="0.2">
      <c r="A2675" s="87" t="s">
        <v>3696</v>
      </c>
      <c r="B2675" s="87" t="s">
        <v>250</v>
      </c>
      <c r="C2675" s="87" t="s">
        <v>3681</v>
      </c>
      <c r="D2675" s="87" t="s">
        <v>63</v>
      </c>
      <c r="E2675" s="87"/>
      <c r="F2675" s="87" t="s">
        <v>331</v>
      </c>
      <c r="G2675" s="87">
        <v>5</v>
      </c>
      <c r="H2675" s="88">
        <v>1.5</v>
      </c>
      <c r="I2675" s="89">
        <v>10</v>
      </c>
      <c r="J2675" s="88">
        <v>0</v>
      </c>
      <c r="K2675" s="88">
        <v>0</v>
      </c>
    </row>
    <row r="2676" spans="1:11" ht="42" x14ac:dyDescent="0.2">
      <c r="A2676" s="87" t="s">
        <v>3697</v>
      </c>
      <c r="B2676" s="87" t="s">
        <v>250</v>
      </c>
      <c r="C2676" s="87" t="s">
        <v>3681</v>
      </c>
      <c r="D2676" s="87" t="s">
        <v>329</v>
      </c>
      <c r="E2676" s="87"/>
      <c r="F2676" s="87" t="s">
        <v>331</v>
      </c>
      <c r="G2676" s="87">
        <v>5</v>
      </c>
      <c r="H2676" s="88">
        <v>1.5</v>
      </c>
      <c r="I2676" s="89">
        <v>10</v>
      </c>
      <c r="J2676" s="88">
        <v>0</v>
      </c>
      <c r="K2676" s="88">
        <v>0</v>
      </c>
    </row>
    <row r="2677" spans="1:11" ht="42" x14ac:dyDescent="0.2">
      <c r="A2677" s="87" t="s">
        <v>3698</v>
      </c>
      <c r="B2677" s="87" t="s">
        <v>250</v>
      </c>
      <c r="C2677" s="87" t="s">
        <v>3681</v>
      </c>
      <c r="D2677" s="87" t="s">
        <v>59</v>
      </c>
      <c r="E2677" s="87"/>
      <c r="F2677" s="87" t="s">
        <v>2594</v>
      </c>
      <c r="G2677" s="87">
        <v>5</v>
      </c>
      <c r="H2677" s="88">
        <v>1.5</v>
      </c>
      <c r="I2677" s="89">
        <v>10</v>
      </c>
      <c r="J2677" s="88">
        <v>0</v>
      </c>
      <c r="K2677" s="88">
        <v>0</v>
      </c>
    </row>
    <row r="2678" spans="1:11" ht="42" x14ac:dyDescent="0.2">
      <c r="A2678" s="87" t="s">
        <v>3448</v>
      </c>
      <c r="B2678" s="87" t="s">
        <v>250</v>
      </c>
      <c r="C2678" s="87" t="s">
        <v>1146</v>
      </c>
      <c r="D2678" s="87" t="s">
        <v>61</v>
      </c>
      <c r="E2678" s="87"/>
      <c r="F2678" s="87" t="s">
        <v>3210</v>
      </c>
      <c r="G2678" s="87">
        <v>5</v>
      </c>
      <c r="H2678" s="88">
        <v>1.5</v>
      </c>
      <c r="I2678" s="89">
        <v>10</v>
      </c>
      <c r="J2678" s="88">
        <v>16.95</v>
      </c>
      <c r="K2678" s="88">
        <v>34.700000000000003</v>
      </c>
    </row>
    <row r="2679" spans="1:11" ht="42" x14ac:dyDescent="0.2">
      <c r="A2679" s="87" t="s">
        <v>2873</v>
      </c>
      <c r="B2679" s="87" t="s">
        <v>250</v>
      </c>
      <c r="C2679" s="87" t="s">
        <v>1146</v>
      </c>
      <c r="D2679" s="87" t="s">
        <v>64</v>
      </c>
      <c r="E2679" s="87"/>
      <c r="F2679" s="87" t="s">
        <v>331</v>
      </c>
      <c r="G2679" s="87">
        <v>5</v>
      </c>
      <c r="H2679" s="88">
        <v>1.5</v>
      </c>
      <c r="I2679" s="89">
        <v>10</v>
      </c>
      <c r="J2679" s="88">
        <v>19.600000000000001</v>
      </c>
      <c r="K2679" s="88">
        <v>40.15</v>
      </c>
    </row>
    <row r="2680" spans="1:11" ht="42" x14ac:dyDescent="0.2">
      <c r="A2680" s="87" t="s">
        <v>2874</v>
      </c>
      <c r="B2680" s="87" t="s">
        <v>250</v>
      </c>
      <c r="C2680" s="87" t="s">
        <v>1146</v>
      </c>
      <c r="D2680" s="87" t="s">
        <v>62</v>
      </c>
      <c r="E2680" s="87"/>
      <c r="F2680" s="87" t="s">
        <v>331</v>
      </c>
      <c r="G2680" s="87">
        <v>5</v>
      </c>
      <c r="H2680" s="88">
        <v>1.5</v>
      </c>
      <c r="I2680" s="89">
        <v>10</v>
      </c>
      <c r="J2680" s="88">
        <v>21.7</v>
      </c>
      <c r="K2680" s="88">
        <v>44.45</v>
      </c>
    </row>
    <row r="2681" spans="1:11" ht="42" x14ac:dyDescent="0.2">
      <c r="A2681" s="87" t="s">
        <v>2875</v>
      </c>
      <c r="B2681" s="87" t="s">
        <v>250</v>
      </c>
      <c r="C2681" s="87" t="s">
        <v>1146</v>
      </c>
      <c r="D2681" s="87" t="s">
        <v>63</v>
      </c>
      <c r="E2681" s="87"/>
      <c r="F2681" s="87" t="s">
        <v>331</v>
      </c>
      <c r="G2681" s="87">
        <v>5</v>
      </c>
      <c r="H2681" s="88">
        <v>1.5</v>
      </c>
      <c r="I2681" s="89">
        <v>10</v>
      </c>
      <c r="J2681" s="88">
        <v>23.95</v>
      </c>
      <c r="K2681" s="88">
        <v>49.05</v>
      </c>
    </row>
    <row r="2682" spans="1:11" ht="42" x14ac:dyDescent="0.2">
      <c r="A2682" s="87" t="s">
        <v>3699</v>
      </c>
      <c r="B2682" s="87" t="s">
        <v>250</v>
      </c>
      <c r="C2682" s="87" t="s">
        <v>1146</v>
      </c>
      <c r="D2682" s="87" t="s">
        <v>329</v>
      </c>
      <c r="E2682" s="87"/>
      <c r="F2682" s="87" t="s">
        <v>331</v>
      </c>
      <c r="G2682" s="87">
        <v>5</v>
      </c>
      <c r="H2682" s="88">
        <v>1.5</v>
      </c>
      <c r="I2682" s="89">
        <v>10</v>
      </c>
      <c r="J2682" s="88">
        <v>25.45</v>
      </c>
      <c r="K2682" s="88">
        <v>52.1</v>
      </c>
    </row>
    <row r="2683" spans="1:11" ht="42" x14ac:dyDescent="0.2">
      <c r="A2683" s="87" t="s">
        <v>3700</v>
      </c>
      <c r="B2683" s="87" t="s">
        <v>250</v>
      </c>
      <c r="C2683" s="87" t="s">
        <v>1146</v>
      </c>
      <c r="D2683" s="87" t="s">
        <v>59</v>
      </c>
      <c r="E2683" s="87"/>
      <c r="F2683" s="87" t="s">
        <v>2594</v>
      </c>
      <c r="G2683" s="87">
        <v>5</v>
      </c>
      <c r="H2683" s="88">
        <v>1.5</v>
      </c>
      <c r="I2683" s="89">
        <v>10</v>
      </c>
      <c r="J2683" s="88">
        <v>0</v>
      </c>
      <c r="K2683" s="88">
        <v>0</v>
      </c>
    </row>
    <row r="2684" spans="1:11" ht="31.5" x14ac:dyDescent="0.2">
      <c r="A2684" s="87" t="s">
        <v>2876</v>
      </c>
      <c r="B2684" s="87" t="s">
        <v>3449</v>
      </c>
      <c r="C2684" s="87" t="s">
        <v>69</v>
      </c>
      <c r="D2684" s="87" t="s">
        <v>61</v>
      </c>
      <c r="E2684" s="87"/>
      <c r="F2684" s="87"/>
      <c r="G2684" s="87">
        <v>10</v>
      </c>
      <c r="H2684" s="88">
        <v>1.5</v>
      </c>
      <c r="I2684" s="89">
        <v>10</v>
      </c>
      <c r="J2684" s="88">
        <v>12.25</v>
      </c>
      <c r="K2684" s="88">
        <v>25.05</v>
      </c>
    </row>
    <row r="2685" spans="1:11" ht="31.5" x14ac:dyDescent="0.2">
      <c r="A2685" s="87" t="s">
        <v>2877</v>
      </c>
      <c r="B2685" s="87" t="s">
        <v>3449</v>
      </c>
      <c r="C2685" s="87" t="s">
        <v>69</v>
      </c>
      <c r="D2685" s="87" t="s">
        <v>64</v>
      </c>
      <c r="E2685" s="87"/>
      <c r="F2685" s="87"/>
      <c r="G2685" s="87">
        <v>10</v>
      </c>
      <c r="H2685" s="88">
        <v>1.5</v>
      </c>
      <c r="I2685" s="89">
        <v>10</v>
      </c>
      <c r="J2685" s="88">
        <v>14.15</v>
      </c>
      <c r="K2685" s="88">
        <v>28.95</v>
      </c>
    </row>
    <row r="2686" spans="1:11" ht="31.5" x14ac:dyDescent="0.2">
      <c r="A2686" s="87" t="s">
        <v>2878</v>
      </c>
      <c r="B2686" s="87" t="s">
        <v>3449</v>
      </c>
      <c r="C2686" s="87" t="s">
        <v>69</v>
      </c>
      <c r="D2686" s="87" t="s">
        <v>62</v>
      </c>
      <c r="E2686" s="87"/>
      <c r="F2686" s="87"/>
      <c r="G2686" s="87">
        <v>10</v>
      </c>
      <c r="H2686" s="88">
        <v>1.5</v>
      </c>
      <c r="I2686" s="89">
        <v>10</v>
      </c>
      <c r="J2686" s="88">
        <v>16.05</v>
      </c>
      <c r="K2686" s="88">
        <v>32.85</v>
      </c>
    </row>
    <row r="2687" spans="1:11" ht="31.5" x14ac:dyDescent="0.2">
      <c r="A2687" s="87" t="s">
        <v>2879</v>
      </c>
      <c r="B2687" s="87" t="s">
        <v>3449</v>
      </c>
      <c r="C2687" s="87" t="s">
        <v>69</v>
      </c>
      <c r="D2687" s="87" t="s">
        <v>59</v>
      </c>
      <c r="E2687" s="87"/>
      <c r="F2687" s="87" t="s">
        <v>2594</v>
      </c>
      <c r="G2687" s="87">
        <v>10</v>
      </c>
      <c r="H2687" s="88">
        <v>1.5</v>
      </c>
      <c r="I2687" s="89">
        <v>10</v>
      </c>
      <c r="J2687" s="88">
        <v>0</v>
      </c>
      <c r="K2687" s="88">
        <v>0</v>
      </c>
    </row>
    <row r="2688" spans="1:11" ht="42" x14ac:dyDescent="0.2">
      <c r="A2688" s="87" t="s">
        <v>2880</v>
      </c>
      <c r="B2688" s="87" t="s">
        <v>3193</v>
      </c>
      <c r="C2688" s="87" t="s">
        <v>69</v>
      </c>
      <c r="D2688" s="87" t="s">
        <v>61</v>
      </c>
      <c r="E2688" s="87"/>
      <c r="F2688" s="87"/>
      <c r="G2688" s="87">
        <v>10</v>
      </c>
      <c r="H2688" s="88">
        <v>1.5</v>
      </c>
      <c r="I2688" s="89">
        <v>10</v>
      </c>
      <c r="J2688" s="88">
        <v>12.25</v>
      </c>
      <c r="K2688" s="88">
        <v>25.05</v>
      </c>
    </row>
    <row r="2689" spans="1:11" ht="42" x14ac:dyDescent="0.2">
      <c r="A2689" s="87" t="s">
        <v>2881</v>
      </c>
      <c r="B2689" s="87" t="s">
        <v>3193</v>
      </c>
      <c r="C2689" s="87" t="s">
        <v>69</v>
      </c>
      <c r="D2689" s="87" t="s">
        <v>64</v>
      </c>
      <c r="E2689" s="87"/>
      <c r="F2689" s="87"/>
      <c r="G2689" s="87">
        <v>10</v>
      </c>
      <c r="H2689" s="88">
        <v>1.5</v>
      </c>
      <c r="I2689" s="89">
        <v>10</v>
      </c>
      <c r="J2689" s="88">
        <v>14.15</v>
      </c>
      <c r="K2689" s="88">
        <v>28.95</v>
      </c>
    </row>
    <row r="2690" spans="1:11" ht="42" x14ac:dyDescent="0.2">
      <c r="A2690" s="87" t="s">
        <v>2882</v>
      </c>
      <c r="B2690" s="87" t="s">
        <v>3193</v>
      </c>
      <c r="C2690" s="87" t="s">
        <v>69</v>
      </c>
      <c r="D2690" s="87" t="s">
        <v>62</v>
      </c>
      <c r="E2690" s="87"/>
      <c r="F2690" s="87"/>
      <c r="G2690" s="87">
        <v>10</v>
      </c>
      <c r="H2690" s="88">
        <v>1.5</v>
      </c>
      <c r="I2690" s="89">
        <v>10</v>
      </c>
      <c r="J2690" s="88">
        <v>16.05</v>
      </c>
      <c r="K2690" s="88">
        <v>32.85</v>
      </c>
    </row>
    <row r="2691" spans="1:11" ht="42" x14ac:dyDescent="0.2">
      <c r="A2691" s="87" t="s">
        <v>3701</v>
      </c>
      <c r="B2691" s="87" t="s">
        <v>3193</v>
      </c>
      <c r="C2691" s="87" t="s">
        <v>69</v>
      </c>
      <c r="D2691" s="87" t="s">
        <v>63</v>
      </c>
      <c r="E2691" s="87"/>
      <c r="F2691" s="87"/>
      <c r="G2691" s="87">
        <v>10</v>
      </c>
      <c r="H2691" s="88">
        <v>1.5</v>
      </c>
      <c r="I2691" s="89">
        <v>10</v>
      </c>
      <c r="J2691" s="88">
        <v>17.95</v>
      </c>
      <c r="K2691" s="88">
        <v>36.75</v>
      </c>
    </row>
    <row r="2692" spans="1:11" ht="42" x14ac:dyDescent="0.2">
      <c r="A2692" s="87" t="s">
        <v>2883</v>
      </c>
      <c r="B2692" s="87" t="s">
        <v>3193</v>
      </c>
      <c r="C2692" s="87" t="s">
        <v>69</v>
      </c>
      <c r="D2692" s="87" t="s">
        <v>59</v>
      </c>
      <c r="E2692" s="87"/>
      <c r="F2692" s="87" t="s">
        <v>2594</v>
      </c>
      <c r="G2692" s="87">
        <v>10</v>
      </c>
      <c r="H2692" s="88">
        <v>1.5</v>
      </c>
      <c r="I2692" s="89">
        <v>10</v>
      </c>
      <c r="J2692" s="88">
        <v>0</v>
      </c>
      <c r="K2692" s="88">
        <v>0</v>
      </c>
    </row>
    <row r="2693" spans="1:11" ht="42" x14ac:dyDescent="0.2">
      <c r="A2693" s="87" t="s">
        <v>3450</v>
      </c>
      <c r="B2693" s="87" t="s">
        <v>3193</v>
      </c>
      <c r="C2693" s="87" t="s">
        <v>1146</v>
      </c>
      <c r="D2693" s="87" t="s">
        <v>61</v>
      </c>
      <c r="E2693" s="87"/>
      <c r="F2693" s="87" t="s">
        <v>3210</v>
      </c>
      <c r="G2693" s="87">
        <v>5</v>
      </c>
      <c r="H2693" s="88">
        <v>1.5</v>
      </c>
      <c r="I2693" s="89">
        <v>10</v>
      </c>
      <c r="J2693" s="88">
        <v>16.95</v>
      </c>
      <c r="K2693" s="88">
        <v>34.700000000000003</v>
      </c>
    </row>
    <row r="2694" spans="1:11" ht="42" x14ac:dyDescent="0.2">
      <c r="A2694" s="87" t="s">
        <v>2884</v>
      </c>
      <c r="B2694" s="87" t="s">
        <v>3193</v>
      </c>
      <c r="C2694" s="87" t="s">
        <v>1146</v>
      </c>
      <c r="D2694" s="87" t="s">
        <v>64</v>
      </c>
      <c r="E2694" s="87"/>
      <c r="F2694" s="87" t="s">
        <v>331</v>
      </c>
      <c r="G2694" s="87">
        <v>5</v>
      </c>
      <c r="H2694" s="88">
        <v>1.5</v>
      </c>
      <c r="I2694" s="89">
        <v>10</v>
      </c>
      <c r="J2694" s="88">
        <v>19.600000000000001</v>
      </c>
      <c r="K2694" s="88">
        <v>40.15</v>
      </c>
    </row>
    <row r="2695" spans="1:11" ht="42" x14ac:dyDescent="0.2">
      <c r="A2695" s="87" t="s">
        <v>2885</v>
      </c>
      <c r="B2695" s="87" t="s">
        <v>3193</v>
      </c>
      <c r="C2695" s="87" t="s">
        <v>1146</v>
      </c>
      <c r="D2695" s="87" t="s">
        <v>62</v>
      </c>
      <c r="E2695" s="87"/>
      <c r="F2695" s="87" t="s">
        <v>331</v>
      </c>
      <c r="G2695" s="87">
        <v>5</v>
      </c>
      <c r="H2695" s="88">
        <v>1.5</v>
      </c>
      <c r="I2695" s="89">
        <v>10</v>
      </c>
      <c r="J2695" s="88">
        <v>21.7</v>
      </c>
      <c r="K2695" s="88">
        <v>44.45</v>
      </c>
    </row>
    <row r="2696" spans="1:11" ht="42" x14ac:dyDescent="0.2">
      <c r="A2696" s="87" t="s">
        <v>2886</v>
      </c>
      <c r="B2696" s="87" t="s">
        <v>3193</v>
      </c>
      <c r="C2696" s="87" t="s">
        <v>1146</v>
      </c>
      <c r="D2696" s="87" t="s">
        <v>63</v>
      </c>
      <c r="E2696" s="87"/>
      <c r="F2696" s="87" t="s">
        <v>331</v>
      </c>
      <c r="G2696" s="87">
        <v>5</v>
      </c>
      <c r="H2696" s="88">
        <v>1.5</v>
      </c>
      <c r="I2696" s="89">
        <v>10</v>
      </c>
      <c r="J2696" s="88">
        <v>23.95</v>
      </c>
      <c r="K2696" s="88">
        <v>49.05</v>
      </c>
    </row>
    <row r="2697" spans="1:11" ht="42" x14ac:dyDescent="0.2">
      <c r="A2697" s="87" t="s">
        <v>3451</v>
      </c>
      <c r="B2697" s="87" t="s">
        <v>3193</v>
      </c>
      <c r="C2697" s="87" t="s">
        <v>1146</v>
      </c>
      <c r="D2697" s="87" t="s">
        <v>329</v>
      </c>
      <c r="E2697" s="87"/>
      <c r="F2697" s="87" t="s">
        <v>3210</v>
      </c>
      <c r="G2697" s="87">
        <v>5</v>
      </c>
      <c r="H2697" s="88">
        <v>1.5</v>
      </c>
      <c r="I2697" s="89">
        <v>10</v>
      </c>
      <c r="J2697" s="88">
        <v>25.45</v>
      </c>
      <c r="K2697" s="88">
        <v>52.1</v>
      </c>
    </row>
    <row r="2698" spans="1:11" ht="31.5" x14ac:dyDescent="0.2">
      <c r="A2698" s="87" t="s">
        <v>2887</v>
      </c>
      <c r="B2698" s="87" t="s">
        <v>2888</v>
      </c>
      <c r="C2698" s="87" t="s">
        <v>69</v>
      </c>
      <c r="D2698" s="87" t="s">
        <v>61</v>
      </c>
      <c r="E2698" s="87"/>
      <c r="F2698" s="87"/>
      <c r="G2698" s="87">
        <v>10</v>
      </c>
      <c r="H2698" s="88">
        <v>1.5</v>
      </c>
      <c r="I2698" s="89">
        <v>10</v>
      </c>
      <c r="J2698" s="88">
        <v>12.25</v>
      </c>
      <c r="K2698" s="88">
        <v>25.05</v>
      </c>
    </row>
    <row r="2699" spans="1:11" ht="31.5" x14ac:dyDescent="0.2">
      <c r="A2699" s="87" t="s">
        <v>2889</v>
      </c>
      <c r="B2699" s="87" t="s">
        <v>2888</v>
      </c>
      <c r="C2699" s="87" t="s">
        <v>69</v>
      </c>
      <c r="D2699" s="87" t="s">
        <v>64</v>
      </c>
      <c r="E2699" s="87"/>
      <c r="F2699" s="87"/>
      <c r="G2699" s="87">
        <v>10</v>
      </c>
      <c r="H2699" s="88">
        <v>1.5</v>
      </c>
      <c r="I2699" s="89">
        <v>10</v>
      </c>
      <c r="J2699" s="88">
        <v>14.15</v>
      </c>
      <c r="K2699" s="88">
        <v>28.95</v>
      </c>
    </row>
    <row r="2700" spans="1:11" ht="31.5" x14ac:dyDescent="0.2">
      <c r="A2700" s="87" t="s">
        <v>2890</v>
      </c>
      <c r="B2700" s="87" t="s">
        <v>2888</v>
      </c>
      <c r="C2700" s="87" t="s">
        <v>69</v>
      </c>
      <c r="D2700" s="87" t="s">
        <v>62</v>
      </c>
      <c r="E2700" s="87"/>
      <c r="F2700" s="87"/>
      <c r="G2700" s="87">
        <v>10</v>
      </c>
      <c r="H2700" s="88">
        <v>1.5</v>
      </c>
      <c r="I2700" s="89">
        <v>10</v>
      </c>
      <c r="J2700" s="88">
        <v>16.05</v>
      </c>
      <c r="K2700" s="88">
        <v>32.85</v>
      </c>
    </row>
    <row r="2701" spans="1:11" ht="42" x14ac:dyDescent="0.2">
      <c r="A2701" s="87" t="s">
        <v>2891</v>
      </c>
      <c r="B2701" s="87" t="s">
        <v>3452</v>
      </c>
      <c r="C2701" s="87" t="s">
        <v>69</v>
      </c>
      <c r="D2701" s="87" t="s">
        <v>61</v>
      </c>
      <c r="E2701" s="87"/>
      <c r="F2701" s="87"/>
      <c r="G2701" s="87">
        <v>10</v>
      </c>
      <c r="H2701" s="88">
        <v>1.5</v>
      </c>
      <c r="I2701" s="89">
        <v>10</v>
      </c>
      <c r="J2701" s="88">
        <v>12.25</v>
      </c>
      <c r="K2701" s="88">
        <v>25.05</v>
      </c>
    </row>
    <row r="2702" spans="1:11" ht="42" x14ac:dyDescent="0.2">
      <c r="A2702" s="87" t="s">
        <v>2892</v>
      </c>
      <c r="B2702" s="87" t="s">
        <v>3452</v>
      </c>
      <c r="C2702" s="87" t="s">
        <v>69</v>
      </c>
      <c r="D2702" s="87" t="s">
        <v>64</v>
      </c>
      <c r="E2702" s="87"/>
      <c r="F2702" s="87"/>
      <c r="G2702" s="87">
        <v>10</v>
      </c>
      <c r="H2702" s="88">
        <v>1.5</v>
      </c>
      <c r="I2702" s="89">
        <v>10</v>
      </c>
      <c r="J2702" s="88">
        <v>14.15</v>
      </c>
      <c r="K2702" s="88">
        <v>28.95</v>
      </c>
    </row>
    <row r="2703" spans="1:11" ht="42" x14ac:dyDescent="0.2">
      <c r="A2703" s="87" t="s">
        <v>2893</v>
      </c>
      <c r="B2703" s="87" t="s">
        <v>3452</v>
      </c>
      <c r="C2703" s="87" t="s">
        <v>69</v>
      </c>
      <c r="D2703" s="87" t="s">
        <v>62</v>
      </c>
      <c r="E2703" s="87"/>
      <c r="F2703" s="87"/>
      <c r="G2703" s="87">
        <v>10</v>
      </c>
      <c r="H2703" s="88">
        <v>1.5</v>
      </c>
      <c r="I2703" s="89">
        <v>10</v>
      </c>
      <c r="J2703" s="88">
        <v>16.05</v>
      </c>
      <c r="K2703" s="88">
        <v>32.85</v>
      </c>
    </row>
    <row r="2704" spans="1:11" ht="42" x14ac:dyDescent="0.2">
      <c r="A2704" s="87" t="s">
        <v>2894</v>
      </c>
      <c r="B2704" s="87" t="s">
        <v>3452</v>
      </c>
      <c r="C2704" s="87" t="s">
        <v>69</v>
      </c>
      <c r="D2704" s="87" t="s">
        <v>59</v>
      </c>
      <c r="E2704" s="87"/>
      <c r="F2704" s="87" t="s">
        <v>2594</v>
      </c>
      <c r="G2704" s="87">
        <v>10</v>
      </c>
      <c r="H2704" s="88">
        <v>1.5</v>
      </c>
      <c r="I2704" s="89">
        <v>10</v>
      </c>
      <c r="J2704" s="88">
        <v>0</v>
      </c>
      <c r="K2704" s="88">
        <v>0</v>
      </c>
    </row>
    <row r="2705" spans="1:11" ht="31.5" x14ac:dyDescent="0.2">
      <c r="A2705" s="87" t="s">
        <v>2895</v>
      </c>
      <c r="B2705" s="87" t="s">
        <v>3453</v>
      </c>
      <c r="C2705" s="87" t="s">
        <v>69</v>
      </c>
      <c r="D2705" s="87" t="s">
        <v>61</v>
      </c>
      <c r="E2705" s="87"/>
      <c r="F2705" s="87"/>
      <c r="G2705" s="87">
        <v>10</v>
      </c>
      <c r="H2705" s="88">
        <v>1.5</v>
      </c>
      <c r="I2705" s="89">
        <v>10</v>
      </c>
      <c r="J2705" s="88">
        <v>12.25</v>
      </c>
      <c r="K2705" s="88">
        <v>25.05</v>
      </c>
    </row>
    <row r="2706" spans="1:11" ht="31.5" x14ac:dyDescent="0.2">
      <c r="A2706" s="87" t="s">
        <v>2896</v>
      </c>
      <c r="B2706" s="87" t="s">
        <v>3453</v>
      </c>
      <c r="C2706" s="87" t="s">
        <v>69</v>
      </c>
      <c r="D2706" s="87" t="s">
        <v>64</v>
      </c>
      <c r="E2706" s="87"/>
      <c r="F2706" s="87"/>
      <c r="G2706" s="87">
        <v>10</v>
      </c>
      <c r="H2706" s="88">
        <v>1.5</v>
      </c>
      <c r="I2706" s="89">
        <v>10</v>
      </c>
      <c r="J2706" s="88">
        <v>14.15</v>
      </c>
      <c r="K2706" s="88">
        <v>28.95</v>
      </c>
    </row>
    <row r="2707" spans="1:11" ht="31.5" x14ac:dyDescent="0.2">
      <c r="A2707" s="87" t="s">
        <v>2897</v>
      </c>
      <c r="B2707" s="87" t="s">
        <v>3453</v>
      </c>
      <c r="C2707" s="87" t="s">
        <v>69</v>
      </c>
      <c r="D2707" s="87" t="s">
        <v>62</v>
      </c>
      <c r="E2707" s="87"/>
      <c r="F2707" s="87"/>
      <c r="G2707" s="87">
        <v>10</v>
      </c>
      <c r="H2707" s="88">
        <v>1.5</v>
      </c>
      <c r="I2707" s="89">
        <v>10</v>
      </c>
      <c r="J2707" s="88">
        <v>16.05</v>
      </c>
      <c r="K2707" s="88">
        <v>32.85</v>
      </c>
    </row>
    <row r="2708" spans="1:11" ht="31.5" x14ac:dyDescent="0.2">
      <c r="A2708" s="87" t="s">
        <v>2898</v>
      </c>
      <c r="B2708" s="87" t="s">
        <v>3453</v>
      </c>
      <c r="C2708" s="87" t="s">
        <v>69</v>
      </c>
      <c r="D2708" s="87" t="s">
        <v>59</v>
      </c>
      <c r="E2708" s="87"/>
      <c r="F2708" s="87" t="s">
        <v>2594</v>
      </c>
      <c r="G2708" s="87">
        <v>10</v>
      </c>
      <c r="H2708" s="88">
        <v>1.5</v>
      </c>
      <c r="I2708" s="89">
        <v>10</v>
      </c>
      <c r="J2708" s="88">
        <v>0</v>
      </c>
      <c r="K2708" s="88">
        <v>0</v>
      </c>
    </row>
    <row r="2709" spans="1:11" ht="42" x14ac:dyDescent="0.2">
      <c r="A2709" s="87" t="s">
        <v>2498</v>
      </c>
      <c r="B2709" s="87" t="s">
        <v>249</v>
      </c>
      <c r="C2709" s="87" t="s">
        <v>69</v>
      </c>
      <c r="D2709" s="87" t="s">
        <v>61</v>
      </c>
      <c r="E2709" s="87"/>
      <c r="F2709" s="87"/>
      <c r="G2709" s="87">
        <v>10</v>
      </c>
      <c r="H2709" s="88">
        <v>1.5</v>
      </c>
      <c r="I2709" s="89">
        <v>10</v>
      </c>
      <c r="J2709" s="88">
        <v>12.25</v>
      </c>
      <c r="K2709" s="88">
        <v>25.05</v>
      </c>
    </row>
    <row r="2710" spans="1:11" ht="42" x14ac:dyDescent="0.2">
      <c r="A2710" s="87" t="s">
        <v>2499</v>
      </c>
      <c r="B2710" s="87" t="s">
        <v>249</v>
      </c>
      <c r="C2710" s="87" t="s">
        <v>69</v>
      </c>
      <c r="D2710" s="87" t="s">
        <v>64</v>
      </c>
      <c r="E2710" s="87"/>
      <c r="F2710" s="87"/>
      <c r="G2710" s="87">
        <v>10</v>
      </c>
      <c r="H2710" s="88">
        <v>1.5</v>
      </c>
      <c r="I2710" s="89">
        <v>10</v>
      </c>
      <c r="J2710" s="88">
        <v>14.15</v>
      </c>
      <c r="K2710" s="88">
        <v>28.95</v>
      </c>
    </row>
    <row r="2711" spans="1:11" ht="42" x14ac:dyDescent="0.2">
      <c r="A2711" s="87" t="s">
        <v>2500</v>
      </c>
      <c r="B2711" s="87" t="s">
        <v>249</v>
      </c>
      <c r="C2711" s="87" t="s">
        <v>69</v>
      </c>
      <c r="D2711" s="87" t="s">
        <v>62</v>
      </c>
      <c r="E2711" s="87"/>
      <c r="F2711" s="87"/>
      <c r="G2711" s="87">
        <v>10</v>
      </c>
      <c r="H2711" s="88">
        <v>1.5</v>
      </c>
      <c r="I2711" s="89">
        <v>10</v>
      </c>
      <c r="J2711" s="88">
        <v>16.05</v>
      </c>
      <c r="K2711" s="88">
        <v>32.85</v>
      </c>
    </row>
    <row r="2712" spans="1:11" ht="42" x14ac:dyDescent="0.2">
      <c r="A2712" s="87" t="s">
        <v>2899</v>
      </c>
      <c r="B2712" s="87" t="s">
        <v>249</v>
      </c>
      <c r="C2712" s="87" t="s">
        <v>69</v>
      </c>
      <c r="D2712" s="87" t="s">
        <v>63</v>
      </c>
      <c r="E2712" s="87"/>
      <c r="F2712" s="87"/>
      <c r="G2712" s="87">
        <v>10</v>
      </c>
      <c r="H2712" s="88">
        <v>1.5</v>
      </c>
      <c r="I2712" s="89">
        <v>10</v>
      </c>
      <c r="J2712" s="88">
        <v>17.95</v>
      </c>
      <c r="K2712" s="88">
        <v>36.75</v>
      </c>
    </row>
    <row r="2713" spans="1:11" ht="42" x14ac:dyDescent="0.2">
      <c r="A2713" s="87" t="s">
        <v>2900</v>
      </c>
      <c r="B2713" s="87" t="s">
        <v>249</v>
      </c>
      <c r="C2713" s="87" t="s">
        <v>69</v>
      </c>
      <c r="D2713" s="87" t="s">
        <v>59</v>
      </c>
      <c r="E2713" s="87"/>
      <c r="F2713" s="87" t="s">
        <v>2594</v>
      </c>
      <c r="G2713" s="87">
        <v>10</v>
      </c>
      <c r="H2713" s="88">
        <v>1.5</v>
      </c>
      <c r="I2713" s="89">
        <v>10</v>
      </c>
      <c r="J2713" s="88">
        <v>0</v>
      </c>
      <c r="K2713" s="88">
        <v>0</v>
      </c>
    </row>
    <row r="2714" spans="1:11" ht="42" x14ac:dyDescent="0.2">
      <c r="A2714" s="87" t="s">
        <v>2901</v>
      </c>
      <c r="B2714" s="87" t="s">
        <v>249</v>
      </c>
      <c r="C2714" s="87" t="s">
        <v>1146</v>
      </c>
      <c r="D2714" s="87" t="s">
        <v>61</v>
      </c>
      <c r="E2714" s="87"/>
      <c r="F2714" s="87" t="s">
        <v>331</v>
      </c>
      <c r="G2714" s="87">
        <v>5</v>
      </c>
      <c r="H2714" s="88">
        <v>1.5</v>
      </c>
      <c r="I2714" s="89">
        <v>10</v>
      </c>
      <c r="J2714" s="88">
        <v>16.95</v>
      </c>
      <c r="K2714" s="88">
        <v>34.700000000000003</v>
      </c>
    </row>
    <row r="2715" spans="1:11" ht="42" x14ac:dyDescent="0.2">
      <c r="A2715" s="87" t="s">
        <v>2902</v>
      </c>
      <c r="B2715" s="87" t="s">
        <v>249</v>
      </c>
      <c r="C2715" s="87" t="s">
        <v>1146</v>
      </c>
      <c r="D2715" s="87" t="s">
        <v>64</v>
      </c>
      <c r="E2715" s="87"/>
      <c r="F2715" s="87" t="s">
        <v>331</v>
      </c>
      <c r="G2715" s="87">
        <v>5</v>
      </c>
      <c r="H2715" s="88">
        <v>1.5</v>
      </c>
      <c r="I2715" s="89">
        <v>10</v>
      </c>
      <c r="J2715" s="88">
        <v>19.600000000000001</v>
      </c>
      <c r="K2715" s="88">
        <v>40.15</v>
      </c>
    </row>
    <row r="2716" spans="1:11" ht="42" x14ac:dyDescent="0.2">
      <c r="A2716" s="87" t="s">
        <v>2903</v>
      </c>
      <c r="B2716" s="87" t="s">
        <v>249</v>
      </c>
      <c r="C2716" s="87" t="s">
        <v>1146</v>
      </c>
      <c r="D2716" s="87" t="s">
        <v>62</v>
      </c>
      <c r="E2716" s="87"/>
      <c r="F2716" s="87" t="s">
        <v>331</v>
      </c>
      <c r="G2716" s="87">
        <v>5</v>
      </c>
      <c r="H2716" s="88">
        <v>1.5</v>
      </c>
      <c r="I2716" s="89">
        <v>10</v>
      </c>
      <c r="J2716" s="88">
        <v>21.7</v>
      </c>
      <c r="K2716" s="88">
        <v>44.45</v>
      </c>
    </row>
    <row r="2717" spans="1:11" ht="42" x14ac:dyDescent="0.2">
      <c r="A2717" s="87" t="s">
        <v>2904</v>
      </c>
      <c r="B2717" s="87" t="s">
        <v>249</v>
      </c>
      <c r="C2717" s="87" t="s">
        <v>1146</v>
      </c>
      <c r="D2717" s="87" t="s">
        <v>63</v>
      </c>
      <c r="E2717" s="87"/>
      <c r="F2717" s="87" t="s">
        <v>331</v>
      </c>
      <c r="G2717" s="87">
        <v>5</v>
      </c>
      <c r="H2717" s="88">
        <v>1.5</v>
      </c>
      <c r="I2717" s="89">
        <v>10</v>
      </c>
      <c r="J2717" s="88">
        <v>23.95</v>
      </c>
      <c r="K2717" s="88">
        <v>49.05</v>
      </c>
    </row>
    <row r="2718" spans="1:11" ht="42" x14ac:dyDescent="0.2">
      <c r="A2718" s="87" t="s">
        <v>2501</v>
      </c>
      <c r="B2718" s="87" t="s">
        <v>287</v>
      </c>
      <c r="C2718" s="87"/>
      <c r="D2718" s="87" t="s">
        <v>61</v>
      </c>
      <c r="E2718" s="87"/>
      <c r="F2718" s="87"/>
      <c r="G2718" s="87">
        <v>10</v>
      </c>
      <c r="H2718" s="88">
        <v>0.85</v>
      </c>
      <c r="I2718" s="89">
        <v>10</v>
      </c>
      <c r="J2718" s="88">
        <v>14.45</v>
      </c>
      <c r="K2718" s="88">
        <v>29.55</v>
      </c>
    </row>
    <row r="2719" spans="1:11" ht="42" x14ac:dyDescent="0.2">
      <c r="A2719" s="87" t="s">
        <v>2502</v>
      </c>
      <c r="B2719" s="87" t="s">
        <v>287</v>
      </c>
      <c r="C2719" s="87"/>
      <c r="D2719" s="87" t="s">
        <v>61</v>
      </c>
      <c r="E2719" s="87" t="s">
        <v>816</v>
      </c>
      <c r="F2719" s="87"/>
      <c r="G2719" s="87">
        <v>5</v>
      </c>
      <c r="H2719" s="88">
        <v>0.85</v>
      </c>
      <c r="I2719" s="89">
        <v>10</v>
      </c>
      <c r="J2719" s="88">
        <v>18.5</v>
      </c>
      <c r="K2719" s="88">
        <v>37.85</v>
      </c>
    </row>
    <row r="2720" spans="1:11" ht="42" x14ac:dyDescent="0.2">
      <c r="A2720" s="87" t="s">
        <v>2503</v>
      </c>
      <c r="B2720" s="87" t="s">
        <v>287</v>
      </c>
      <c r="C2720" s="87"/>
      <c r="D2720" s="87" t="s">
        <v>64</v>
      </c>
      <c r="E2720" s="87"/>
      <c r="F2720" s="87"/>
      <c r="G2720" s="87">
        <v>10</v>
      </c>
      <c r="H2720" s="88">
        <v>0.85</v>
      </c>
      <c r="I2720" s="89">
        <v>10</v>
      </c>
      <c r="J2720" s="88">
        <v>17.25</v>
      </c>
      <c r="K2720" s="88">
        <v>35.299999999999997</v>
      </c>
    </row>
    <row r="2721" spans="1:11" ht="42" x14ac:dyDescent="0.2">
      <c r="A2721" s="87" t="s">
        <v>2504</v>
      </c>
      <c r="B2721" s="87" t="s">
        <v>287</v>
      </c>
      <c r="C2721" s="87"/>
      <c r="D2721" s="87" t="s">
        <v>64</v>
      </c>
      <c r="E2721" s="87" t="s">
        <v>816</v>
      </c>
      <c r="F2721" s="87"/>
      <c r="G2721" s="87">
        <v>5</v>
      </c>
      <c r="H2721" s="88">
        <v>0.85</v>
      </c>
      <c r="I2721" s="89">
        <v>10</v>
      </c>
      <c r="J2721" s="88">
        <v>23.6</v>
      </c>
      <c r="K2721" s="88">
        <v>48.35</v>
      </c>
    </row>
    <row r="2722" spans="1:11" ht="42" x14ac:dyDescent="0.2">
      <c r="A2722" s="87" t="s">
        <v>2505</v>
      </c>
      <c r="B2722" s="87" t="s">
        <v>287</v>
      </c>
      <c r="C2722" s="87"/>
      <c r="D2722" s="87" t="s">
        <v>62</v>
      </c>
      <c r="E2722" s="87"/>
      <c r="F2722" s="87"/>
      <c r="G2722" s="87">
        <v>10</v>
      </c>
      <c r="H2722" s="88">
        <v>0.85</v>
      </c>
      <c r="I2722" s="89">
        <v>10</v>
      </c>
      <c r="J2722" s="88">
        <v>19.899999999999999</v>
      </c>
      <c r="K2722" s="88">
        <v>40.75</v>
      </c>
    </row>
    <row r="2723" spans="1:11" ht="42" x14ac:dyDescent="0.2">
      <c r="A2723" s="87" t="s">
        <v>2506</v>
      </c>
      <c r="B2723" s="87" t="s">
        <v>287</v>
      </c>
      <c r="C2723" s="87"/>
      <c r="D2723" s="87" t="s">
        <v>62</v>
      </c>
      <c r="E2723" s="87" t="s">
        <v>816</v>
      </c>
      <c r="F2723" s="87" t="s">
        <v>331</v>
      </c>
      <c r="G2723" s="87">
        <v>5</v>
      </c>
      <c r="H2723" s="88">
        <v>0.85</v>
      </c>
      <c r="I2723" s="89">
        <v>10</v>
      </c>
      <c r="J2723" s="88">
        <v>26.75</v>
      </c>
      <c r="K2723" s="88">
        <v>54.8</v>
      </c>
    </row>
    <row r="2724" spans="1:11" ht="42" x14ac:dyDescent="0.2">
      <c r="A2724" s="87" t="s">
        <v>2507</v>
      </c>
      <c r="B2724" s="87" t="s">
        <v>287</v>
      </c>
      <c r="C2724" s="87"/>
      <c r="D2724" s="87" t="s">
        <v>63</v>
      </c>
      <c r="E2724" s="87"/>
      <c r="F2724" s="87"/>
      <c r="G2724" s="87">
        <v>10</v>
      </c>
      <c r="H2724" s="88">
        <v>0.85</v>
      </c>
      <c r="I2724" s="89">
        <v>10</v>
      </c>
      <c r="J2724" s="88">
        <v>22.7</v>
      </c>
      <c r="K2724" s="88">
        <v>46.5</v>
      </c>
    </row>
    <row r="2725" spans="1:11" ht="42" x14ac:dyDescent="0.2">
      <c r="A2725" s="87" t="s">
        <v>3454</v>
      </c>
      <c r="B2725" s="87" t="s">
        <v>287</v>
      </c>
      <c r="C2725" s="87"/>
      <c r="D2725" s="87" t="s">
        <v>59</v>
      </c>
      <c r="E2725" s="87"/>
      <c r="F2725" s="87"/>
      <c r="G2725" s="87">
        <v>10</v>
      </c>
      <c r="H2725" s="88">
        <v>0.85</v>
      </c>
      <c r="I2725" s="89">
        <v>10</v>
      </c>
      <c r="J2725" s="88">
        <v>14.15</v>
      </c>
      <c r="K2725" s="88">
        <v>28.15</v>
      </c>
    </row>
    <row r="2726" spans="1:11" ht="31.5" x14ac:dyDescent="0.2">
      <c r="A2726" s="87" t="s">
        <v>2508</v>
      </c>
      <c r="B2726" s="87" t="s">
        <v>288</v>
      </c>
      <c r="C2726" s="87" t="s">
        <v>69</v>
      </c>
      <c r="D2726" s="87" t="s">
        <v>61</v>
      </c>
      <c r="E2726" s="87"/>
      <c r="F2726" s="87"/>
      <c r="G2726" s="87">
        <v>10</v>
      </c>
      <c r="H2726" s="88">
        <v>1</v>
      </c>
      <c r="I2726" s="89">
        <v>10</v>
      </c>
      <c r="J2726" s="88">
        <v>15.1</v>
      </c>
      <c r="K2726" s="88">
        <v>30.7</v>
      </c>
    </row>
    <row r="2727" spans="1:11" ht="31.5" x14ac:dyDescent="0.2">
      <c r="A2727" s="87" t="s">
        <v>2509</v>
      </c>
      <c r="B2727" s="87" t="s">
        <v>288</v>
      </c>
      <c r="C2727" s="87" t="s">
        <v>69</v>
      </c>
      <c r="D2727" s="87" t="s">
        <v>64</v>
      </c>
      <c r="E2727" s="87"/>
      <c r="F2727" s="87"/>
      <c r="G2727" s="87">
        <v>10</v>
      </c>
      <c r="H2727" s="88">
        <v>1</v>
      </c>
      <c r="I2727" s="89">
        <v>10</v>
      </c>
      <c r="J2727" s="88">
        <v>19.100000000000001</v>
      </c>
      <c r="K2727" s="88">
        <v>38.9</v>
      </c>
    </row>
    <row r="2728" spans="1:11" ht="31.5" x14ac:dyDescent="0.2">
      <c r="A2728" s="87" t="s">
        <v>2510</v>
      </c>
      <c r="B2728" s="87" t="s">
        <v>288</v>
      </c>
      <c r="C2728" s="87" t="s">
        <v>69</v>
      </c>
      <c r="D2728" s="87" t="s">
        <v>62</v>
      </c>
      <c r="E2728" s="87"/>
      <c r="F2728" s="87"/>
      <c r="G2728" s="87">
        <v>10</v>
      </c>
      <c r="H2728" s="88">
        <v>1</v>
      </c>
      <c r="I2728" s="89">
        <v>10</v>
      </c>
      <c r="J2728" s="88">
        <v>21.55</v>
      </c>
      <c r="K2728" s="88">
        <v>43.9</v>
      </c>
    </row>
    <row r="2729" spans="1:11" ht="31.5" x14ac:dyDescent="0.2">
      <c r="A2729" s="87" t="s">
        <v>3455</v>
      </c>
      <c r="B2729" s="87" t="s">
        <v>288</v>
      </c>
      <c r="C2729" s="87" t="s">
        <v>69</v>
      </c>
      <c r="D2729" s="87" t="s">
        <v>81</v>
      </c>
      <c r="E2729" s="87"/>
      <c r="F2729" s="87" t="s">
        <v>2594</v>
      </c>
      <c r="G2729" s="87">
        <v>10</v>
      </c>
      <c r="H2729" s="88">
        <v>1</v>
      </c>
      <c r="I2729" s="89">
        <v>10</v>
      </c>
      <c r="J2729" s="88">
        <v>0</v>
      </c>
      <c r="K2729" s="88">
        <v>0</v>
      </c>
    </row>
    <row r="2730" spans="1:11" ht="31.5" x14ac:dyDescent="0.2">
      <c r="A2730" s="87" t="s">
        <v>2511</v>
      </c>
      <c r="B2730" s="87" t="s">
        <v>288</v>
      </c>
      <c r="C2730" s="87" t="s">
        <v>69</v>
      </c>
      <c r="D2730" s="87" t="s">
        <v>59</v>
      </c>
      <c r="E2730" s="87"/>
      <c r="F2730" s="87"/>
      <c r="G2730" s="87">
        <v>10</v>
      </c>
      <c r="H2730" s="88">
        <v>1</v>
      </c>
      <c r="I2730" s="89">
        <v>10</v>
      </c>
      <c r="J2730" s="88">
        <v>13.2</v>
      </c>
      <c r="K2730" s="88">
        <v>26.8</v>
      </c>
    </row>
    <row r="2731" spans="1:11" ht="31.5" x14ac:dyDescent="0.2">
      <c r="A2731" s="87" t="s">
        <v>2905</v>
      </c>
      <c r="B2731" s="87" t="s">
        <v>288</v>
      </c>
      <c r="C2731" s="87"/>
      <c r="D2731" s="87" t="s">
        <v>61</v>
      </c>
      <c r="E2731" s="87"/>
      <c r="F2731" s="87"/>
      <c r="G2731" s="87">
        <v>10</v>
      </c>
      <c r="H2731" s="88">
        <v>1</v>
      </c>
      <c r="I2731" s="89">
        <v>10</v>
      </c>
      <c r="J2731" s="88">
        <v>13.85</v>
      </c>
      <c r="K2731" s="88">
        <v>28.15</v>
      </c>
    </row>
    <row r="2732" spans="1:11" ht="31.5" x14ac:dyDescent="0.2">
      <c r="A2732" s="87" t="s">
        <v>2906</v>
      </c>
      <c r="B2732" s="87" t="s">
        <v>288</v>
      </c>
      <c r="C2732" s="87"/>
      <c r="D2732" s="87" t="s">
        <v>64</v>
      </c>
      <c r="E2732" s="87"/>
      <c r="F2732" s="87"/>
      <c r="G2732" s="87">
        <v>10</v>
      </c>
      <c r="H2732" s="88">
        <v>1</v>
      </c>
      <c r="I2732" s="89">
        <v>10</v>
      </c>
      <c r="J2732" s="88">
        <v>17.95</v>
      </c>
      <c r="K2732" s="88">
        <v>36.549999999999997</v>
      </c>
    </row>
    <row r="2733" spans="1:11" ht="31.5" x14ac:dyDescent="0.2">
      <c r="A2733" s="87" t="s">
        <v>2907</v>
      </c>
      <c r="B2733" s="87" t="s">
        <v>288</v>
      </c>
      <c r="C2733" s="87"/>
      <c r="D2733" s="87" t="s">
        <v>62</v>
      </c>
      <c r="E2733" s="87"/>
      <c r="F2733" s="87"/>
      <c r="G2733" s="87">
        <v>10</v>
      </c>
      <c r="H2733" s="88">
        <v>1</v>
      </c>
      <c r="I2733" s="89">
        <v>10</v>
      </c>
      <c r="J2733" s="88">
        <v>20.399999999999999</v>
      </c>
      <c r="K2733" s="88">
        <v>41.55</v>
      </c>
    </row>
    <row r="2734" spans="1:11" ht="31.5" x14ac:dyDescent="0.2">
      <c r="A2734" s="87" t="s">
        <v>2908</v>
      </c>
      <c r="B2734" s="87" t="s">
        <v>288</v>
      </c>
      <c r="C2734" s="87"/>
      <c r="D2734" s="87" t="s">
        <v>63</v>
      </c>
      <c r="E2734" s="87"/>
      <c r="F2734" s="87"/>
      <c r="G2734" s="87">
        <v>10</v>
      </c>
      <c r="H2734" s="88">
        <v>1</v>
      </c>
      <c r="I2734" s="89">
        <v>10</v>
      </c>
      <c r="J2734" s="88">
        <v>22.85</v>
      </c>
      <c r="K2734" s="88">
        <v>46.6</v>
      </c>
    </row>
    <row r="2735" spans="1:11" ht="42" x14ac:dyDescent="0.2">
      <c r="A2735" s="87" t="s">
        <v>2512</v>
      </c>
      <c r="B2735" s="87" t="s">
        <v>300</v>
      </c>
      <c r="C2735" s="87" t="s">
        <v>69</v>
      </c>
      <c r="D2735" s="87" t="s">
        <v>61</v>
      </c>
      <c r="E2735" s="87"/>
      <c r="F2735" s="87"/>
      <c r="G2735" s="87">
        <v>10</v>
      </c>
      <c r="H2735" s="88">
        <v>0</v>
      </c>
      <c r="I2735" s="89">
        <v>10</v>
      </c>
      <c r="J2735" s="88">
        <v>14.85</v>
      </c>
      <c r="K2735" s="88">
        <v>30.45</v>
      </c>
    </row>
    <row r="2736" spans="1:11" ht="42" x14ac:dyDescent="0.2">
      <c r="A2736" s="87" t="s">
        <v>2513</v>
      </c>
      <c r="B2736" s="87" t="s">
        <v>300</v>
      </c>
      <c r="C2736" s="87" t="s">
        <v>69</v>
      </c>
      <c r="D2736" s="87" t="s">
        <v>64</v>
      </c>
      <c r="E2736" s="87"/>
      <c r="F2736" s="87"/>
      <c r="G2736" s="87">
        <v>10</v>
      </c>
      <c r="H2736" s="88">
        <v>0</v>
      </c>
      <c r="I2736" s="89">
        <v>10</v>
      </c>
      <c r="J2736" s="88">
        <v>18.850000000000001</v>
      </c>
      <c r="K2736" s="88">
        <v>38.65</v>
      </c>
    </row>
    <row r="2737" spans="1:11" ht="42" x14ac:dyDescent="0.2">
      <c r="A2737" s="87" t="s">
        <v>2514</v>
      </c>
      <c r="B2737" s="87" t="s">
        <v>300</v>
      </c>
      <c r="C2737" s="87" t="s">
        <v>69</v>
      </c>
      <c r="D2737" s="87" t="s">
        <v>62</v>
      </c>
      <c r="E2737" s="87"/>
      <c r="F2737" s="87"/>
      <c r="G2737" s="87">
        <v>10</v>
      </c>
      <c r="H2737" s="88">
        <v>0</v>
      </c>
      <c r="I2737" s="89">
        <v>10</v>
      </c>
      <c r="J2737" s="88">
        <v>21.3</v>
      </c>
      <c r="K2737" s="88">
        <v>43.65</v>
      </c>
    </row>
    <row r="2738" spans="1:11" ht="42" x14ac:dyDescent="0.2">
      <c r="A2738" s="87" t="s">
        <v>3702</v>
      </c>
      <c r="B2738" s="87" t="s">
        <v>300</v>
      </c>
      <c r="C2738" s="87" t="s">
        <v>69</v>
      </c>
      <c r="D2738" s="87" t="s">
        <v>81</v>
      </c>
      <c r="E2738" s="87"/>
      <c r="F2738" s="87" t="s">
        <v>2594</v>
      </c>
      <c r="G2738" s="87">
        <v>10</v>
      </c>
      <c r="H2738" s="88">
        <v>0</v>
      </c>
      <c r="I2738" s="89">
        <v>10</v>
      </c>
      <c r="J2738" s="88">
        <v>0</v>
      </c>
      <c r="K2738" s="88">
        <v>0</v>
      </c>
    </row>
    <row r="2739" spans="1:11" ht="42" x14ac:dyDescent="0.2">
      <c r="A2739" s="87" t="s">
        <v>2515</v>
      </c>
      <c r="B2739" s="87" t="s">
        <v>300</v>
      </c>
      <c r="C2739" s="87" t="s">
        <v>69</v>
      </c>
      <c r="D2739" s="87" t="s">
        <v>59</v>
      </c>
      <c r="E2739" s="87"/>
      <c r="F2739" s="87"/>
      <c r="G2739" s="87">
        <v>10</v>
      </c>
      <c r="H2739" s="88">
        <v>0</v>
      </c>
      <c r="I2739" s="89">
        <v>10</v>
      </c>
      <c r="J2739" s="88">
        <v>12.95</v>
      </c>
      <c r="K2739" s="88">
        <v>26.55</v>
      </c>
    </row>
    <row r="2740" spans="1:11" ht="42" x14ac:dyDescent="0.2">
      <c r="A2740" s="87" t="s">
        <v>2909</v>
      </c>
      <c r="B2740" s="87" t="s">
        <v>300</v>
      </c>
      <c r="C2740" s="87"/>
      <c r="D2740" s="87" t="s">
        <v>61</v>
      </c>
      <c r="E2740" s="87"/>
      <c r="F2740" s="87"/>
      <c r="G2740" s="87">
        <v>10</v>
      </c>
      <c r="H2740" s="88">
        <v>0</v>
      </c>
      <c r="I2740" s="89">
        <v>10</v>
      </c>
      <c r="J2740" s="88">
        <v>13.6</v>
      </c>
      <c r="K2740" s="88">
        <v>27.9</v>
      </c>
    </row>
    <row r="2741" spans="1:11" ht="42" x14ac:dyDescent="0.2">
      <c r="A2741" s="87" t="s">
        <v>2910</v>
      </c>
      <c r="B2741" s="87" t="s">
        <v>300</v>
      </c>
      <c r="C2741" s="87"/>
      <c r="D2741" s="87" t="s">
        <v>64</v>
      </c>
      <c r="E2741" s="87"/>
      <c r="F2741" s="87"/>
      <c r="G2741" s="87">
        <v>10</v>
      </c>
      <c r="H2741" s="88">
        <v>0</v>
      </c>
      <c r="I2741" s="89">
        <v>10</v>
      </c>
      <c r="J2741" s="88">
        <v>17.7</v>
      </c>
      <c r="K2741" s="88">
        <v>36.299999999999997</v>
      </c>
    </row>
    <row r="2742" spans="1:11" ht="42" x14ac:dyDescent="0.2">
      <c r="A2742" s="87" t="s">
        <v>2911</v>
      </c>
      <c r="B2742" s="87" t="s">
        <v>300</v>
      </c>
      <c r="C2742" s="87"/>
      <c r="D2742" s="87" t="s">
        <v>62</v>
      </c>
      <c r="E2742" s="87"/>
      <c r="F2742" s="87"/>
      <c r="G2742" s="87">
        <v>10</v>
      </c>
      <c r="H2742" s="88">
        <v>0</v>
      </c>
      <c r="I2742" s="89">
        <v>10</v>
      </c>
      <c r="J2742" s="88">
        <v>20.149999999999999</v>
      </c>
      <c r="K2742" s="88">
        <v>41.3</v>
      </c>
    </row>
    <row r="2743" spans="1:11" ht="42" x14ac:dyDescent="0.2">
      <c r="A2743" s="87" t="s">
        <v>2912</v>
      </c>
      <c r="B2743" s="87" t="s">
        <v>300</v>
      </c>
      <c r="C2743" s="87"/>
      <c r="D2743" s="87" t="s">
        <v>63</v>
      </c>
      <c r="E2743" s="87"/>
      <c r="F2743" s="87"/>
      <c r="G2743" s="87">
        <v>10</v>
      </c>
      <c r="H2743" s="88">
        <v>0</v>
      </c>
      <c r="I2743" s="89">
        <v>10</v>
      </c>
      <c r="J2743" s="88">
        <v>22.6</v>
      </c>
      <c r="K2743" s="88">
        <v>46.35</v>
      </c>
    </row>
    <row r="2744" spans="1:11" ht="42" x14ac:dyDescent="0.2">
      <c r="A2744" s="87" t="s">
        <v>2913</v>
      </c>
      <c r="B2744" s="87" t="s">
        <v>300</v>
      </c>
      <c r="C2744" s="87"/>
      <c r="D2744" s="87" t="s">
        <v>329</v>
      </c>
      <c r="E2744" s="87"/>
      <c r="F2744" s="87"/>
      <c r="G2744" s="87">
        <v>10</v>
      </c>
      <c r="H2744" s="88">
        <v>0</v>
      </c>
      <c r="I2744" s="89">
        <v>10</v>
      </c>
      <c r="J2744" s="88">
        <v>25.75</v>
      </c>
      <c r="K2744" s="88">
        <v>52.75</v>
      </c>
    </row>
    <row r="2745" spans="1:11" ht="31.5" x14ac:dyDescent="0.2">
      <c r="A2745" s="87" t="s">
        <v>2516</v>
      </c>
      <c r="B2745" s="87" t="s">
        <v>161</v>
      </c>
      <c r="C2745" s="87" t="s">
        <v>69</v>
      </c>
      <c r="D2745" s="87" t="s">
        <v>61</v>
      </c>
      <c r="E2745" s="87"/>
      <c r="F2745" s="87"/>
      <c r="G2745" s="87">
        <v>10</v>
      </c>
      <c r="H2745" s="88">
        <v>0</v>
      </c>
      <c r="I2745" s="89">
        <v>10</v>
      </c>
      <c r="J2745" s="88">
        <v>15.25</v>
      </c>
      <c r="K2745" s="88">
        <v>31.25</v>
      </c>
    </row>
    <row r="2746" spans="1:11" ht="31.5" x14ac:dyDescent="0.2">
      <c r="A2746" s="87" t="s">
        <v>2517</v>
      </c>
      <c r="B2746" s="87" t="s">
        <v>161</v>
      </c>
      <c r="C2746" s="87" t="s">
        <v>69</v>
      </c>
      <c r="D2746" s="87" t="s">
        <v>64</v>
      </c>
      <c r="E2746" s="87"/>
      <c r="F2746" s="87"/>
      <c r="G2746" s="87">
        <v>10</v>
      </c>
      <c r="H2746" s="88">
        <v>0</v>
      </c>
      <c r="I2746" s="89">
        <v>10</v>
      </c>
      <c r="J2746" s="88">
        <v>17.95</v>
      </c>
      <c r="K2746" s="88">
        <v>36.799999999999997</v>
      </c>
    </row>
    <row r="2747" spans="1:11" ht="31.5" x14ac:dyDescent="0.2">
      <c r="A2747" s="87" t="s">
        <v>2914</v>
      </c>
      <c r="B2747" s="87" t="s">
        <v>161</v>
      </c>
      <c r="C2747" s="87" t="s">
        <v>69</v>
      </c>
      <c r="D2747" s="87" t="s">
        <v>62</v>
      </c>
      <c r="E2747" s="87"/>
      <c r="F2747" s="87"/>
      <c r="G2747" s="87">
        <v>10</v>
      </c>
      <c r="H2747" s="88">
        <v>0</v>
      </c>
      <c r="I2747" s="89">
        <v>10</v>
      </c>
      <c r="J2747" s="88">
        <v>20.25</v>
      </c>
      <c r="K2747" s="88">
        <v>41.5</v>
      </c>
    </row>
    <row r="2748" spans="1:11" ht="31.5" x14ac:dyDescent="0.2">
      <c r="A2748" s="87" t="s">
        <v>2915</v>
      </c>
      <c r="B2748" s="87" t="s">
        <v>161</v>
      </c>
      <c r="C2748" s="87" t="s">
        <v>69</v>
      </c>
      <c r="D2748" s="87" t="s">
        <v>63</v>
      </c>
      <c r="E2748" s="87"/>
      <c r="F2748" s="87"/>
      <c r="G2748" s="87">
        <v>10</v>
      </c>
      <c r="H2748" s="88">
        <v>0</v>
      </c>
      <c r="I2748" s="89">
        <v>10</v>
      </c>
      <c r="J2748" s="88">
        <v>22.85</v>
      </c>
      <c r="K2748" s="88">
        <v>46.85</v>
      </c>
    </row>
    <row r="2749" spans="1:11" ht="31.5" x14ac:dyDescent="0.2">
      <c r="A2749" s="87" t="s">
        <v>2518</v>
      </c>
      <c r="B2749" s="87" t="s">
        <v>161</v>
      </c>
      <c r="C2749" s="87" t="s">
        <v>69</v>
      </c>
      <c r="D2749" s="87" t="s">
        <v>59</v>
      </c>
      <c r="E2749" s="87"/>
      <c r="F2749" s="87"/>
      <c r="G2749" s="87">
        <v>10</v>
      </c>
      <c r="H2749" s="88">
        <v>0</v>
      </c>
      <c r="I2749" s="89">
        <v>10</v>
      </c>
      <c r="J2749" s="88">
        <v>14.5</v>
      </c>
      <c r="K2749" s="88">
        <v>29.7</v>
      </c>
    </row>
    <row r="2750" spans="1:11" ht="31.5" x14ac:dyDescent="0.2">
      <c r="A2750" s="87" t="s">
        <v>2916</v>
      </c>
      <c r="B2750" s="87" t="s">
        <v>161</v>
      </c>
      <c r="C2750" s="87" t="s">
        <v>1146</v>
      </c>
      <c r="D2750" s="87" t="s">
        <v>61</v>
      </c>
      <c r="E2750" s="87"/>
      <c r="F2750" s="87" t="s">
        <v>331</v>
      </c>
      <c r="G2750" s="87">
        <v>5</v>
      </c>
      <c r="H2750" s="88">
        <v>0</v>
      </c>
      <c r="I2750" s="89">
        <v>10</v>
      </c>
      <c r="J2750" s="88">
        <v>18.3</v>
      </c>
      <c r="K2750" s="88">
        <v>37.5</v>
      </c>
    </row>
    <row r="2751" spans="1:11" ht="31.5" x14ac:dyDescent="0.2">
      <c r="A2751" s="87" t="s">
        <v>2917</v>
      </c>
      <c r="B2751" s="87" t="s">
        <v>161</v>
      </c>
      <c r="C2751" s="87" t="s">
        <v>1146</v>
      </c>
      <c r="D2751" s="87" t="s">
        <v>64</v>
      </c>
      <c r="E2751" s="87"/>
      <c r="F2751" s="87" t="s">
        <v>331</v>
      </c>
      <c r="G2751" s="87">
        <v>5</v>
      </c>
      <c r="H2751" s="88">
        <v>0</v>
      </c>
      <c r="I2751" s="89">
        <v>10</v>
      </c>
      <c r="J2751" s="88">
        <v>21.55</v>
      </c>
      <c r="K2751" s="88">
        <v>44.2</v>
      </c>
    </row>
    <row r="2752" spans="1:11" ht="31.5" x14ac:dyDescent="0.2">
      <c r="A2752" s="87" t="s">
        <v>2918</v>
      </c>
      <c r="B2752" s="87" t="s">
        <v>161</v>
      </c>
      <c r="C2752" s="87" t="s">
        <v>1146</v>
      </c>
      <c r="D2752" s="87" t="s">
        <v>62</v>
      </c>
      <c r="E2752" s="87"/>
      <c r="F2752" s="87" t="s">
        <v>331</v>
      </c>
      <c r="G2752" s="87">
        <v>5</v>
      </c>
      <c r="H2752" s="88">
        <v>0</v>
      </c>
      <c r="I2752" s="89">
        <v>10</v>
      </c>
      <c r="J2752" s="88">
        <v>23</v>
      </c>
      <c r="K2752" s="88">
        <v>47.15</v>
      </c>
    </row>
    <row r="2753" spans="1:11" ht="31.5" x14ac:dyDescent="0.2">
      <c r="A2753" s="87" t="s">
        <v>2919</v>
      </c>
      <c r="B2753" s="87" t="s">
        <v>161</v>
      </c>
      <c r="C2753" s="87" t="s">
        <v>1146</v>
      </c>
      <c r="D2753" s="87" t="s">
        <v>63</v>
      </c>
      <c r="E2753" s="87"/>
      <c r="F2753" s="87" t="s">
        <v>331</v>
      </c>
      <c r="G2753" s="87">
        <v>5</v>
      </c>
      <c r="H2753" s="88">
        <v>0</v>
      </c>
      <c r="I2753" s="89">
        <v>10</v>
      </c>
      <c r="J2753" s="88">
        <v>24.2</v>
      </c>
      <c r="K2753" s="88">
        <v>49.6</v>
      </c>
    </row>
    <row r="2754" spans="1:11" ht="31.5" x14ac:dyDescent="0.2">
      <c r="A2754" s="87" t="s">
        <v>3144</v>
      </c>
      <c r="B2754" s="87" t="s">
        <v>161</v>
      </c>
      <c r="C2754" s="87" t="s">
        <v>1146</v>
      </c>
      <c r="D2754" s="87" t="s">
        <v>329</v>
      </c>
      <c r="E2754" s="87"/>
      <c r="F2754" s="87" t="s">
        <v>3210</v>
      </c>
      <c r="G2754" s="87">
        <v>5</v>
      </c>
      <c r="H2754" s="88">
        <v>0</v>
      </c>
      <c r="I2754" s="89">
        <v>10</v>
      </c>
      <c r="J2754" s="88">
        <v>24.6</v>
      </c>
      <c r="K2754" s="88">
        <v>50.45</v>
      </c>
    </row>
    <row r="2755" spans="1:11" ht="31.5" x14ac:dyDescent="0.2">
      <c r="A2755" s="87" t="s">
        <v>3456</v>
      </c>
      <c r="B2755" s="87" t="s">
        <v>161</v>
      </c>
      <c r="C2755" s="87" t="s">
        <v>1146</v>
      </c>
      <c r="D2755" s="87" t="s">
        <v>330</v>
      </c>
      <c r="E2755" s="87"/>
      <c r="F2755" s="87" t="s">
        <v>3210</v>
      </c>
      <c r="G2755" s="87">
        <v>5</v>
      </c>
      <c r="H2755" s="88">
        <v>0</v>
      </c>
      <c r="I2755" s="89">
        <v>10</v>
      </c>
      <c r="J2755" s="88">
        <v>25</v>
      </c>
      <c r="K2755" s="88">
        <v>51.25</v>
      </c>
    </row>
    <row r="2756" spans="1:11" ht="21" x14ac:dyDescent="0.2">
      <c r="A2756" s="87" t="s">
        <v>2519</v>
      </c>
      <c r="B2756" s="87" t="s">
        <v>2520</v>
      </c>
      <c r="C2756" s="87" t="s">
        <v>69</v>
      </c>
      <c r="D2756" s="87" t="s">
        <v>61</v>
      </c>
      <c r="E2756" s="87"/>
      <c r="F2756" s="87"/>
      <c r="G2756" s="87">
        <v>10</v>
      </c>
      <c r="H2756" s="88">
        <v>2</v>
      </c>
      <c r="I2756" s="89">
        <v>10</v>
      </c>
      <c r="J2756" s="88">
        <v>15.3</v>
      </c>
      <c r="K2756" s="88">
        <v>31.3</v>
      </c>
    </row>
    <row r="2757" spans="1:11" ht="21" x14ac:dyDescent="0.2">
      <c r="A2757" s="87" t="s">
        <v>2521</v>
      </c>
      <c r="B2757" s="87" t="s">
        <v>2520</v>
      </c>
      <c r="C2757" s="87" t="s">
        <v>69</v>
      </c>
      <c r="D2757" s="87" t="s">
        <v>64</v>
      </c>
      <c r="E2757" s="87"/>
      <c r="F2757" s="87"/>
      <c r="G2757" s="87">
        <v>10</v>
      </c>
      <c r="H2757" s="88">
        <v>2</v>
      </c>
      <c r="I2757" s="89">
        <v>10</v>
      </c>
      <c r="J2757" s="88">
        <v>18</v>
      </c>
      <c r="K2757" s="88">
        <v>36.85</v>
      </c>
    </row>
    <row r="2758" spans="1:11" ht="21" x14ac:dyDescent="0.2">
      <c r="A2758" s="87" t="s">
        <v>2522</v>
      </c>
      <c r="B2758" s="87" t="s">
        <v>2520</v>
      </c>
      <c r="C2758" s="87" t="s">
        <v>69</v>
      </c>
      <c r="D2758" s="87" t="s">
        <v>62</v>
      </c>
      <c r="E2758" s="87"/>
      <c r="F2758" s="87"/>
      <c r="G2758" s="87">
        <v>10</v>
      </c>
      <c r="H2758" s="88">
        <v>2</v>
      </c>
      <c r="I2758" s="89">
        <v>10</v>
      </c>
      <c r="J2758" s="88">
        <v>20.3</v>
      </c>
      <c r="K2758" s="88">
        <v>41.55</v>
      </c>
    </row>
    <row r="2759" spans="1:11" ht="21" x14ac:dyDescent="0.2">
      <c r="A2759" s="87" t="s">
        <v>2523</v>
      </c>
      <c r="B2759" s="87" t="s">
        <v>2520</v>
      </c>
      <c r="C2759" s="87" t="s">
        <v>69</v>
      </c>
      <c r="D2759" s="87" t="s">
        <v>59</v>
      </c>
      <c r="E2759" s="87"/>
      <c r="F2759" s="87"/>
      <c r="G2759" s="87">
        <v>10</v>
      </c>
      <c r="H2759" s="88">
        <v>2</v>
      </c>
      <c r="I2759" s="89">
        <v>10</v>
      </c>
      <c r="J2759" s="88">
        <v>14.55</v>
      </c>
      <c r="K2759" s="88">
        <v>29.75</v>
      </c>
    </row>
    <row r="2760" spans="1:11" ht="21" x14ac:dyDescent="0.2">
      <c r="A2760" s="87" t="s">
        <v>2920</v>
      </c>
      <c r="B2760" s="87" t="s">
        <v>2520</v>
      </c>
      <c r="C2760" s="87" t="s">
        <v>1146</v>
      </c>
      <c r="D2760" s="87" t="s">
        <v>61</v>
      </c>
      <c r="E2760" s="87"/>
      <c r="F2760" s="87" t="s">
        <v>331</v>
      </c>
      <c r="G2760" s="87">
        <v>5</v>
      </c>
      <c r="H2760" s="88">
        <v>2</v>
      </c>
      <c r="I2760" s="89">
        <v>10</v>
      </c>
      <c r="J2760" s="88">
        <v>18.350000000000001</v>
      </c>
      <c r="K2760" s="88">
        <v>37.549999999999997</v>
      </c>
    </row>
    <row r="2761" spans="1:11" ht="21" x14ac:dyDescent="0.2">
      <c r="A2761" s="87" t="s">
        <v>2921</v>
      </c>
      <c r="B2761" s="87" t="s">
        <v>2520</v>
      </c>
      <c r="C2761" s="87" t="s">
        <v>1146</v>
      </c>
      <c r="D2761" s="87" t="s">
        <v>64</v>
      </c>
      <c r="E2761" s="87"/>
      <c r="F2761" s="87" t="s">
        <v>331</v>
      </c>
      <c r="G2761" s="87">
        <v>5</v>
      </c>
      <c r="H2761" s="88">
        <v>2</v>
      </c>
      <c r="I2761" s="89">
        <v>10</v>
      </c>
      <c r="J2761" s="88">
        <v>21.6</v>
      </c>
      <c r="K2761" s="88">
        <v>44.25</v>
      </c>
    </row>
    <row r="2762" spans="1:11" ht="21" x14ac:dyDescent="0.2">
      <c r="A2762" s="87" t="s">
        <v>2922</v>
      </c>
      <c r="B2762" s="87" t="s">
        <v>2520</v>
      </c>
      <c r="C2762" s="87" t="s">
        <v>1146</v>
      </c>
      <c r="D2762" s="87" t="s">
        <v>62</v>
      </c>
      <c r="E2762" s="87"/>
      <c r="F2762" s="87" t="s">
        <v>331</v>
      </c>
      <c r="G2762" s="87">
        <v>5</v>
      </c>
      <c r="H2762" s="88">
        <v>2</v>
      </c>
      <c r="I2762" s="89">
        <v>10</v>
      </c>
      <c r="J2762" s="88">
        <v>23.05</v>
      </c>
      <c r="K2762" s="88">
        <v>47.2</v>
      </c>
    </row>
    <row r="2763" spans="1:11" ht="21" x14ac:dyDescent="0.2">
      <c r="A2763" s="87" t="s">
        <v>2923</v>
      </c>
      <c r="B2763" s="87" t="s">
        <v>2520</v>
      </c>
      <c r="C2763" s="87" t="s">
        <v>1146</v>
      </c>
      <c r="D2763" s="87" t="s">
        <v>63</v>
      </c>
      <c r="E2763" s="87"/>
      <c r="F2763" s="87" t="s">
        <v>331</v>
      </c>
      <c r="G2763" s="87">
        <v>5</v>
      </c>
      <c r="H2763" s="88">
        <v>2</v>
      </c>
      <c r="I2763" s="89">
        <v>10</v>
      </c>
      <c r="J2763" s="88">
        <v>24.25</v>
      </c>
      <c r="K2763" s="88">
        <v>49.65</v>
      </c>
    </row>
    <row r="2764" spans="1:11" ht="21" x14ac:dyDescent="0.2">
      <c r="A2764" s="87" t="s">
        <v>2924</v>
      </c>
      <c r="B2764" s="87" t="s">
        <v>2520</v>
      </c>
      <c r="C2764" s="87" t="s">
        <v>1146</v>
      </c>
      <c r="D2764" s="87" t="s">
        <v>329</v>
      </c>
      <c r="E2764" s="87"/>
      <c r="F2764" s="87" t="s">
        <v>331</v>
      </c>
      <c r="G2764" s="87">
        <v>5</v>
      </c>
      <c r="H2764" s="88">
        <v>2</v>
      </c>
      <c r="I2764" s="89">
        <v>10</v>
      </c>
      <c r="J2764" s="88">
        <v>24.65</v>
      </c>
      <c r="K2764" s="88">
        <v>50.5</v>
      </c>
    </row>
    <row r="2765" spans="1:11" ht="31.5" x14ac:dyDescent="0.2">
      <c r="A2765" s="87" t="s">
        <v>2524</v>
      </c>
      <c r="B2765" s="87" t="s">
        <v>150</v>
      </c>
      <c r="C2765" s="87" t="s">
        <v>69</v>
      </c>
      <c r="D2765" s="87" t="s">
        <v>61</v>
      </c>
      <c r="E2765" s="87"/>
      <c r="F2765" s="87" t="s">
        <v>317</v>
      </c>
      <c r="G2765" s="87">
        <v>10</v>
      </c>
      <c r="H2765" s="88">
        <v>0</v>
      </c>
      <c r="I2765" s="89">
        <v>10</v>
      </c>
      <c r="J2765" s="88">
        <v>15.2</v>
      </c>
      <c r="K2765" s="88">
        <v>31.15</v>
      </c>
    </row>
    <row r="2766" spans="1:11" ht="31.5" x14ac:dyDescent="0.2">
      <c r="A2766" s="87" t="s">
        <v>2525</v>
      </c>
      <c r="B2766" s="87" t="s">
        <v>150</v>
      </c>
      <c r="C2766" s="87" t="s">
        <v>69</v>
      </c>
      <c r="D2766" s="87" t="s">
        <v>64</v>
      </c>
      <c r="E2766" s="87"/>
      <c r="F2766" s="87" t="s">
        <v>317</v>
      </c>
      <c r="G2766" s="87">
        <v>10</v>
      </c>
      <c r="H2766" s="88">
        <v>0</v>
      </c>
      <c r="I2766" s="89">
        <v>10</v>
      </c>
      <c r="J2766" s="88">
        <v>17.5</v>
      </c>
      <c r="K2766" s="88">
        <v>35.9</v>
      </c>
    </row>
    <row r="2767" spans="1:11" ht="31.5" x14ac:dyDescent="0.2">
      <c r="A2767" s="87" t="s">
        <v>3457</v>
      </c>
      <c r="B2767" s="87" t="s">
        <v>150</v>
      </c>
      <c r="C2767" s="87" t="s">
        <v>69</v>
      </c>
      <c r="D2767" s="87" t="s">
        <v>62</v>
      </c>
      <c r="E2767" s="87"/>
      <c r="F2767" s="87" t="s">
        <v>3458</v>
      </c>
      <c r="G2767" s="87">
        <v>10</v>
      </c>
      <c r="H2767" s="88">
        <v>0</v>
      </c>
      <c r="I2767" s="89">
        <v>10</v>
      </c>
      <c r="J2767" s="88">
        <v>20.25</v>
      </c>
      <c r="K2767" s="88">
        <v>41.5</v>
      </c>
    </row>
    <row r="2768" spans="1:11" ht="31.5" x14ac:dyDescent="0.2">
      <c r="A2768" s="87" t="s">
        <v>2526</v>
      </c>
      <c r="B2768" s="87" t="s">
        <v>150</v>
      </c>
      <c r="C2768" s="87" t="s">
        <v>69</v>
      </c>
      <c r="D2768" s="87" t="s">
        <v>59</v>
      </c>
      <c r="E2768" s="87"/>
      <c r="F2768" s="87" t="s">
        <v>317</v>
      </c>
      <c r="G2768" s="87">
        <v>10</v>
      </c>
      <c r="H2768" s="88">
        <v>0</v>
      </c>
      <c r="I2768" s="89">
        <v>10</v>
      </c>
      <c r="J2768" s="88">
        <v>13</v>
      </c>
      <c r="K2768" s="88">
        <v>26.65</v>
      </c>
    </row>
    <row r="2769" spans="1:11" ht="42" x14ac:dyDescent="0.2">
      <c r="A2769" s="87" t="s">
        <v>2527</v>
      </c>
      <c r="B2769" s="87" t="s">
        <v>139</v>
      </c>
      <c r="C2769" s="87" t="s">
        <v>69</v>
      </c>
      <c r="D2769" s="87" t="s">
        <v>61</v>
      </c>
      <c r="E2769" s="87"/>
      <c r="F2769" s="87"/>
      <c r="G2769" s="87">
        <v>10</v>
      </c>
      <c r="H2769" s="88">
        <v>0</v>
      </c>
      <c r="I2769" s="89">
        <v>10</v>
      </c>
      <c r="J2769" s="88">
        <v>12.35</v>
      </c>
      <c r="K2769" s="88">
        <v>25.3</v>
      </c>
    </row>
    <row r="2770" spans="1:11" ht="42" x14ac:dyDescent="0.2">
      <c r="A2770" s="87" t="s">
        <v>2528</v>
      </c>
      <c r="B2770" s="87" t="s">
        <v>139</v>
      </c>
      <c r="C2770" s="87" t="s">
        <v>69</v>
      </c>
      <c r="D2770" s="87" t="s">
        <v>64</v>
      </c>
      <c r="E2770" s="87"/>
      <c r="F2770" s="87"/>
      <c r="G2770" s="87">
        <v>10</v>
      </c>
      <c r="H2770" s="88">
        <v>0</v>
      </c>
      <c r="I2770" s="89">
        <v>10</v>
      </c>
      <c r="J2770" s="88">
        <v>15.1</v>
      </c>
      <c r="K2770" s="88">
        <v>30.95</v>
      </c>
    </row>
    <row r="2771" spans="1:11" ht="42" x14ac:dyDescent="0.2">
      <c r="A2771" s="87" t="s">
        <v>2529</v>
      </c>
      <c r="B2771" s="87" t="s">
        <v>139</v>
      </c>
      <c r="C2771" s="87" t="s">
        <v>69</v>
      </c>
      <c r="D2771" s="87" t="s">
        <v>62</v>
      </c>
      <c r="E2771" s="87"/>
      <c r="F2771" s="87"/>
      <c r="G2771" s="87">
        <v>10</v>
      </c>
      <c r="H2771" s="88">
        <v>0</v>
      </c>
      <c r="I2771" s="89">
        <v>10</v>
      </c>
      <c r="J2771" s="88">
        <v>17.8</v>
      </c>
      <c r="K2771" s="88">
        <v>36.5</v>
      </c>
    </row>
    <row r="2772" spans="1:11" ht="42" x14ac:dyDescent="0.2">
      <c r="A2772" s="87" t="s">
        <v>2530</v>
      </c>
      <c r="B2772" s="87" t="s">
        <v>139</v>
      </c>
      <c r="C2772" s="87" t="s">
        <v>69</v>
      </c>
      <c r="D2772" s="87" t="s">
        <v>63</v>
      </c>
      <c r="E2772" s="87"/>
      <c r="F2772" s="87"/>
      <c r="G2772" s="87">
        <v>10</v>
      </c>
      <c r="H2772" s="88">
        <v>0</v>
      </c>
      <c r="I2772" s="89">
        <v>10</v>
      </c>
      <c r="J2772" s="88">
        <v>20</v>
      </c>
      <c r="K2772" s="88">
        <v>41</v>
      </c>
    </row>
    <row r="2773" spans="1:11" ht="42" x14ac:dyDescent="0.2">
      <c r="A2773" s="87" t="s">
        <v>3087</v>
      </c>
      <c r="B2773" s="87" t="s">
        <v>139</v>
      </c>
      <c r="C2773" s="87" t="s">
        <v>69</v>
      </c>
      <c r="D2773" s="87" t="s">
        <v>329</v>
      </c>
      <c r="E2773" s="87"/>
      <c r="F2773" s="87"/>
      <c r="G2773" s="87">
        <v>10</v>
      </c>
      <c r="H2773" s="88">
        <v>0</v>
      </c>
      <c r="I2773" s="89">
        <v>10</v>
      </c>
      <c r="J2773" s="88">
        <v>22.1</v>
      </c>
      <c r="K2773" s="88">
        <v>45.3</v>
      </c>
    </row>
    <row r="2774" spans="1:11" ht="42" x14ac:dyDescent="0.2">
      <c r="A2774" s="87" t="s">
        <v>3703</v>
      </c>
      <c r="B2774" s="87" t="s">
        <v>139</v>
      </c>
      <c r="C2774" s="87" t="s">
        <v>69</v>
      </c>
      <c r="D2774" s="87" t="s">
        <v>330</v>
      </c>
      <c r="E2774" s="87"/>
      <c r="F2774" s="87"/>
      <c r="G2774" s="87">
        <v>10</v>
      </c>
      <c r="H2774" s="88">
        <v>0</v>
      </c>
      <c r="I2774" s="89">
        <v>10</v>
      </c>
      <c r="J2774" s="88">
        <v>24.2</v>
      </c>
      <c r="K2774" s="88">
        <v>49.6</v>
      </c>
    </row>
    <row r="2775" spans="1:11" ht="42" x14ac:dyDescent="0.2">
      <c r="A2775" s="87" t="s">
        <v>2925</v>
      </c>
      <c r="B2775" s="87" t="s">
        <v>139</v>
      </c>
      <c r="C2775" s="87" t="s">
        <v>1146</v>
      </c>
      <c r="D2775" s="87" t="s">
        <v>64</v>
      </c>
      <c r="E2775" s="87"/>
      <c r="F2775" s="87" t="s">
        <v>331</v>
      </c>
      <c r="G2775" s="87">
        <v>5</v>
      </c>
      <c r="H2775" s="88">
        <v>0</v>
      </c>
      <c r="I2775" s="89">
        <v>10</v>
      </c>
      <c r="J2775" s="88">
        <v>19.8</v>
      </c>
      <c r="K2775" s="88">
        <v>40.6</v>
      </c>
    </row>
    <row r="2776" spans="1:11" ht="42" x14ac:dyDescent="0.2">
      <c r="A2776" s="87" t="s">
        <v>2926</v>
      </c>
      <c r="B2776" s="87" t="s">
        <v>139</v>
      </c>
      <c r="C2776" s="87" t="s">
        <v>1146</v>
      </c>
      <c r="D2776" s="87" t="s">
        <v>62</v>
      </c>
      <c r="E2776" s="87"/>
      <c r="F2776" s="87" t="s">
        <v>331</v>
      </c>
      <c r="G2776" s="87">
        <v>5</v>
      </c>
      <c r="H2776" s="88">
        <v>0</v>
      </c>
      <c r="I2776" s="89">
        <v>10</v>
      </c>
      <c r="J2776" s="88">
        <v>21.35</v>
      </c>
      <c r="K2776" s="88">
        <v>43.75</v>
      </c>
    </row>
    <row r="2777" spans="1:11" ht="42" x14ac:dyDescent="0.2">
      <c r="A2777" s="87" t="s">
        <v>2927</v>
      </c>
      <c r="B2777" s="87" t="s">
        <v>139</v>
      </c>
      <c r="C2777" s="87" t="s">
        <v>1146</v>
      </c>
      <c r="D2777" s="87" t="s">
        <v>63</v>
      </c>
      <c r="E2777" s="87"/>
      <c r="F2777" s="87" t="s">
        <v>331</v>
      </c>
      <c r="G2777" s="87">
        <v>5</v>
      </c>
      <c r="H2777" s="88">
        <v>0</v>
      </c>
      <c r="I2777" s="89">
        <v>10</v>
      </c>
      <c r="J2777" s="88">
        <v>22.9</v>
      </c>
      <c r="K2777" s="88">
        <v>46.95</v>
      </c>
    </row>
    <row r="2778" spans="1:11" ht="42" x14ac:dyDescent="0.2">
      <c r="A2778" s="87" t="s">
        <v>2928</v>
      </c>
      <c r="B2778" s="87" t="s">
        <v>139</v>
      </c>
      <c r="C2778" s="87" t="s">
        <v>1146</v>
      </c>
      <c r="D2778" s="87" t="s">
        <v>329</v>
      </c>
      <c r="E2778" s="87"/>
      <c r="F2778" s="87" t="s">
        <v>331</v>
      </c>
      <c r="G2778" s="87">
        <v>5</v>
      </c>
      <c r="H2778" s="88">
        <v>0</v>
      </c>
      <c r="I2778" s="89">
        <v>10</v>
      </c>
      <c r="J2778" s="88">
        <v>24.45</v>
      </c>
      <c r="K2778" s="88">
        <v>50.1</v>
      </c>
    </row>
    <row r="2779" spans="1:11" ht="42" x14ac:dyDescent="0.2">
      <c r="A2779" s="87" t="s">
        <v>2929</v>
      </c>
      <c r="B2779" s="87" t="s">
        <v>139</v>
      </c>
      <c r="C2779" s="87" t="s">
        <v>1146</v>
      </c>
      <c r="D2779" s="87" t="s">
        <v>330</v>
      </c>
      <c r="E2779" s="87"/>
      <c r="F2779" s="87" t="s">
        <v>331</v>
      </c>
      <c r="G2779" s="87">
        <v>5</v>
      </c>
      <c r="H2779" s="88">
        <v>0</v>
      </c>
      <c r="I2779" s="89">
        <v>10</v>
      </c>
      <c r="J2779" s="88">
        <v>26</v>
      </c>
      <c r="K2779" s="88">
        <v>53.3</v>
      </c>
    </row>
    <row r="2780" spans="1:11" ht="21" x14ac:dyDescent="0.2">
      <c r="A2780" s="87" t="s">
        <v>2531</v>
      </c>
      <c r="B2780" s="87" t="s">
        <v>2532</v>
      </c>
      <c r="C2780" s="87"/>
      <c r="D2780" s="87" t="s">
        <v>477</v>
      </c>
      <c r="E2780" s="87" t="s">
        <v>478</v>
      </c>
      <c r="F2780" s="87"/>
      <c r="G2780" s="87">
        <v>1</v>
      </c>
      <c r="H2780" s="88">
        <v>0</v>
      </c>
      <c r="I2780" s="89">
        <v>5</v>
      </c>
      <c r="J2780" s="88">
        <v>57</v>
      </c>
      <c r="K2780" s="88">
        <v>60</v>
      </c>
    </row>
    <row r="2781" spans="1:11" ht="21" x14ac:dyDescent="0.2">
      <c r="A2781" s="87" t="s">
        <v>2533</v>
      </c>
      <c r="B2781" s="87" t="s">
        <v>2532</v>
      </c>
      <c r="C2781" s="87"/>
      <c r="D2781" s="87" t="s">
        <v>787</v>
      </c>
      <c r="E2781" s="87" t="s">
        <v>478</v>
      </c>
      <c r="F2781" s="87"/>
      <c r="G2781" s="87">
        <v>1</v>
      </c>
      <c r="H2781" s="88">
        <v>0</v>
      </c>
      <c r="I2781" s="89">
        <v>0</v>
      </c>
      <c r="J2781" s="88">
        <v>6</v>
      </c>
      <c r="K2781" s="88">
        <v>0</v>
      </c>
    </row>
    <row r="2782" spans="1:11" ht="42" x14ac:dyDescent="0.2">
      <c r="A2782" s="87" t="s">
        <v>2534</v>
      </c>
      <c r="B2782" s="87" t="s">
        <v>2535</v>
      </c>
      <c r="C2782" s="87"/>
      <c r="D2782" s="87" t="s">
        <v>61</v>
      </c>
      <c r="E2782" s="87"/>
      <c r="F2782" s="87"/>
      <c r="G2782" s="87">
        <v>10</v>
      </c>
      <c r="H2782" s="88">
        <v>1.5</v>
      </c>
      <c r="I2782" s="89">
        <v>10</v>
      </c>
      <c r="J2782" s="88">
        <v>12.15</v>
      </c>
      <c r="K2782" s="88">
        <v>24.85</v>
      </c>
    </row>
    <row r="2783" spans="1:11" ht="42" x14ac:dyDescent="0.2">
      <c r="A2783" s="87" t="s">
        <v>2536</v>
      </c>
      <c r="B2783" s="87" t="s">
        <v>2535</v>
      </c>
      <c r="C2783" s="87"/>
      <c r="D2783" s="87" t="s">
        <v>64</v>
      </c>
      <c r="E2783" s="87"/>
      <c r="F2783" s="87"/>
      <c r="G2783" s="87">
        <v>10</v>
      </c>
      <c r="H2783" s="88">
        <v>1.5</v>
      </c>
      <c r="I2783" s="89">
        <v>10</v>
      </c>
      <c r="J2783" s="88">
        <v>14.45</v>
      </c>
      <c r="K2783" s="88">
        <v>29.55</v>
      </c>
    </row>
    <row r="2784" spans="1:11" ht="42" x14ac:dyDescent="0.2">
      <c r="A2784" s="87" t="s">
        <v>2537</v>
      </c>
      <c r="B2784" s="87" t="s">
        <v>2535</v>
      </c>
      <c r="C2784" s="87"/>
      <c r="D2784" s="87" t="s">
        <v>62</v>
      </c>
      <c r="E2784" s="87"/>
      <c r="F2784" s="87"/>
      <c r="G2784" s="87">
        <v>10</v>
      </c>
      <c r="H2784" s="88">
        <v>1.5</v>
      </c>
      <c r="I2784" s="89">
        <v>10</v>
      </c>
      <c r="J2784" s="88">
        <v>16.75</v>
      </c>
      <c r="K2784" s="88">
        <v>34.299999999999997</v>
      </c>
    </row>
    <row r="2785" spans="1:11" ht="42" x14ac:dyDescent="0.2">
      <c r="A2785" s="87" t="s">
        <v>2538</v>
      </c>
      <c r="B2785" s="87" t="s">
        <v>2535</v>
      </c>
      <c r="C2785" s="87"/>
      <c r="D2785" s="87" t="s">
        <v>63</v>
      </c>
      <c r="E2785" s="87"/>
      <c r="F2785" s="87"/>
      <c r="G2785" s="87">
        <v>10</v>
      </c>
      <c r="H2785" s="88">
        <v>1.5</v>
      </c>
      <c r="I2785" s="89">
        <v>10</v>
      </c>
      <c r="J2785" s="88">
        <v>19.2</v>
      </c>
      <c r="K2785" s="88">
        <v>39.299999999999997</v>
      </c>
    </row>
    <row r="2786" spans="1:11" ht="42" x14ac:dyDescent="0.2">
      <c r="A2786" s="87" t="s">
        <v>2539</v>
      </c>
      <c r="B2786" s="87" t="s">
        <v>2535</v>
      </c>
      <c r="C2786" s="87"/>
      <c r="D2786" s="87" t="s">
        <v>329</v>
      </c>
      <c r="E2786" s="87"/>
      <c r="F2786" s="87" t="s">
        <v>331</v>
      </c>
      <c r="G2786" s="87">
        <v>10</v>
      </c>
      <c r="H2786" s="88">
        <v>1.5</v>
      </c>
      <c r="I2786" s="89">
        <v>10</v>
      </c>
      <c r="J2786" s="88">
        <v>21.4</v>
      </c>
      <c r="K2786" s="88">
        <v>43.8</v>
      </c>
    </row>
    <row r="2787" spans="1:11" ht="63" x14ac:dyDescent="0.2">
      <c r="A2787" s="87" t="s">
        <v>3076</v>
      </c>
      <c r="B2787" s="87" t="s">
        <v>3459</v>
      </c>
      <c r="C2787" s="87"/>
      <c r="D2787" s="87" t="s">
        <v>61</v>
      </c>
      <c r="E2787" s="87"/>
      <c r="F2787" s="87"/>
      <c r="G2787" s="87">
        <v>5</v>
      </c>
      <c r="H2787" s="88">
        <v>2.5</v>
      </c>
      <c r="I2787" s="89">
        <v>10</v>
      </c>
      <c r="J2787" s="88">
        <v>12.15</v>
      </c>
      <c r="K2787" s="88">
        <v>24.85</v>
      </c>
    </row>
    <row r="2788" spans="1:11" ht="63" x14ac:dyDescent="0.2">
      <c r="A2788" s="87" t="s">
        <v>3078</v>
      </c>
      <c r="B2788" s="87" t="s">
        <v>3459</v>
      </c>
      <c r="C2788" s="87"/>
      <c r="D2788" s="87" t="s">
        <v>64</v>
      </c>
      <c r="E2788" s="87"/>
      <c r="F2788" s="87"/>
      <c r="G2788" s="87">
        <v>5</v>
      </c>
      <c r="H2788" s="88">
        <v>2.5</v>
      </c>
      <c r="I2788" s="89">
        <v>10</v>
      </c>
      <c r="J2788" s="88">
        <v>14.45</v>
      </c>
      <c r="K2788" s="88">
        <v>29.55</v>
      </c>
    </row>
    <row r="2789" spans="1:11" ht="63" x14ac:dyDescent="0.2">
      <c r="A2789" s="87" t="s">
        <v>3460</v>
      </c>
      <c r="B2789" s="87" t="s">
        <v>3459</v>
      </c>
      <c r="C2789" s="87"/>
      <c r="D2789" s="87" t="s">
        <v>62</v>
      </c>
      <c r="E2789" s="87"/>
      <c r="F2789" s="87"/>
      <c r="G2789" s="87">
        <v>5</v>
      </c>
      <c r="H2789" s="88">
        <v>2.5</v>
      </c>
      <c r="I2789" s="89">
        <v>10</v>
      </c>
      <c r="J2789" s="88">
        <v>16.75</v>
      </c>
      <c r="K2789" s="88">
        <v>34.299999999999997</v>
      </c>
    </row>
    <row r="2790" spans="1:11" ht="63" x14ac:dyDescent="0.2">
      <c r="A2790" s="87" t="s">
        <v>3461</v>
      </c>
      <c r="B2790" s="87" t="s">
        <v>3459</v>
      </c>
      <c r="C2790" s="87"/>
      <c r="D2790" s="87" t="s">
        <v>63</v>
      </c>
      <c r="E2790" s="87"/>
      <c r="F2790" s="87"/>
      <c r="G2790" s="87">
        <v>5</v>
      </c>
      <c r="H2790" s="88">
        <v>2.5</v>
      </c>
      <c r="I2790" s="89">
        <v>10</v>
      </c>
      <c r="J2790" s="88">
        <v>19.2</v>
      </c>
      <c r="K2790" s="88">
        <v>39.299999999999997</v>
      </c>
    </row>
    <row r="2791" spans="1:11" ht="63" x14ac:dyDescent="0.2">
      <c r="A2791" s="87" t="s">
        <v>3462</v>
      </c>
      <c r="B2791" s="87" t="s">
        <v>3459</v>
      </c>
      <c r="C2791" s="87"/>
      <c r="D2791" s="87" t="s">
        <v>329</v>
      </c>
      <c r="E2791" s="87"/>
      <c r="F2791" s="87" t="s">
        <v>331</v>
      </c>
      <c r="G2791" s="87">
        <v>5</v>
      </c>
      <c r="H2791" s="88">
        <v>2.5</v>
      </c>
      <c r="I2791" s="89">
        <v>10</v>
      </c>
      <c r="J2791" s="88">
        <v>21.4</v>
      </c>
      <c r="K2791" s="88">
        <v>43.8</v>
      </c>
    </row>
    <row r="2792" spans="1:11" ht="63" x14ac:dyDescent="0.2">
      <c r="A2792" s="87" t="s">
        <v>3704</v>
      </c>
      <c r="B2792" s="87" t="s">
        <v>3459</v>
      </c>
      <c r="C2792" s="87"/>
      <c r="D2792" s="87" t="s">
        <v>59</v>
      </c>
      <c r="E2792" s="87"/>
      <c r="F2792" s="87" t="s">
        <v>2594</v>
      </c>
      <c r="G2792" s="87">
        <v>5</v>
      </c>
      <c r="H2792" s="88">
        <v>2.5</v>
      </c>
      <c r="I2792" s="89">
        <v>10</v>
      </c>
      <c r="J2792" s="88">
        <v>0</v>
      </c>
      <c r="K2792" s="88">
        <v>0</v>
      </c>
    </row>
    <row r="2793" spans="1:11" ht="21" x14ac:dyDescent="0.2">
      <c r="A2793" s="87" t="s">
        <v>2540</v>
      </c>
      <c r="B2793" s="87" t="s">
        <v>2541</v>
      </c>
      <c r="C2793" s="87" t="s">
        <v>69</v>
      </c>
      <c r="D2793" s="87" t="s">
        <v>61</v>
      </c>
      <c r="E2793" s="87"/>
      <c r="F2793" s="87"/>
      <c r="G2793" s="87">
        <v>10</v>
      </c>
      <c r="H2793" s="88">
        <v>2</v>
      </c>
      <c r="I2793" s="89">
        <v>10</v>
      </c>
      <c r="J2793" s="88">
        <v>15.3</v>
      </c>
      <c r="K2793" s="88">
        <v>31.3</v>
      </c>
    </row>
    <row r="2794" spans="1:11" ht="21" x14ac:dyDescent="0.2">
      <c r="A2794" s="87" t="s">
        <v>2542</v>
      </c>
      <c r="B2794" s="87" t="s">
        <v>2541</v>
      </c>
      <c r="C2794" s="87" t="s">
        <v>69</v>
      </c>
      <c r="D2794" s="87" t="s">
        <v>64</v>
      </c>
      <c r="E2794" s="87"/>
      <c r="F2794" s="87"/>
      <c r="G2794" s="87">
        <v>10</v>
      </c>
      <c r="H2794" s="88">
        <v>2</v>
      </c>
      <c r="I2794" s="89">
        <v>10</v>
      </c>
      <c r="J2794" s="88">
        <v>18</v>
      </c>
      <c r="K2794" s="88">
        <v>36.85</v>
      </c>
    </row>
    <row r="2795" spans="1:11" ht="21" x14ac:dyDescent="0.2">
      <c r="A2795" s="87" t="s">
        <v>2930</v>
      </c>
      <c r="B2795" s="87" t="s">
        <v>2541</v>
      </c>
      <c r="C2795" s="87" t="s">
        <v>69</v>
      </c>
      <c r="D2795" s="87" t="s">
        <v>62</v>
      </c>
      <c r="E2795" s="87"/>
      <c r="F2795" s="87"/>
      <c r="G2795" s="87">
        <v>10</v>
      </c>
      <c r="H2795" s="88">
        <v>2</v>
      </c>
      <c r="I2795" s="89">
        <v>10</v>
      </c>
      <c r="J2795" s="88">
        <v>20.3</v>
      </c>
      <c r="K2795" s="88">
        <v>41.55</v>
      </c>
    </row>
    <row r="2796" spans="1:11" ht="21" x14ac:dyDescent="0.2">
      <c r="A2796" s="87" t="s">
        <v>2543</v>
      </c>
      <c r="B2796" s="87" t="s">
        <v>2541</v>
      </c>
      <c r="C2796" s="87" t="s">
        <v>69</v>
      </c>
      <c r="D2796" s="87" t="s">
        <v>59</v>
      </c>
      <c r="E2796" s="87"/>
      <c r="F2796" s="87"/>
      <c r="G2796" s="87">
        <v>10</v>
      </c>
      <c r="H2796" s="88">
        <v>2</v>
      </c>
      <c r="I2796" s="89">
        <v>10</v>
      </c>
      <c r="J2796" s="88">
        <v>14.55</v>
      </c>
      <c r="K2796" s="88">
        <v>29.75</v>
      </c>
    </row>
    <row r="2797" spans="1:11" ht="21" x14ac:dyDescent="0.2">
      <c r="A2797" s="87" t="s">
        <v>2931</v>
      </c>
      <c r="B2797" s="87" t="s">
        <v>2541</v>
      </c>
      <c r="C2797" s="87" t="s">
        <v>1146</v>
      </c>
      <c r="D2797" s="87" t="s">
        <v>61</v>
      </c>
      <c r="E2797" s="87"/>
      <c r="F2797" s="87" t="s">
        <v>331</v>
      </c>
      <c r="G2797" s="87">
        <v>5</v>
      </c>
      <c r="H2797" s="88">
        <v>2</v>
      </c>
      <c r="I2797" s="89">
        <v>10</v>
      </c>
      <c r="J2797" s="88">
        <v>18.350000000000001</v>
      </c>
      <c r="K2797" s="88">
        <v>37.549999999999997</v>
      </c>
    </row>
    <row r="2798" spans="1:11" ht="21" x14ac:dyDescent="0.2">
      <c r="A2798" s="87" t="s">
        <v>2932</v>
      </c>
      <c r="B2798" s="87" t="s">
        <v>2541</v>
      </c>
      <c r="C2798" s="87" t="s">
        <v>1146</v>
      </c>
      <c r="D2798" s="87" t="s">
        <v>64</v>
      </c>
      <c r="E2798" s="87"/>
      <c r="F2798" s="87" t="s">
        <v>331</v>
      </c>
      <c r="G2798" s="87">
        <v>5</v>
      </c>
      <c r="H2798" s="88">
        <v>2</v>
      </c>
      <c r="I2798" s="89">
        <v>10</v>
      </c>
      <c r="J2798" s="88">
        <v>21.6</v>
      </c>
      <c r="K2798" s="88">
        <v>44.25</v>
      </c>
    </row>
    <row r="2799" spans="1:11" ht="21" x14ac:dyDescent="0.2">
      <c r="A2799" s="87" t="s">
        <v>2933</v>
      </c>
      <c r="B2799" s="87" t="s">
        <v>2541</v>
      </c>
      <c r="C2799" s="87" t="s">
        <v>1146</v>
      </c>
      <c r="D2799" s="87" t="s">
        <v>62</v>
      </c>
      <c r="E2799" s="87"/>
      <c r="F2799" s="87" t="s">
        <v>331</v>
      </c>
      <c r="G2799" s="87">
        <v>5</v>
      </c>
      <c r="H2799" s="88">
        <v>2</v>
      </c>
      <c r="I2799" s="89">
        <v>10</v>
      </c>
      <c r="J2799" s="88">
        <v>23.05</v>
      </c>
      <c r="K2799" s="88">
        <v>47.2</v>
      </c>
    </row>
    <row r="2800" spans="1:11" ht="21" x14ac:dyDescent="0.2">
      <c r="A2800" s="87" t="s">
        <v>2934</v>
      </c>
      <c r="B2800" s="87" t="s">
        <v>2541</v>
      </c>
      <c r="C2800" s="87" t="s">
        <v>1146</v>
      </c>
      <c r="D2800" s="87" t="s">
        <v>63</v>
      </c>
      <c r="E2800" s="87"/>
      <c r="F2800" s="87" t="s">
        <v>331</v>
      </c>
      <c r="G2800" s="87">
        <v>5</v>
      </c>
      <c r="H2800" s="88">
        <v>2</v>
      </c>
      <c r="I2800" s="89">
        <v>10</v>
      </c>
      <c r="J2800" s="88">
        <v>24.25</v>
      </c>
      <c r="K2800" s="88">
        <v>49.65</v>
      </c>
    </row>
    <row r="2801" spans="1:11" ht="21" x14ac:dyDescent="0.2">
      <c r="A2801" s="87" t="s">
        <v>2935</v>
      </c>
      <c r="B2801" s="87" t="s">
        <v>2541</v>
      </c>
      <c r="C2801" s="87" t="s">
        <v>1146</v>
      </c>
      <c r="D2801" s="87" t="s">
        <v>329</v>
      </c>
      <c r="E2801" s="87"/>
      <c r="F2801" s="87" t="s">
        <v>331</v>
      </c>
      <c r="G2801" s="87">
        <v>5</v>
      </c>
      <c r="H2801" s="88">
        <v>2</v>
      </c>
      <c r="I2801" s="89">
        <v>10</v>
      </c>
      <c r="J2801" s="88">
        <v>24.65</v>
      </c>
      <c r="K2801" s="88">
        <v>50.5</v>
      </c>
    </row>
    <row r="2802" spans="1:11" x14ac:dyDescent="0.2">
      <c r="A2802" s="87" t="s">
        <v>3463</v>
      </c>
      <c r="B2802" s="87"/>
      <c r="C2802" s="87" t="s">
        <v>69</v>
      </c>
      <c r="D2802" s="87" t="s">
        <v>61</v>
      </c>
      <c r="E2802" s="87"/>
      <c r="F2802" s="87"/>
      <c r="G2802" s="87">
        <v>10</v>
      </c>
      <c r="H2802" s="88">
        <v>2</v>
      </c>
      <c r="I2802" s="89">
        <v>10</v>
      </c>
      <c r="J2802" s="88">
        <v>15.3</v>
      </c>
      <c r="K2802" s="88">
        <v>31.3</v>
      </c>
    </row>
    <row r="2803" spans="1:11" x14ac:dyDescent="0.2">
      <c r="A2803" s="87" t="s">
        <v>3464</v>
      </c>
      <c r="B2803" s="87"/>
      <c r="C2803" s="87" t="s">
        <v>69</v>
      </c>
      <c r="D2803" s="87" t="s">
        <v>64</v>
      </c>
      <c r="E2803" s="87"/>
      <c r="F2803" s="87"/>
      <c r="G2803" s="87">
        <v>10</v>
      </c>
      <c r="H2803" s="88">
        <v>2</v>
      </c>
      <c r="I2803" s="89">
        <v>10</v>
      </c>
      <c r="J2803" s="88">
        <v>18</v>
      </c>
      <c r="K2803" s="88">
        <v>36.85</v>
      </c>
    </row>
    <row r="2804" spans="1:11" x14ac:dyDescent="0.2">
      <c r="A2804" s="87" t="s">
        <v>3465</v>
      </c>
      <c r="B2804" s="87"/>
      <c r="C2804" s="87" t="s">
        <v>69</v>
      </c>
      <c r="D2804" s="87" t="s">
        <v>62</v>
      </c>
      <c r="E2804" s="87"/>
      <c r="F2804" s="87"/>
      <c r="G2804" s="87">
        <v>10</v>
      </c>
      <c r="H2804" s="88">
        <v>2</v>
      </c>
      <c r="I2804" s="89">
        <v>10</v>
      </c>
      <c r="J2804" s="88">
        <v>20.3</v>
      </c>
      <c r="K2804" s="88">
        <v>41.55</v>
      </c>
    </row>
    <row r="2805" spans="1:11" x14ac:dyDescent="0.2">
      <c r="A2805" s="87" t="s">
        <v>3466</v>
      </c>
      <c r="B2805" s="87"/>
      <c r="C2805" s="87" t="s">
        <v>69</v>
      </c>
      <c r="D2805" s="87" t="s">
        <v>59</v>
      </c>
      <c r="E2805" s="87"/>
      <c r="F2805" s="87"/>
      <c r="G2805" s="87">
        <v>10</v>
      </c>
      <c r="H2805" s="88">
        <v>2</v>
      </c>
      <c r="I2805" s="89">
        <v>10</v>
      </c>
      <c r="J2805" s="88">
        <v>14.55</v>
      </c>
      <c r="K2805" s="88">
        <v>29.75</v>
      </c>
    </row>
    <row r="2806" spans="1:11" ht="31.5" x14ac:dyDescent="0.2">
      <c r="A2806" s="87" t="s">
        <v>3467</v>
      </c>
      <c r="B2806" s="87" t="s">
        <v>3468</v>
      </c>
      <c r="C2806" s="87" t="s">
        <v>69</v>
      </c>
      <c r="D2806" s="87" t="s">
        <v>61</v>
      </c>
      <c r="E2806" s="87"/>
      <c r="F2806" s="87"/>
      <c r="G2806" s="87">
        <v>10</v>
      </c>
      <c r="H2806" s="88">
        <v>2</v>
      </c>
      <c r="I2806" s="89">
        <v>10</v>
      </c>
      <c r="J2806" s="88">
        <v>15.3</v>
      </c>
      <c r="K2806" s="88">
        <v>31.3</v>
      </c>
    </row>
    <row r="2807" spans="1:11" ht="31.5" x14ac:dyDescent="0.2">
      <c r="A2807" s="87" t="s">
        <v>3148</v>
      </c>
      <c r="B2807" s="87" t="s">
        <v>3468</v>
      </c>
      <c r="C2807" s="87" t="s">
        <v>69</v>
      </c>
      <c r="D2807" s="87" t="s">
        <v>64</v>
      </c>
      <c r="E2807" s="87"/>
      <c r="F2807" s="87"/>
      <c r="G2807" s="87">
        <v>10</v>
      </c>
      <c r="H2807" s="88">
        <v>2</v>
      </c>
      <c r="I2807" s="89">
        <v>10</v>
      </c>
      <c r="J2807" s="88">
        <v>18</v>
      </c>
      <c r="K2807" s="88">
        <v>36.85</v>
      </c>
    </row>
    <row r="2808" spans="1:11" ht="31.5" x14ac:dyDescent="0.2">
      <c r="A2808" s="87" t="s">
        <v>3149</v>
      </c>
      <c r="B2808" s="87" t="s">
        <v>3468</v>
      </c>
      <c r="C2808" s="87" t="s">
        <v>69</v>
      </c>
      <c r="D2808" s="87" t="s">
        <v>62</v>
      </c>
      <c r="E2808" s="87"/>
      <c r="F2808" s="87"/>
      <c r="G2808" s="87">
        <v>10</v>
      </c>
      <c r="H2808" s="88">
        <v>2</v>
      </c>
      <c r="I2808" s="89">
        <v>10</v>
      </c>
      <c r="J2808" s="88">
        <v>20.3</v>
      </c>
      <c r="K2808" s="88">
        <v>41.55</v>
      </c>
    </row>
    <row r="2809" spans="1:11" ht="31.5" x14ac:dyDescent="0.2">
      <c r="A2809" s="87" t="s">
        <v>3469</v>
      </c>
      <c r="B2809" s="87" t="s">
        <v>3468</v>
      </c>
      <c r="C2809" s="87" t="s">
        <v>69</v>
      </c>
      <c r="D2809" s="87" t="s">
        <v>63</v>
      </c>
      <c r="E2809" s="87"/>
      <c r="F2809" s="87"/>
      <c r="G2809" s="87">
        <v>10</v>
      </c>
      <c r="H2809" s="88">
        <v>2</v>
      </c>
      <c r="I2809" s="89">
        <v>10</v>
      </c>
      <c r="J2809" s="88">
        <v>22.9</v>
      </c>
      <c r="K2809" s="88">
        <v>46.9</v>
      </c>
    </row>
    <row r="2810" spans="1:11" ht="31.5" x14ac:dyDescent="0.2">
      <c r="A2810" s="87" t="s">
        <v>3470</v>
      </c>
      <c r="B2810" s="87" t="s">
        <v>3468</v>
      </c>
      <c r="C2810" s="87" t="s">
        <v>69</v>
      </c>
      <c r="D2810" s="87" t="s">
        <v>59</v>
      </c>
      <c r="E2810" s="87"/>
      <c r="F2810" s="87"/>
      <c r="G2810" s="87">
        <v>10</v>
      </c>
      <c r="H2810" s="88">
        <v>2</v>
      </c>
      <c r="I2810" s="89">
        <v>10</v>
      </c>
      <c r="J2810" s="88">
        <v>14.55</v>
      </c>
      <c r="K2810" s="88">
        <v>29.75</v>
      </c>
    </row>
    <row r="2811" spans="1:11" ht="31.5" x14ac:dyDescent="0.2">
      <c r="A2811" s="87" t="s">
        <v>2544</v>
      </c>
      <c r="B2811" s="87" t="s">
        <v>248</v>
      </c>
      <c r="C2811" s="87" t="s">
        <v>69</v>
      </c>
      <c r="D2811" s="87" t="s">
        <v>61</v>
      </c>
      <c r="E2811" s="87"/>
      <c r="F2811" s="87"/>
      <c r="G2811" s="87">
        <v>10</v>
      </c>
      <c r="H2811" s="88">
        <v>1.5</v>
      </c>
      <c r="I2811" s="89">
        <v>10</v>
      </c>
      <c r="J2811" s="88">
        <v>12.25</v>
      </c>
      <c r="K2811" s="88">
        <v>25.05</v>
      </c>
    </row>
    <row r="2812" spans="1:11" ht="31.5" x14ac:dyDescent="0.2">
      <c r="A2812" s="87" t="s">
        <v>2545</v>
      </c>
      <c r="B2812" s="87" t="s">
        <v>248</v>
      </c>
      <c r="C2812" s="87" t="s">
        <v>69</v>
      </c>
      <c r="D2812" s="87" t="s">
        <v>64</v>
      </c>
      <c r="E2812" s="87"/>
      <c r="F2812" s="87"/>
      <c r="G2812" s="87">
        <v>10</v>
      </c>
      <c r="H2812" s="88">
        <v>1.5</v>
      </c>
      <c r="I2812" s="89">
        <v>10</v>
      </c>
      <c r="J2812" s="88">
        <v>14.15</v>
      </c>
      <c r="K2812" s="88">
        <v>28.95</v>
      </c>
    </row>
    <row r="2813" spans="1:11" ht="31.5" x14ac:dyDescent="0.2">
      <c r="A2813" s="87" t="s">
        <v>2546</v>
      </c>
      <c r="B2813" s="87" t="s">
        <v>248</v>
      </c>
      <c r="C2813" s="87" t="s">
        <v>69</v>
      </c>
      <c r="D2813" s="87" t="s">
        <v>62</v>
      </c>
      <c r="E2813" s="87"/>
      <c r="F2813" s="87"/>
      <c r="G2813" s="87">
        <v>10</v>
      </c>
      <c r="H2813" s="88">
        <v>1.5</v>
      </c>
      <c r="I2813" s="89">
        <v>10</v>
      </c>
      <c r="J2813" s="88">
        <v>16.05</v>
      </c>
      <c r="K2813" s="88">
        <v>32.85</v>
      </c>
    </row>
    <row r="2814" spans="1:11" ht="31.5" x14ac:dyDescent="0.2">
      <c r="A2814" s="87" t="s">
        <v>2936</v>
      </c>
      <c r="B2814" s="87" t="s">
        <v>248</v>
      </c>
      <c r="C2814" s="87" t="s">
        <v>69</v>
      </c>
      <c r="D2814" s="87" t="s">
        <v>63</v>
      </c>
      <c r="E2814" s="87"/>
      <c r="F2814" s="87"/>
      <c r="G2814" s="87">
        <v>10</v>
      </c>
      <c r="H2814" s="88">
        <v>1.5</v>
      </c>
      <c r="I2814" s="89">
        <v>10</v>
      </c>
      <c r="J2814" s="88">
        <v>17.95</v>
      </c>
      <c r="K2814" s="88">
        <v>36.75</v>
      </c>
    </row>
    <row r="2815" spans="1:11" ht="31.5" x14ac:dyDescent="0.2">
      <c r="A2815" s="87" t="s">
        <v>3705</v>
      </c>
      <c r="B2815" s="87" t="s">
        <v>248</v>
      </c>
      <c r="C2815" s="87" t="s">
        <v>69</v>
      </c>
      <c r="D2815" s="87" t="s">
        <v>329</v>
      </c>
      <c r="E2815" s="87"/>
      <c r="F2815" s="87"/>
      <c r="G2815" s="87">
        <v>10</v>
      </c>
      <c r="H2815" s="88">
        <v>1.5</v>
      </c>
      <c r="I2815" s="89">
        <v>10</v>
      </c>
      <c r="J2815" s="88">
        <v>21</v>
      </c>
      <c r="K2815" s="88">
        <v>43.05</v>
      </c>
    </row>
    <row r="2816" spans="1:11" ht="31.5" x14ac:dyDescent="0.2">
      <c r="A2816" s="87" t="s">
        <v>2937</v>
      </c>
      <c r="B2816" s="87" t="s">
        <v>248</v>
      </c>
      <c r="C2816" s="87" t="s">
        <v>1146</v>
      </c>
      <c r="D2816" s="87" t="s">
        <v>61</v>
      </c>
      <c r="E2816" s="87"/>
      <c r="F2816" s="87" t="s">
        <v>331</v>
      </c>
      <c r="G2816" s="87">
        <v>5</v>
      </c>
      <c r="H2816" s="88">
        <v>1.5</v>
      </c>
      <c r="I2816" s="89">
        <v>10</v>
      </c>
      <c r="J2816" s="88">
        <v>16.95</v>
      </c>
      <c r="K2816" s="88">
        <v>34.700000000000003</v>
      </c>
    </row>
    <row r="2817" spans="1:11" ht="31.5" x14ac:dyDescent="0.2">
      <c r="A2817" s="87" t="s">
        <v>2938</v>
      </c>
      <c r="B2817" s="87" t="s">
        <v>248</v>
      </c>
      <c r="C2817" s="87" t="s">
        <v>1146</v>
      </c>
      <c r="D2817" s="87" t="s">
        <v>64</v>
      </c>
      <c r="E2817" s="87"/>
      <c r="F2817" s="87" t="s">
        <v>331</v>
      </c>
      <c r="G2817" s="87">
        <v>5</v>
      </c>
      <c r="H2817" s="88">
        <v>1.5</v>
      </c>
      <c r="I2817" s="89">
        <v>10</v>
      </c>
      <c r="J2817" s="88">
        <v>19.600000000000001</v>
      </c>
      <c r="K2817" s="88">
        <v>40.15</v>
      </c>
    </row>
    <row r="2818" spans="1:11" ht="31.5" x14ac:dyDescent="0.2">
      <c r="A2818" s="87" t="s">
        <v>2939</v>
      </c>
      <c r="B2818" s="87" t="s">
        <v>248</v>
      </c>
      <c r="C2818" s="87" t="s">
        <v>1146</v>
      </c>
      <c r="D2818" s="87" t="s">
        <v>62</v>
      </c>
      <c r="E2818" s="87"/>
      <c r="F2818" s="87" t="s">
        <v>331</v>
      </c>
      <c r="G2818" s="87">
        <v>5</v>
      </c>
      <c r="H2818" s="88">
        <v>1.5</v>
      </c>
      <c r="I2818" s="89">
        <v>10</v>
      </c>
      <c r="J2818" s="88">
        <v>21.7</v>
      </c>
      <c r="K2818" s="88">
        <v>44.45</v>
      </c>
    </row>
    <row r="2819" spans="1:11" ht="31.5" x14ac:dyDescent="0.2">
      <c r="A2819" s="87" t="s">
        <v>2940</v>
      </c>
      <c r="B2819" s="87" t="s">
        <v>248</v>
      </c>
      <c r="C2819" s="87" t="s">
        <v>1146</v>
      </c>
      <c r="D2819" s="87" t="s">
        <v>63</v>
      </c>
      <c r="E2819" s="87"/>
      <c r="F2819" s="87" t="s">
        <v>331</v>
      </c>
      <c r="G2819" s="87">
        <v>5</v>
      </c>
      <c r="H2819" s="88">
        <v>1.5</v>
      </c>
      <c r="I2819" s="89">
        <v>10</v>
      </c>
      <c r="J2819" s="88">
        <v>23.95</v>
      </c>
      <c r="K2819" s="88">
        <v>49.05</v>
      </c>
    </row>
    <row r="2820" spans="1:11" ht="31.5" x14ac:dyDescent="0.2">
      <c r="A2820" s="87" t="s">
        <v>3706</v>
      </c>
      <c r="B2820" s="87" t="s">
        <v>248</v>
      </c>
      <c r="C2820" s="87" t="s">
        <v>1146</v>
      </c>
      <c r="D2820" s="87" t="s">
        <v>329</v>
      </c>
      <c r="E2820" s="87"/>
      <c r="F2820" s="87" t="s">
        <v>331</v>
      </c>
      <c r="G2820" s="87">
        <v>5</v>
      </c>
      <c r="H2820" s="88">
        <v>1.5</v>
      </c>
      <c r="I2820" s="89">
        <v>10</v>
      </c>
      <c r="J2820" s="88">
        <v>25.45</v>
      </c>
      <c r="K2820" s="88">
        <v>52.1</v>
      </c>
    </row>
    <row r="2821" spans="1:11" x14ac:dyDescent="0.2">
      <c r="A2821" s="87" t="s">
        <v>2941</v>
      </c>
      <c r="B2821" s="87"/>
      <c r="C2821" s="87" t="s">
        <v>69</v>
      </c>
      <c r="D2821" s="87" t="s">
        <v>61</v>
      </c>
      <c r="E2821" s="87"/>
      <c r="F2821" s="87"/>
      <c r="G2821" s="87">
        <v>10</v>
      </c>
      <c r="H2821" s="88">
        <v>0</v>
      </c>
      <c r="I2821" s="89">
        <v>10</v>
      </c>
      <c r="J2821" s="88">
        <v>12.25</v>
      </c>
      <c r="K2821" s="88">
        <v>25.05</v>
      </c>
    </row>
    <row r="2822" spans="1:11" x14ac:dyDescent="0.2">
      <c r="A2822" s="87" t="s">
        <v>2942</v>
      </c>
      <c r="B2822" s="87"/>
      <c r="C2822" s="87" t="s">
        <v>69</v>
      </c>
      <c r="D2822" s="87" t="s">
        <v>64</v>
      </c>
      <c r="E2822" s="87"/>
      <c r="F2822" s="87"/>
      <c r="G2822" s="87">
        <v>10</v>
      </c>
      <c r="H2822" s="88">
        <v>0</v>
      </c>
      <c r="I2822" s="89">
        <v>10</v>
      </c>
      <c r="J2822" s="88">
        <v>14.15</v>
      </c>
      <c r="K2822" s="88">
        <v>28.95</v>
      </c>
    </row>
    <row r="2823" spans="1:11" x14ac:dyDescent="0.2">
      <c r="A2823" s="87" t="s">
        <v>2943</v>
      </c>
      <c r="B2823" s="87"/>
      <c r="C2823" s="87" t="s">
        <v>69</v>
      </c>
      <c r="D2823" s="87" t="s">
        <v>62</v>
      </c>
      <c r="E2823" s="87"/>
      <c r="F2823" s="87"/>
      <c r="G2823" s="87">
        <v>10</v>
      </c>
      <c r="H2823" s="88">
        <v>0</v>
      </c>
      <c r="I2823" s="89">
        <v>10</v>
      </c>
      <c r="J2823" s="88">
        <v>16.05</v>
      </c>
      <c r="K2823" s="88">
        <v>32.85</v>
      </c>
    </row>
    <row r="2824" spans="1:11" ht="21" x14ac:dyDescent="0.2">
      <c r="A2824" s="87" t="s">
        <v>3707</v>
      </c>
      <c r="B2824" s="87"/>
      <c r="C2824" s="87" t="s">
        <v>69</v>
      </c>
      <c r="D2824" s="87" t="s">
        <v>81</v>
      </c>
      <c r="E2824" s="87"/>
      <c r="F2824" s="87" t="s">
        <v>2594</v>
      </c>
      <c r="G2824" s="87">
        <v>10</v>
      </c>
      <c r="H2824" s="88">
        <v>0</v>
      </c>
      <c r="I2824" s="89">
        <v>10</v>
      </c>
      <c r="J2824" s="88">
        <v>0</v>
      </c>
      <c r="K2824" s="88">
        <v>0</v>
      </c>
    </row>
    <row r="2825" spans="1:11" x14ac:dyDescent="0.2">
      <c r="A2825" s="87" t="s">
        <v>3708</v>
      </c>
      <c r="B2825" s="87"/>
      <c r="C2825" s="87" t="s">
        <v>69</v>
      </c>
      <c r="D2825" s="87" t="s">
        <v>59</v>
      </c>
      <c r="E2825" s="87"/>
      <c r="F2825" s="87"/>
      <c r="G2825" s="87">
        <v>10</v>
      </c>
      <c r="H2825" s="88">
        <v>0</v>
      </c>
      <c r="I2825" s="89">
        <v>10</v>
      </c>
      <c r="J2825" s="88">
        <v>10</v>
      </c>
      <c r="K2825" s="88">
        <v>22.5</v>
      </c>
    </row>
    <row r="2826" spans="1:11" x14ac:dyDescent="0.2">
      <c r="A2826" s="87" t="s">
        <v>2944</v>
      </c>
      <c r="B2826" s="87"/>
      <c r="C2826" s="87" t="s">
        <v>69</v>
      </c>
      <c r="D2826" s="87" t="s">
        <v>61</v>
      </c>
      <c r="E2826" s="87"/>
      <c r="F2826" s="87"/>
      <c r="G2826" s="87">
        <v>10</v>
      </c>
      <c r="H2826" s="88">
        <v>0</v>
      </c>
      <c r="I2826" s="89">
        <v>10</v>
      </c>
      <c r="J2826" s="88">
        <v>11.4</v>
      </c>
      <c r="K2826" s="88">
        <v>23.3</v>
      </c>
    </row>
    <row r="2827" spans="1:11" x14ac:dyDescent="0.2">
      <c r="A2827" s="87" t="s">
        <v>2945</v>
      </c>
      <c r="B2827" s="87"/>
      <c r="C2827" s="87" t="s">
        <v>69</v>
      </c>
      <c r="D2827" s="87" t="s">
        <v>64</v>
      </c>
      <c r="E2827" s="87"/>
      <c r="F2827" s="87"/>
      <c r="G2827" s="87">
        <v>10</v>
      </c>
      <c r="H2827" s="88">
        <v>0</v>
      </c>
      <c r="I2827" s="89">
        <v>10</v>
      </c>
      <c r="J2827" s="88">
        <v>13.6</v>
      </c>
      <c r="K2827" s="88">
        <v>27.85</v>
      </c>
    </row>
    <row r="2828" spans="1:11" x14ac:dyDescent="0.2">
      <c r="A2828" s="87" t="s">
        <v>2946</v>
      </c>
      <c r="B2828" s="87"/>
      <c r="C2828" s="87" t="s">
        <v>69</v>
      </c>
      <c r="D2828" s="87" t="s">
        <v>62</v>
      </c>
      <c r="E2828" s="87"/>
      <c r="F2828" s="87"/>
      <c r="G2828" s="87">
        <v>10</v>
      </c>
      <c r="H2828" s="88">
        <v>0</v>
      </c>
      <c r="I2828" s="89">
        <v>10</v>
      </c>
      <c r="J2828" s="88">
        <v>15.55</v>
      </c>
      <c r="K2828" s="88">
        <v>31.8</v>
      </c>
    </row>
    <row r="2829" spans="1:11" ht="21" x14ac:dyDescent="0.2">
      <c r="A2829" s="87" t="s">
        <v>3709</v>
      </c>
      <c r="B2829" s="87"/>
      <c r="C2829" s="87" t="s">
        <v>69</v>
      </c>
      <c r="D2829" s="87" t="s">
        <v>59</v>
      </c>
      <c r="E2829" s="87"/>
      <c r="F2829" s="87" t="s">
        <v>2594</v>
      </c>
      <c r="G2829" s="87">
        <v>10</v>
      </c>
      <c r="H2829" s="88">
        <v>0</v>
      </c>
      <c r="I2829" s="89">
        <v>10</v>
      </c>
      <c r="J2829" s="88">
        <v>0</v>
      </c>
      <c r="K2829" s="88">
        <v>0</v>
      </c>
    </row>
    <row r="2830" spans="1:11" x14ac:dyDescent="0.2">
      <c r="A2830" s="87" t="s">
        <v>2947</v>
      </c>
      <c r="B2830" s="87"/>
      <c r="C2830" s="87" t="s">
        <v>69</v>
      </c>
      <c r="D2830" s="87" t="s">
        <v>61</v>
      </c>
      <c r="E2830" s="87"/>
      <c r="F2830" s="87"/>
      <c r="G2830" s="87">
        <v>10</v>
      </c>
      <c r="H2830" s="88">
        <v>0</v>
      </c>
      <c r="I2830" s="89">
        <v>10</v>
      </c>
      <c r="J2830" s="88">
        <v>12.25</v>
      </c>
      <c r="K2830" s="88">
        <v>25.05</v>
      </c>
    </row>
    <row r="2831" spans="1:11" x14ac:dyDescent="0.2">
      <c r="A2831" s="87" t="s">
        <v>2948</v>
      </c>
      <c r="B2831" s="87"/>
      <c r="C2831" s="87" t="s">
        <v>69</v>
      </c>
      <c r="D2831" s="87" t="s">
        <v>64</v>
      </c>
      <c r="E2831" s="87"/>
      <c r="F2831" s="87"/>
      <c r="G2831" s="87">
        <v>10</v>
      </c>
      <c r="H2831" s="88">
        <v>0</v>
      </c>
      <c r="I2831" s="89">
        <v>10</v>
      </c>
      <c r="J2831" s="88">
        <v>14.15</v>
      </c>
      <c r="K2831" s="88">
        <v>28.95</v>
      </c>
    </row>
    <row r="2832" spans="1:11" x14ac:dyDescent="0.2">
      <c r="A2832" s="87" t="s">
        <v>2949</v>
      </c>
      <c r="B2832" s="87"/>
      <c r="C2832" s="87" t="s">
        <v>69</v>
      </c>
      <c r="D2832" s="87" t="s">
        <v>62</v>
      </c>
      <c r="E2832" s="87"/>
      <c r="F2832" s="87"/>
      <c r="G2832" s="87">
        <v>10</v>
      </c>
      <c r="H2832" s="88">
        <v>0</v>
      </c>
      <c r="I2832" s="89">
        <v>10</v>
      </c>
      <c r="J2832" s="88">
        <v>16.05</v>
      </c>
      <c r="K2832" s="88">
        <v>32.85</v>
      </c>
    </row>
    <row r="2833" spans="1:11" ht="31.5" x14ac:dyDescent="0.2">
      <c r="A2833" s="87" t="s">
        <v>3471</v>
      </c>
      <c r="B2833" s="87" t="s">
        <v>3472</v>
      </c>
      <c r="C2833" s="87" t="s">
        <v>69</v>
      </c>
      <c r="D2833" s="87" t="s">
        <v>61</v>
      </c>
      <c r="E2833" s="87"/>
      <c r="F2833" s="87"/>
      <c r="G2833" s="87">
        <v>10</v>
      </c>
      <c r="H2833" s="88">
        <v>1.5</v>
      </c>
      <c r="I2833" s="89">
        <v>10</v>
      </c>
      <c r="J2833" s="88">
        <v>12.25</v>
      </c>
      <c r="K2833" s="88">
        <v>25.05</v>
      </c>
    </row>
    <row r="2834" spans="1:11" ht="31.5" x14ac:dyDescent="0.2">
      <c r="A2834" s="87" t="s">
        <v>3473</v>
      </c>
      <c r="B2834" s="87" t="s">
        <v>3472</v>
      </c>
      <c r="C2834" s="87" t="s">
        <v>69</v>
      </c>
      <c r="D2834" s="87" t="s">
        <v>64</v>
      </c>
      <c r="E2834" s="87"/>
      <c r="F2834" s="87"/>
      <c r="G2834" s="87">
        <v>10</v>
      </c>
      <c r="H2834" s="88">
        <v>1.5</v>
      </c>
      <c r="I2834" s="89">
        <v>10</v>
      </c>
      <c r="J2834" s="88">
        <v>14.15</v>
      </c>
      <c r="K2834" s="88">
        <v>28.95</v>
      </c>
    </row>
    <row r="2835" spans="1:11" ht="31.5" x14ac:dyDescent="0.2">
      <c r="A2835" s="87" t="s">
        <v>3474</v>
      </c>
      <c r="B2835" s="87" t="s">
        <v>3472</v>
      </c>
      <c r="C2835" s="87" t="s">
        <v>69</v>
      </c>
      <c r="D2835" s="87" t="s">
        <v>62</v>
      </c>
      <c r="E2835" s="87"/>
      <c r="F2835" s="87"/>
      <c r="G2835" s="87">
        <v>10</v>
      </c>
      <c r="H2835" s="88">
        <v>1.5</v>
      </c>
      <c r="I2835" s="89">
        <v>10</v>
      </c>
      <c r="J2835" s="88">
        <v>16.05</v>
      </c>
      <c r="K2835" s="88">
        <v>32.85</v>
      </c>
    </row>
    <row r="2836" spans="1:11" ht="31.5" x14ac:dyDescent="0.2">
      <c r="A2836" s="87" t="s">
        <v>3475</v>
      </c>
      <c r="B2836" s="87" t="s">
        <v>3472</v>
      </c>
      <c r="C2836" s="87" t="s">
        <v>69</v>
      </c>
      <c r="D2836" s="87" t="s">
        <v>59</v>
      </c>
      <c r="E2836" s="87"/>
      <c r="F2836" s="87" t="s">
        <v>2594</v>
      </c>
      <c r="G2836" s="87">
        <v>10</v>
      </c>
      <c r="H2836" s="88">
        <v>1.5</v>
      </c>
      <c r="I2836" s="89">
        <v>10</v>
      </c>
      <c r="J2836" s="88">
        <v>0</v>
      </c>
      <c r="K2836" s="88">
        <v>0</v>
      </c>
    </row>
    <row r="2837" spans="1:11" ht="21" x14ac:dyDescent="0.2">
      <c r="A2837" s="87" t="s">
        <v>2950</v>
      </c>
      <c r="B2837" s="87" t="s">
        <v>145</v>
      </c>
      <c r="C2837" s="87"/>
      <c r="D2837" s="87"/>
      <c r="E2837" s="87" t="s">
        <v>83</v>
      </c>
      <c r="F2837" s="87"/>
      <c r="G2837" s="87">
        <v>10</v>
      </c>
      <c r="H2837" s="88">
        <v>0</v>
      </c>
      <c r="I2837" s="89">
        <v>10</v>
      </c>
      <c r="J2837" s="88">
        <v>5.35</v>
      </c>
      <c r="K2837" s="88">
        <v>10.95</v>
      </c>
    </row>
    <row r="2838" spans="1:11" ht="21" x14ac:dyDescent="0.2">
      <c r="A2838" s="87" t="s">
        <v>3101</v>
      </c>
      <c r="B2838" s="87" t="s">
        <v>145</v>
      </c>
      <c r="C2838" s="87"/>
      <c r="D2838" s="87"/>
      <c r="E2838" s="87" t="s">
        <v>265</v>
      </c>
      <c r="F2838" s="87"/>
      <c r="G2838" s="87">
        <v>10</v>
      </c>
      <c r="H2838" s="88">
        <v>0</v>
      </c>
      <c r="I2838" s="89">
        <v>10</v>
      </c>
      <c r="J2838" s="88">
        <v>5.75</v>
      </c>
      <c r="K2838" s="88">
        <v>11.8</v>
      </c>
    </row>
    <row r="2839" spans="1:11" ht="21" x14ac:dyDescent="0.2">
      <c r="A2839" s="87" t="s">
        <v>3102</v>
      </c>
      <c r="B2839" s="87" t="s">
        <v>145</v>
      </c>
      <c r="C2839" s="87"/>
      <c r="D2839" s="87"/>
      <c r="E2839" s="87" t="s">
        <v>3100</v>
      </c>
      <c r="F2839" s="87"/>
      <c r="G2839" s="87">
        <v>10</v>
      </c>
      <c r="H2839" s="88">
        <v>0</v>
      </c>
      <c r="I2839" s="89">
        <v>10</v>
      </c>
      <c r="J2839" s="88">
        <v>5.35</v>
      </c>
      <c r="K2839" s="88">
        <v>10.95</v>
      </c>
    </row>
    <row r="2840" spans="1:11" ht="21" x14ac:dyDescent="0.2">
      <c r="A2840" s="87" t="s">
        <v>2951</v>
      </c>
      <c r="B2840" s="87" t="s">
        <v>2547</v>
      </c>
      <c r="C2840" s="87"/>
      <c r="D2840" s="87"/>
      <c r="E2840" s="87" t="s">
        <v>83</v>
      </c>
      <c r="F2840" s="87"/>
      <c r="G2840" s="87">
        <v>10</v>
      </c>
      <c r="H2840" s="88">
        <v>0.5</v>
      </c>
      <c r="I2840" s="89">
        <v>10</v>
      </c>
      <c r="J2840" s="88">
        <v>5.4</v>
      </c>
      <c r="K2840" s="88">
        <v>11</v>
      </c>
    </row>
    <row r="2841" spans="1:11" ht="21" x14ac:dyDescent="0.2">
      <c r="A2841" s="87" t="s">
        <v>3098</v>
      </c>
      <c r="B2841" s="87" t="s">
        <v>2547</v>
      </c>
      <c r="C2841" s="87"/>
      <c r="D2841" s="87"/>
      <c r="E2841" s="87" t="s">
        <v>265</v>
      </c>
      <c r="F2841" s="87"/>
      <c r="G2841" s="87">
        <v>10</v>
      </c>
      <c r="H2841" s="88">
        <v>0.5</v>
      </c>
      <c r="I2841" s="89">
        <v>10</v>
      </c>
      <c r="J2841" s="88">
        <v>5.8</v>
      </c>
      <c r="K2841" s="88">
        <v>11.85</v>
      </c>
    </row>
    <row r="2842" spans="1:11" ht="21" x14ac:dyDescent="0.2">
      <c r="A2842" s="87" t="s">
        <v>3099</v>
      </c>
      <c r="B2842" s="87" t="s">
        <v>2547</v>
      </c>
      <c r="C2842" s="87"/>
      <c r="D2842" s="87"/>
      <c r="E2842" s="87" t="s">
        <v>3100</v>
      </c>
      <c r="F2842" s="87"/>
      <c r="G2842" s="87">
        <v>10</v>
      </c>
      <c r="H2842" s="88">
        <v>0.5</v>
      </c>
      <c r="I2842" s="89">
        <v>10</v>
      </c>
      <c r="J2842" s="88">
        <v>5.4</v>
      </c>
      <c r="K2842" s="88">
        <v>11</v>
      </c>
    </row>
    <row r="2843" spans="1:11" ht="21" x14ac:dyDescent="0.2">
      <c r="A2843" s="87" t="s">
        <v>2952</v>
      </c>
      <c r="B2843" s="87" t="s">
        <v>2548</v>
      </c>
      <c r="C2843" s="87"/>
      <c r="D2843" s="87"/>
      <c r="E2843" s="87" t="s">
        <v>83</v>
      </c>
      <c r="F2843" s="87"/>
      <c r="G2843" s="87">
        <v>10</v>
      </c>
      <c r="H2843" s="88">
        <v>0.5</v>
      </c>
      <c r="I2843" s="89">
        <v>10</v>
      </c>
      <c r="J2843" s="88">
        <v>5.4</v>
      </c>
      <c r="K2843" s="88">
        <v>11</v>
      </c>
    </row>
    <row r="2844" spans="1:11" ht="21" x14ac:dyDescent="0.2">
      <c r="A2844" s="87" t="s">
        <v>2953</v>
      </c>
      <c r="B2844" s="87" t="s">
        <v>2549</v>
      </c>
      <c r="C2844" s="87"/>
      <c r="D2844" s="87"/>
      <c r="E2844" s="87" t="s">
        <v>83</v>
      </c>
      <c r="F2844" s="87"/>
      <c r="G2844" s="87">
        <v>10</v>
      </c>
      <c r="H2844" s="88">
        <v>0.5</v>
      </c>
      <c r="I2844" s="89">
        <v>10</v>
      </c>
      <c r="J2844" s="88">
        <v>5.4</v>
      </c>
      <c r="K2844" s="88">
        <v>11</v>
      </c>
    </row>
    <row r="2845" spans="1:11" ht="21" x14ac:dyDescent="0.2">
      <c r="A2845" s="87" t="s">
        <v>3103</v>
      </c>
      <c r="B2845" s="87" t="s">
        <v>2549</v>
      </c>
      <c r="C2845" s="87"/>
      <c r="D2845" s="87"/>
      <c r="E2845" s="87" t="s">
        <v>3100</v>
      </c>
      <c r="F2845" s="87"/>
      <c r="G2845" s="87">
        <v>10</v>
      </c>
      <c r="H2845" s="88">
        <v>0.5</v>
      </c>
      <c r="I2845" s="89">
        <v>10</v>
      </c>
      <c r="J2845" s="88">
        <v>5.4</v>
      </c>
      <c r="K2845" s="88">
        <v>11</v>
      </c>
    </row>
    <row r="2846" spans="1:11" ht="21" x14ac:dyDescent="0.2">
      <c r="A2846" s="87" t="s">
        <v>2954</v>
      </c>
      <c r="B2846" s="87" t="s">
        <v>2550</v>
      </c>
      <c r="C2846" s="87"/>
      <c r="D2846" s="87"/>
      <c r="E2846" s="87" t="s">
        <v>83</v>
      </c>
      <c r="F2846" s="87"/>
      <c r="G2846" s="87">
        <v>10</v>
      </c>
      <c r="H2846" s="88">
        <v>0.5</v>
      </c>
      <c r="I2846" s="89">
        <v>10</v>
      </c>
      <c r="J2846" s="88">
        <v>5.4</v>
      </c>
      <c r="K2846" s="88">
        <v>11</v>
      </c>
    </row>
    <row r="2847" spans="1:11" ht="21" x14ac:dyDescent="0.2">
      <c r="A2847" s="87" t="s">
        <v>3104</v>
      </c>
      <c r="B2847" s="87" t="s">
        <v>2550</v>
      </c>
      <c r="C2847" s="87"/>
      <c r="D2847" s="87"/>
      <c r="E2847" s="87" t="s">
        <v>265</v>
      </c>
      <c r="F2847" s="87"/>
      <c r="G2847" s="87">
        <v>10</v>
      </c>
      <c r="H2847" s="88">
        <v>0.5</v>
      </c>
      <c r="I2847" s="89">
        <v>10</v>
      </c>
      <c r="J2847" s="88">
        <v>5.8</v>
      </c>
      <c r="K2847" s="88">
        <v>11.85</v>
      </c>
    </row>
    <row r="2848" spans="1:11" ht="21" x14ac:dyDescent="0.2">
      <c r="A2848" s="87" t="s">
        <v>3710</v>
      </c>
      <c r="B2848" s="87" t="s">
        <v>2550</v>
      </c>
      <c r="C2848" s="87"/>
      <c r="D2848" s="87"/>
      <c r="E2848" s="87" t="s">
        <v>3100</v>
      </c>
      <c r="F2848" s="87"/>
      <c r="G2848" s="87">
        <v>10</v>
      </c>
      <c r="H2848" s="88">
        <v>0.5</v>
      </c>
      <c r="I2848" s="89">
        <v>10</v>
      </c>
      <c r="J2848" s="88">
        <v>5.4</v>
      </c>
      <c r="K2848" s="88">
        <v>11</v>
      </c>
    </row>
    <row r="2849" spans="1:11" ht="21" x14ac:dyDescent="0.2">
      <c r="A2849" s="87" t="s">
        <v>3476</v>
      </c>
      <c r="B2849" s="87" t="s">
        <v>147</v>
      </c>
      <c r="C2849" s="87"/>
      <c r="D2849" s="87"/>
      <c r="E2849" s="87" t="s">
        <v>3100</v>
      </c>
      <c r="F2849" s="87"/>
      <c r="G2849" s="87">
        <v>10</v>
      </c>
      <c r="H2849" s="88">
        <v>0</v>
      </c>
      <c r="I2849" s="89">
        <v>10</v>
      </c>
      <c r="J2849" s="88">
        <v>5.35</v>
      </c>
      <c r="K2849" s="88">
        <v>10.95</v>
      </c>
    </row>
    <row r="2850" spans="1:11" ht="21" x14ac:dyDescent="0.2">
      <c r="A2850" s="87" t="s">
        <v>2955</v>
      </c>
      <c r="B2850" s="87" t="s">
        <v>146</v>
      </c>
      <c r="C2850" s="87"/>
      <c r="D2850" s="87"/>
      <c r="E2850" s="87" t="s">
        <v>83</v>
      </c>
      <c r="F2850" s="87"/>
      <c r="G2850" s="87">
        <v>10</v>
      </c>
      <c r="H2850" s="88">
        <v>0</v>
      </c>
      <c r="I2850" s="89">
        <v>10</v>
      </c>
      <c r="J2850" s="88">
        <v>5.35</v>
      </c>
      <c r="K2850" s="88">
        <v>10.95</v>
      </c>
    </row>
    <row r="2851" spans="1:11" ht="21" x14ac:dyDescent="0.2">
      <c r="A2851" s="87" t="s">
        <v>2551</v>
      </c>
      <c r="B2851" s="87" t="s">
        <v>2552</v>
      </c>
      <c r="C2851" s="87"/>
      <c r="D2851" s="87"/>
      <c r="E2851" s="87" t="s">
        <v>346</v>
      </c>
      <c r="F2851" s="87"/>
      <c r="G2851" s="87">
        <v>50</v>
      </c>
      <c r="H2851" s="88">
        <v>0</v>
      </c>
      <c r="I2851" s="89">
        <v>50</v>
      </c>
      <c r="J2851" s="88">
        <v>0.65</v>
      </c>
      <c r="K2851" s="88">
        <v>1.35</v>
      </c>
    </row>
    <row r="2852" spans="1:11" ht="21" x14ac:dyDescent="0.2">
      <c r="A2852" s="87" t="s">
        <v>2553</v>
      </c>
      <c r="B2852" s="87" t="s">
        <v>2552</v>
      </c>
      <c r="C2852" s="87"/>
      <c r="D2852" s="87" t="s">
        <v>2554</v>
      </c>
      <c r="E2852" s="87" t="s">
        <v>346</v>
      </c>
      <c r="F2852" s="87"/>
      <c r="G2852" s="87">
        <v>1</v>
      </c>
      <c r="H2852" s="88">
        <v>0</v>
      </c>
      <c r="I2852" s="89">
        <v>1</v>
      </c>
      <c r="J2852" s="88">
        <v>0.3</v>
      </c>
      <c r="K2852" s="88">
        <v>0.6</v>
      </c>
    </row>
    <row r="2853" spans="1:11" x14ac:dyDescent="0.2">
      <c r="A2853" s="87" t="s">
        <v>2555</v>
      </c>
      <c r="B2853" s="87" t="s">
        <v>2552</v>
      </c>
      <c r="C2853" s="87"/>
      <c r="D2853" s="87" t="s">
        <v>477</v>
      </c>
      <c r="E2853" s="87"/>
      <c r="F2853" s="87"/>
      <c r="G2853" s="87">
        <v>1</v>
      </c>
      <c r="H2853" s="88">
        <v>0</v>
      </c>
      <c r="I2853" s="89">
        <v>1</v>
      </c>
      <c r="J2853" s="88">
        <v>42</v>
      </c>
      <c r="K2853" s="88">
        <v>86.1</v>
      </c>
    </row>
    <row r="2854" spans="1:11" ht="42" x14ac:dyDescent="0.2">
      <c r="A2854" s="87" t="s">
        <v>2956</v>
      </c>
      <c r="B2854" s="87" t="s">
        <v>2957</v>
      </c>
      <c r="C2854" s="87" t="s">
        <v>69</v>
      </c>
      <c r="D2854" s="87" t="s">
        <v>61</v>
      </c>
      <c r="E2854" s="87"/>
      <c r="F2854" s="87"/>
      <c r="G2854" s="87">
        <v>10</v>
      </c>
      <c r="H2854" s="88">
        <v>1.25</v>
      </c>
      <c r="I2854" s="89">
        <v>10</v>
      </c>
      <c r="J2854" s="88">
        <v>9.0500000000000007</v>
      </c>
      <c r="K2854" s="88">
        <v>18.5</v>
      </c>
    </row>
    <row r="2855" spans="1:11" ht="42" x14ac:dyDescent="0.2">
      <c r="A2855" s="87" t="s">
        <v>2958</v>
      </c>
      <c r="B2855" s="87" t="s">
        <v>2957</v>
      </c>
      <c r="C2855" s="87" t="s">
        <v>69</v>
      </c>
      <c r="D2855" s="87" t="s">
        <v>64</v>
      </c>
      <c r="E2855" s="87"/>
      <c r="F2855" s="87"/>
      <c r="G2855" s="87">
        <v>10</v>
      </c>
      <c r="H2855" s="88">
        <v>1.25</v>
      </c>
      <c r="I2855" s="89">
        <v>10</v>
      </c>
      <c r="J2855" s="88">
        <v>11.25</v>
      </c>
      <c r="K2855" s="88">
        <v>23</v>
      </c>
    </row>
    <row r="2856" spans="1:11" ht="42" x14ac:dyDescent="0.2">
      <c r="A2856" s="87" t="s">
        <v>2959</v>
      </c>
      <c r="B2856" s="87" t="s">
        <v>2957</v>
      </c>
      <c r="C2856" s="87" t="s">
        <v>69</v>
      </c>
      <c r="D2856" s="87" t="s">
        <v>62</v>
      </c>
      <c r="E2856" s="87"/>
      <c r="F2856" s="87"/>
      <c r="G2856" s="87">
        <v>10</v>
      </c>
      <c r="H2856" s="88">
        <v>1.25</v>
      </c>
      <c r="I2856" s="89">
        <v>10</v>
      </c>
      <c r="J2856" s="88">
        <v>14.1</v>
      </c>
      <c r="K2856" s="88">
        <v>28.85</v>
      </c>
    </row>
    <row r="2857" spans="1:11" ht="42" x14ac:dyDescent="0.2">
      <c r="A2857" s="87" t="s">
        <v>2960</v>
      </c>
      <c r="B2857" s="87" t="s">
        <v>2957</v>
      </c>
      <c r="C2857" s="87" t="s">
        <v>69</v>
      </c>
      <c r="D2857" s="87" t="s">
        <v>63</v>
      </c>
      <c r="E2857" s="87"/>
      <c r="F2857" s="87"/>
      <c r="G2857" s="87">
        <v>10</v>
      </c>
      <c r="H2857" s="88">
        <v>1.25</v>
      </c>
      <c r="I2857" s="89">
        <v>10</v>
      </c>
      <c r="J2857" s="88">
        <v>16.3</v>
      </c>
      <c r="K2857" s="88">
        <v>33.35</v>
      </c>
    </row>
    <row r="2858" spans="1:11" ht="42" x14ac:dyDescent="0.2">
      <c r="A2858" s="87" t="s">
        <v>2961</v>
      </c>
      <c r="B2858" s="87" t="s">
        <v>2957</v>
      </c>
      <c r="C2858" s="87" t="s">
        <v>69</v>
      </c>
      <c r="D2858" s="87" t="s">
        <v>59</v>
      </c>
      <c r="E2858" s="87"/>
      <c r="F2858" s="87" t="s">
        <v>2594</v>
      </c>
      <c r="G2858" s="87">
        <v>10</v>
      </c>
      <c r="H2858" s="88">
        <v>1.25</v>
      </c>
      <c r="I2858" s="89">
        <v>10</v>
      </c>
      <c r="J2858" s="88">
        <v>0</v>
      </c>
      <c r="K2858" s="88">
        <v>0</v>
      </c>
    </row>
    <row r="2859" spans="1:11" ht="42" x14ac:dyDescent="0.2">
      <c r="A2859" s="87" t="s">
        <v>2556</v>
      </c>
      <c r="B2859" s="87" t="s">
        <v>2957</v>
      </c>
      <c r="C2859" s="87" t="s">
        <v>60</v>
      </c>
      <c r="D2859" s="87"/>
      <c r="E2859" s="87"/>
      <c r="F2859" s="87"/>
      <c r="G2859" s="87">
        <v>50</v>
      </c>
      <c r="H2859" s="88">
        <v>1.25</v>
      </c>
      <c r="I2859" s="89">
        <v>50</v>
      </c>
      <c r="J2859" s="88">
        <v>6.05</v>
      </c>
      <c r="K2859" s="88">
        <v>12.35</v>
      </c>
    </row>
    <row r="2860" spans="1:11" ht="31.5" x14ac:dyDescent="0.2">
      <c r="A2860" s="87" t="s">
        <v>2962</v>
      </c>
      <c r="B2860" s="87" t="s">
        <v>3477</v>
      </c>
      <c r="C2860" s="87" t="s">
        <v>69</v>
      </c>
      <c r="D2860" s="87" t="s">
        <v>61</v>
      </c>
      <c r="E2860" s="87"/>
      <c r="F2860" s="87"/>
      <c r="G2860" s="87">
        <v>10</v>
      </c>
      <c r="H2860" s="88">
        <v>1.5</v>
      </c>
      <c r="I2860" s="89">
        <v>10</v>
      </c>
      <c r="J2860" s="88">
        <v>12.25</v>
      </c>
      <c r="K2860" s="88">
        <v>25.05</v>
      </c>
    </row>
    <row r="2861" spans="1:11" ht="31.5" x14ac:dyDescent="0.2">
      <c r="A2861" s="87" t="s">
        <v>2963</v>
      </c>
      <c r="B2861" s="87" t="s">
        <v>3477</v>
      </c>
      <c r="C2861" s="87" t="s">
        <v>69</v>
      </c>
      <c r="D2861" s="87" t="s">
        <v>64</v>
      </c>
      <c r="E2861" s="87"/>
      <c r="F2861" s="87"/>
      <c r="G2861" s="87">
        <v>10</v>
      </c>
      <c r="H2861" s="88">
        <v>1.5</v>
      </c>
      <c r="I2861" s="89">
        <v>10</v>
      </c>
      <c r="J2861" s="88">
        <v>14.15</v>
      </c>
      <c r="K2861" s="88">
        <v>28.95</v>
      </c>
    </row>
    <row r="2862" spans="1:11" ht="31.5" x14ac:dyDescent="0.2">
      <c r="A2862" s="87" t="s">
        <v>2964</v>
      </c>
      <c r="B2862" s="87" t="s">
        <v>3477</v>
      </c>
      <c r="C2862" s="87" t="s">
        <v>69</v>
      </c>
      <c r="D2862" s="87" t="s">
        <v>62</v>
      </c>
      <c r="E2862" s="87"/>
      <c r="F2862" s="87"/>
      <c r="G2862" s="87">
        <v>10</v>
      </c>
      <c r="H2862" s="88">
        <v>1.5</v>
      </c>
      <c r="I2862" s="89">
        <v>10</v>
      </c>
      <c r="J2862" s="88">
        <v>16.05</v>
      </c>
      <c r="K2862" s="88">
        <v>32.85</v>
      </c>
    </row>
    <row r="2863" spans="1:11" ht="42" x14ac:dyDescent="0.2">
      <c r="A2863" s="87" t="s">
        <v>2965</v>
      </c>
      <c r="B2863" s="87" t="s">
        <v>2966</v>
      </c>
      <c r="C2863" s="87"/>
      <c r="D2863" s="87" t="s">
        <v>61</v>
      </c>
      <c r="E2863" s="87"/>
      <c r="F2863" s="87"/>
      <c r="G2863" s="87">
        <v>50</v>
      </c>
      <c r="H2863" s="88">
        <v>0.2</v>
      </c>
      <c r="I2863" s="89">
        <v>50</v>
      </c>
      <c r="J2863" s="88">
        <v>1.95</v>
      </c>
      <c r="K2863" s="88">
        <v>3.95</v>
      </c>
    </row>
    <row r="2864" spans="1:11" ht="42" x14ac:dyDescent="0.2">
      <c r="A2864" s="87" t="s">
        <v>2967</v>
      </c>
      <c r="B2864" s="87" t="s">
        <v>2966</v>
      </c>
      <c r="C2864" s="87"/>
      <c r="D2864" s="87" t="s">
        <v>64</v>
      </c>
      <c r="E2864" s="87"/>
      <c r="F2864" s="87"/>
      <c r="G2864" s="87">
        <v>50</v>
      </c>
      <c r="H2864" s="88">
        <v>0.2</v>
      </c>
      <c r="I2864" s="89">
        <v>50</v>
      </c>
      <c r="J2864" s="88">
        <v>2.35</v>
      </c>
      <c r="K2864" s="88">
        <v>4.75</v>
      </c>
    </row>
    <row r="2865" spans="1:11" ht="42" x14ac:dyDescent="0.2">
      <c r="A2865" s="87" t="s">
        <v>2968</v>
      </c>
      <c r="B2865" s="87" t="s">
        <v>2966</v>
      </c>
      <c r="C2865" s="87"/>
      <c r="D2865" s="87" t="s">
        <v>81</v>
      </c>
      <c r="E2865" s="87"/>
      <c r="F2865" s="87"/>
      <c r="G2865" s="87">
        <v>50</v>
      </c>
      <c r="H2865" s="88">
        <v>0.2</v>
      </c>
      <c r="I2865" s="89">
        <v>50</v>
      </c>
      <c r="J2865" s="88">
        <v>1.1499999999999999</v>
      </c>
      <c r="K2865" s="88">
        <v>2.2999999999999998</v>
      </c>
    </row>
    <row r="2866" spans="1:11" ht="42" x14ac:dyDescent="0.2">
      <c r="A2866" s="87" t="s">
        <v>2969</v>
      </c>
      <c r="B2866" s="87" t="s">
        <v>2966</v>
      </c>
      <c r="C2866" s="87"/>
      <c r="D2866" s="87" t="s">
        <v>59</v>
      </c>
      <c r="E2866" s="87"/>
      <c r="F2866" s="87"/>
      <c r="G2866" s="87">
        <v>50</v>
      </c>
      <c r="H2866" s="88">
        <v>0.2</v>
      </c>
      <c r="I2866" s="89">
        <v>50</v>
      </c>
      <c r="J2866" s="88">
        <v>1.6</v>
      </c>
      <c r="K2866" s="88">
        <v>3.25</v>
      </c>
    </row>
    <row r="2867" spans="1:11" ht="31.5" x14ac:dyDescent="0.2">
      <c r="A2867" s="87" t="s">
        <v>2970</v>
      </c>
      <c r="B2867" s="87" t="s">
        <v>2557</v>
      </c>
      <c r="C2867" s="87"/>
      <c r="D2867" s="87" t="s">
        <v>61</v>
      </c>
      <c r="E2867" s="87"/>
      <c r="F2867" s="87"/>
      <c r="G2867" s="87">
        <v>10</v>
      </c>
      <c r="H2867" s="88">
        <v>2</v>
      </c>
      <c r="I2867" s="89">
        <v>10</v>
      </c>
      <c r="J2867" s="88">
        <v>13.5</v>
      </c>
      <c r="K2867" s="88">
        <v>27.4</v>
      </c>
    </row>
    <row r="2868" spans="1:11" ht="31.5" x14ac:dyDescent="0.2">
      <c r="A2868" s="87" t="s">
        <v>2971</v>
      </c>
      <c r="B2868" s="87" t="s">
        <v>2557</v>
      </c>
      <c r="C2868" s="87"/>
      <c r="D2868" s="87" t="s">
        <v>64</v>
      </c>
      <c r="E2868" s="87"/>
      <c r="F2868" s="87"/>
      <c r="G2868" s="87">
        <v>10</v>
      </c>
      <c r="H2868" s="88">
        <v>2</v>
      </c>
      <c r="I2868" s="89">
        <v>10</v>
      </c>
      <c r="J2868" s="88">
        <v>15.8</v>
      </c>
      <c r="K2868" s="88">
        <v>32.15</v>
      </c>
    </row>
    <row r="2869" spans="1:11" ht="31.5" x14ac:dyDescent="0.2">
      <c r="A2869" s="87" t="s">
        <v>2972</v>
      </c>
      <c r="B2869" s="87" t="s">
        <v>2557</v>
      </c>
      <c r="C2869" s="87"/>
      <c r="D2869" s="87" t="s">
        <v>62</v>
      </c>
      <c r="E2869" s="87"/>
      <c r="F2869" s="87"/>
      <c r="G2869" s="87">
        <v>10</v>
      </c>
      <c r="H2869" s="88">
        <v>2</v>
      </c>
      <c r="I2869" s="89">
        <v>10</v>
      </c>
      <c r="J2869" s="88">
        <v>18.149999999999999</v>
      </c>
      <c r="K2869" s="88">
        <v>36.950000000000003</v>
      </c>
    </row>
    <row r="2870" spans="1:11" ht="31.5" x14ac:dyDescent="0.2">
      <c r="A2870" s="87" t="s">
        <v>2973</v>
      </c>
      <c r="B2870" s="87" t="s">
        <v>2557</v>
      </c>
      <c r="C2870" s="87"/>
      <c r="D2870" s="87" t="s">
        <v>63</v>
      </c>
      <c r="E2870" s="87"/>
      <c r="F2870" s="87"/>
      <c r="G2870" s="87">
        <v>10</v>
      </c>
      <c r="H2870" s="88">
        <v>2</v>
      </c>
      <c r="I2870" s="89">
        <v>10</v>
      </c>
      <c r="J2870" s="88">
        <v>20.399999999999999</v>
      </c>
      <c r="K2870" s="88">
        <v>41.55</v>
      </c>
    </row>
    <row r="2871" spans="1:11" ht="31.5" x14ac:dyDescent="0.2">
      <c r="A2871" s="87" t="s">
        <v>2974</v>
      </c>
      <c r="B2871" s="87" t="s">
        <v>2557</v>
      </c>
      <c r="C2871" s="87"/>
      <c r="D2871" s="87" t="s">
        <v>329</v>
      </c>
      <c r="E2871" s="87"/>
      <c r="F2871" s="87"/>
      <c r="G2871" s="87">
        <v>10</v>
      </c>
      <c r="H2871" s="88">
        <v>2</v>
      </c>
      <c r="I2871" s="89">
        <v>10</v>
      </c>
      <c r="J2871" s="88">
        <v>22.7</v>
      </c>
      <c r="K2871" s="88">
        <v>46.25</v>
      </c>
    </row>
    <row r="2872" spans="1:11" ht="31.5" x14ac:dyDescent="0.2">
      <c r="A2872" s="87" t="s">
        <v>3092</v>
      </c>
      <c r="B2872" s="87" t="s">
        <v>3478</v>
      </c>
      <c r="C2872" s="87"/>
      <c r="D2872" s="87" t="s">
        <v>61</v>
      </c>
      <c r="E2872" s="87"/>
      <c r="F2872" s="87"/>
      <c r="G2872" s="87">
        <v>10</v>
      </c>
      <c r="H2872" s="88">
        <v>1.25</v>
      </c>
      <c r="I2872" s="89">
        <v>10</v>
      </c>
      <c r="J2872" s="88">
        <v>14.65</v>
      </c>
      <c r="K2872" s="88">
        <v>29.75</v>
      </c>
    </row>
    <row r="2873" spans="1:11" ht="31.5" x14ac:dyDescent="0.2">
      <c r="A2873" s="87" t="s">
        <v>3094</v>
      </c>
      <c r="B2873" s="87" t="s">
        <v>3478</v>
      </c>
      <c r="C2873" s="87"/>
      <c r="D2873" s="87" t="s">
        <v>64</v>
      </c>
      <c r="E2873" s="87"/>
      <c r="F2873" s="87"/>
      <c r="G2873" s="87">
        <v>10</v>
      </c>
      <c r="H2873" s="88">
        <v>1.25</v>
      </c>
      <c r="I2873" s="89">
        <v>10</v>
      </c>
      <c r="J2873" s="88">
        <v>17.45</v>
      </c>
      <c r="K2873" s="88">
        <v>35.5</v>
      </c>
    </row>
    <row r="2874" spans="1:11" ht="31.5" x14ac:dyDescent="0.2">
      <c r="A2874" s="87" t="s">
        <v>3479</v>
      </c>
      <c r="B2874" s="87" t="s">
        <v>3478</v>
      </c>
      <c r="C2874" s="87"/>
      <c r="D2874" s="87" t="s">
        <v>62</v>
      </c>
      <c r="E2874" s="87"/>
      <c r="F2874" s="87"/>
      <c r="G2874" s="87">
        <v>10</v>
      </c>
      <c r="H2874" s="88">
        <v>1.25</v>
      </c>
      <c r="I2874" s="89">
        <v>10</v>
      </c>
      <c r="J2874" s="88">
        <v>20.100000000000001</v>
      </c>
      <c r="K2874" s="88">
        <v>40.950000000000003</v>
      </c>
    </row>
    <row r="2875" spans="1:11" ht="31.5" x14ac:dyDescent="0.2">
      <c r="A2875" s="87" t="s">
        <v>3711</v>
      </c>
      <c r="B2875" s="87" t="s">
        <v>3478</v>
      </c>
      <c r="C2875" s="87"/>
      <c r="D2875" s="87" t="s">
        <v>63</v>
      </c>
      <c r="E2875" s="87"/>
      <c r="F2875" s="87"/>
      <c r="G2875" s="87">
        <v>10</v>
      </c>
      <c r="H2875" s="88">
        <v>1.25</v>
      </c>
      <c r="I2875" s="89">
        <v>10</v>
      </c>
      <c r="J2875" s="88">
        <v>22.7</v>
      </c>
      <c r="K2875" s="88">
        <v>46.5</v>
      </c>
    </row>
    <row r="2876" spans="1:11" ht="31.5" x14ac:dyDescent="0.2">
      <c r="A2876" s="87" t="s">
        <v>3480</v>
      </c>
      <c r="B2876" s="87" t="s">
        <v>3478</v>
      </c>
      <c r="C2876" s="87"/>
      <c r="D2876" s="87" t="s">
        <v>59</v>
      </c>
      <c r="E2876" s="87"/>
      <c r="F2876" s="87"/>
      <c r="G2876" s="87">
        <v>10</v>
      </c>
      <c r="H2876" s="88">
        <v>1.25</v>
      </c>
      <c r="I2876" s="89">
        <v>10</v>
      </c>
      <c r="J2876" s="88">
        <v>14.35</v>
      </c>
      <c r="K2876" s="88">
        <v>29.15</v>
      </c>
    </row>
    <row r="2877" spans="1:11" ht="42" x14ac:dyDescent="0.2">
      <c r="A2877" s="87" t="s">
        <v>2558</v>
      </c>
      <c r="B2877" s="87" t="s">
        <v>2559</v>
      </c>
      <c r="C2877" s="87"/>
      <c r="D2877" s="87" t="s">
        <v>61</v>
      </c>
      <c r="E2877" s="87"/>
      <c r="F2877" s="87"/>
      <c r="G2877" s="87">
        <v>10</v>
      </c>
      <c r="H2877" s="88">
        <v>2.35</v>
      </c>
      <c r="I2877" s="89">
        <v>10</v>
      </c>
      <c r="J2877" s="88">
        <v>14.45</v>
      </c>
      <c r="K2877" s="88">
        <v>29.55</v>
      </c>
    </row>
    <row r="2878" spans="1:11" ht="42" x14ac:dyDescent="0.2">
      <c r="A2878" s="87" t="s">
        <v>2975</v>
      </c>
      <c r="B2878" s="87" t="s">
        <v>2559</v>
      </c>
      <c r="C2878" s="87"/>
      <c r="D2878" s="87" t="s">
        <v>64</v>
      </c>
      <c r="E2878" s="87"/>
      <c r="F2878" s="87"/>
      <c r="G2878" s="87">
        <v>10</v>
      </c>
      <c r="H2878" s="88">
        <v>2.35</v>
      </c>
      <c r="I2878" s="89">
        <v>10</v>
      </c>
      <c r="J2878" s="88">
        <v>17.25</v>
      </c>
      <c r="K2878" s="88">
        <v>35.299999999999997</v>
      </c>
    </row>
    <row r="2879" spans="1:11" ht="42" x14ac:dyDescent="0.2">
      <c r="A2879" s="87" t="s">
        <v>2976</v>
      </c>
      <c r="B2879" s="87" t="s">
        <v>2559</v>
      </c>
      <c r="C2879" s="87"/>
      <c r="D2879" s="87" t="s">
        <v>62</v>
      </c>
      <c r="E2879" s="87"/>
      <c r="F2879" s="87"/>
      <c r="G2879" s="87">
        <v>10</v>
      </c>
      <c r="H2879" s="88">
        <v>2.35</v>
      </c>
      <c r="I2879" s="89">
        <v>10</v>
      </c>
      <c r="J2879" s="88">
        <v>19.899999999999999</v>
      </c>
      <c r="K2879" s="88">
        <v>40.75</v>
      </c>
    </row>
    <row r="2880" spans="1:11" ht="42" x14ac:dyDescent="0.2">
      <c r="A2880" s="87" t="s">
        <v>2977</v>
      </c>
      <c r="B2880" s="87" t="s">
        <v>2559</v>
      </c>
      <c r="C2880" s="87"/>
      <c r="D2880" s="87" t="s">
        <v>59</v>
      </c>
      <c r="E2880" s="87"/>
      <c r="F2880" s="87"/>
      <c r="G2880" s="87">
        <v>10</v>
      </c>
      <c r="H2880" s="88">
        <v>2.35</v>
      </c>
      <c r="I2880" s="89">
        <v>10</v>
      </c>
      <c r="J2880" s="88">
        <v>14.15</v>
      </c>
      <c r="K2880" s="88">
        <v>28.95</v>
      </c>
    </row>
    <row r="2881" spans="1:11" ht="31.5" x14ac:dyDescent="0.2">
      <c r="A2881" s="87" t="s">
        <v>2560</v>
      </c>
      <c r="B2881" s="87" t="s">
        <v>2561</v>
      </c>
      <c r="C2881" s="87" t="s">
        <v>3117</v>
      </c>
      <c r="D2881" s="87" t="s">
        <v>76</v>
      </c>
      <c r="E2881" s="87"/>
      <c r="F2881" s="87"/>
      <c r="G2881" s="87">
        <v>25</v>
      </c>
      <c r="H2881" s="88">
        <v>0</v>
      </c>
      <c r="I2881" s="89">
        <v>50</v>
      </c>
      <c r="J2881" s="88">
        <v>1.95</v>
      </c>
      <c r="K2881" s="88">
        <v>4</v>
      </c>
    </row>
    <row r="2882" spans="1:11" ht="31.5" x14ac:dyDescent="0.2">
      <c r="A2882" s="87" t="s">
        <v>2562</v>
      </c>
      <c r="B2882" s="87" t="s">
        <v>2561</v>
      </c>
      <c r="C2882" s="87" t="s">
        <v>3117</v>
      </c>
      <c r="D2882" s="87" t="s">
        <v>77</v>
      </c>
      <c r="E2882" s="87"/>
      <c r="F2882" s="87"/>
      <c r="G2882" s="87">
        <v>25</v>
      </c>
      <c r="H2882" s="88">
        <v>0</v>
      </c>
      <c r="I2882" s="89">
        <v>50</v>
      </c>
      <c r="J2882" s="88">
        <v>2.35</v>
      </c>
      <c r="K2882" s="88">
        <v>4.8</v>
      </c>
    </row>
    <row r="2883" spans="1:11" ht="31.5" x14ac:dyDescent="0.2">
      <c r="A2883" s="87" t="s">
        <v>2563</v>
      </c>
      <c r="B2883" s="87" t="s">
        <v>2561</v>
      </c>
      <c r="C2883" s="87" t="s">
        <v>3117</v>
      </c>
      <c r="D2883" s="87" t="s">
        <v>78</v>
      </c>
      <c r="E2883" s="87"/>
      <c r="F2883" s="87"/>
      <c r="G2883" s="87">
        <v>25</v>
      </c>
      <c r="H2883" s="88">
        <v>0</v>
      </c>
      <c r="I2883" s="89">
        <v>50</v>
      </c>
      <c r="J2883" s="88">
        <v>2.95</v>
      </c>
      <c r="K2883" s="88">
        <v>6.05</v>
      </c>
    </row>
    <row r="2884" spans="1:11" ht="31.5" x14ac:dyDescent="0.2">
      <c r="A2884" s="87" t="s">
        <v>3481</v>
      </c>
      <c r="B2884" s="87" t="s">
        <v>2561</v>
      </c>
      <c r="C2884" s="87"/>
      <c r="D2884" s="87" t="s">
        <v>61</v>
      </c>
      <c r="E2884" s="87" t="s">
        <v>353</v>
      </c>
      <c r="F2884" s="87"/>
      <c r="G2884" s="87">
        <v>10</v>
      </c>
      <c r="H2884" s="88">
        <v>0</v>
      </c>
      <c r="I2884" s="89">
        <v>10</v>
      </c>
      <c r="J2884" s="88">
        <v>4.4000000000000004</v>
      </c>
      <c r="K2884" s="88">
        <v>9</v>
      </c>
    </row>
    <row r="2885" spans="1:11" ht="31.5" x14ac:dyDescent="0.2">
      <c r="A2885" s="87" t="s">
        <v>3176</v>
      </c>
      <c r="B2885" s="87" t="s">
        <v>2561</v>
      </c>
      <c r="C2885" s="87"/>
      <c r="D2885" s="87" t="s">
        <v>64</v>
      </c>
      <c r="E2885" s="87" t="s">
        <v>353</v>
      </c>
      <c r="F2885" s="87"/>
      <c r="G2885" s="87">
        <v>10</v>
      </c>
      <c r="H2885" s="88">
        <v>0</v>
      </c>
      <c r="I2885" s="89">
        <v>10</v>
      </c>
      <c r="J2885" s="88">
        <v>4.4000000000000004</v>
      </c>
      <c r="K2885" s="88">
        <v>9</v>
      </c>
    </row>
    <row r="2886" spans="1:11" ht="31.5" x14ac:dyDescent="0.2">
      <c r="A2886" s="87" t="s">
        <v>3482</v>
      </c>
      <c r="B2886" s="87" t="s">
        <v>2561</v>
      </c>
      <c r="C2886" s="87"/>
      <c r="D2886" s="87" t="s">
        <v>62</v>
      </c>
      <c r="E2886" s="87" t="s">
        <v>353</v>
      </c>
      <c r="F2886" s="87"/>
      <c r="G2886" s="87">
        <v>10</v>
      </c>
      <c r="H2886" s="88">
        <v>0</v>
      </c>
      <c r="I2886" s="89">
        <v>10</v>
      </c>
      <c r="J2886" s="88">
        <v>6.5</v>
      </c>
      <c r="K2886" s="88">
        <v>13.3</v>
      </c>
    </row>
    <row r="2887" spans="1:11" ht="31.5" x14ac:dyDescent="0.2">
      <c r="A2887" s="87" t="s">
        <v>3483</v>
      </c>
      <c r="B2887" s="87" t="s">
        <v>2561</v>
      </c>
      <c r="C2887" s="87"/>
      <c r="D2887" s="87" t="s">
        <v>63</v>
      </c>
      <c r="E2887" s="87" t="s">
        <v>353</v>
      </c>
      <c r="F2887" s="87"/>
      <c r="G2887" s="87">
        <v>10</v>
      </c>
      <c r="H2887" s="88">
        <v>0</v>
      </c>
      <c r="I2887" s="89">
        <v>10</v>
      </c>
      <c r="J2887" s="88">
        <v>8.4</v>
      </c>
      <c r="K2887" s="88">
        <v>17.2</v>
      </c>
    </row>
    <row r="2888" spans="1:11" ht="21" x14ac:dyDescent="0.2">
      <c r="A2888" s="87" t="s">
        <v>3089</v>
      </c>
      <c r="B2888" s="87" t="s">
        <v>3484</v>
      </c>
      <c r="C2888" s="87"/>
      <c r="D2888" s="87" t="s">
        <v>61</v>
      </c>
      <c r="E2888" s="87"/>
      <c r="F2888" s="87"/>
      <c r="G2888" s="87">
        <v>10</v>
      </c>
      <c r="H2888" s="88">
        <v>1.5</v>
      </c>
      <c r="I2888" s="89">
        <v>10</v>
      </c>
      <c r="J2888" s="88">
        <v>17.55</v>
      </c>
      <c r="K2888" s="88">
        <v>35.700000000000003</v>
      </c>
    </row>
    <row r="2889" spans="1:11" ht="21" x14ac:dyDescent="0.2">
      <c r="A2889" s="87" t="s">
        <v>3485</v>
      </c>
      <c r="B2889" s="87" t="s">
        <v>3484</v>
      </c>
      <c r="C2889" s="87"/>
      <c r="D2889" s="87" t="s">
        <v>64</v>
      </c>
      <c r="E2889" s="87"/>
      <c r="F2889" s="87"/>
      <c r="G2889" s="87">
        <v>10</v>
      </c>
      <c r="H2889" s="88">
        <v>1.5</v>
      </c>
      <c r="I2889" s="89">
        <v>10</v>
      </c>
      <c r="J2889" s="88">
        <v>20.9</v>
      </c>
      <c r="K2889" s="88">
        <v>42.6</v>
      </c>
    </row>
    <row r="2890" spans="1:11" ht="21" x14ac:dyDescent="0.2">
      <c r="A2890" s="87" t="s">
        <v>3486</v>
      </c>
      <c r="B2890" s="87" t="s">
        <v>3484</v>
      </c>
      <c r="C2890" s="87"/>
      <c r="D2890" s="87" t="s">
        <v>62</v>
      </c>
      <c r="E2890" s="87"/>
      <c r="F2890" s="87"/>
      <c r="G2890" s="87">
        <v>10</v>
      </c>
      <c r="H2890" s="88">
        <v>1.5</v>
      </c>
      <c r="I2890" s="89">
        <v>10</v>
      </c>
      <c r="J2890" s="88">
        <v>24.05</v>
      </c>
      <c r="K2890" s="88">
        <v>49.05</v>
      </c>
    </row>
    <row r="2891" spans="1:11" ht="21" x14ac:dyDescent="0.2">
      <c r="A2891" s="87" t="s">
        <v>3487</v>
      </c>
      <c r="B2891" s="87" t="s">
        <v>3484</v>
      </c>
      <c r="C2891" s="87"/>
      <c r="D2891" s="87" t="s">
        <v>59</v>
      </c>
      <c r="E2891" s="87"/>
      <c r="F2891" s="87"/>
      <c r="G2891" s="87">
        <v>10</v>
      </c>
      <c r="H2891" s="88">
        <v>1.5</v>
      </c>
      <c r="I2891" s="89">
        <v>10</v>
      </c>
      <c r="J2891" s="88">
        <v>17.149999999999999</v>
      </c>
      <c r="K2891" s="88">
        <v>34.9</v>
      </c>
    </row>
    <row r="2892" spans="1:11" x14ac:dyDescent="0.2">
      <c r="A2892" s="87" t="s">
        <v>2978</v>
      </c>
      <c r="B2892" s="87"/>
      <c r="C2892" s="87" t="s">
        <v>69</v>
      </c>
      <c r="D2892" s="87" t="s">
        <v>61</v>
      </c>
      <c r="E2892" s="87"/>
      <c r="F2892" s="87"/>
      <c r="G2892" s="87">
        <v>10</v>
      </c>
      <c r="H2892" s="88">
        <v>0</v>
      </c>
      <c r="I2892" s="89">
        <v>10</v>
      </c>
      <c r="J2892" s="88">
        <v>0</v>
      </c>
      <c r="K2892" s="88">
        <v>0</v>
      </c>
    </row>
    <row r="2893" spans="1:11" x14ac:dyDescent="0.2">
      <c r="A2893" s="87" t="s">
        <v>2979</v>
      </c>
      <c r="B2893" s="87"/>
      <c r="C2893" s="87" t="s">
        <v>69</v>
      </c>
      <c r="D2893" s="87" t="s">
        <v>64</v>
      </c>
      <c r="E2893" s="87"/>
      <c r="F2893" s="87"/>
      <c r="G2893" s="87">
        <v>10</v>
      </c>
      <c r="H2893" s="88">
        <v>0</v>
      </c>
      <c r="I2893" s="89">
        <v>10</v>
      </c>
      <c r="J2893" s="88">
        <v>0</v>
      </c>
      <c r="K2893" s="88">
        <v>0</v>
      </c>
    </row>
    <row r="2894" spans="1:11" x14ac:dyDescent="0.2">
      <c r="A2894" s="87" t="s">
        <v>2980</v>
      </c>
      <c r="B2894" s="87"/>
      <c r="C2894" s="87" t="s">
        <v>69</v>
      </c>
      <c r="D2894" s="87" t="s">
        <v>62</v>
      </c>
      <c r="E2894" s="87"/>
      <c r="F2894" s="87"/>
      <c r="G2894" s="87">
        <v>10</v>
      </c>
      <c r="H2894" s="88">
        <v>0</v>
      </c>
      <c r="I2894" s="89">
        <v>10</v>
      </c>
      <c r="J2894" s="88">
        <v>0</v>
      </c>
      <c r="K2894" s="88">
        <v>0</v>
      </c>
    </row>
    <row r="2895" spans="1:11" ht="42" x14ac:dyDescent="0.2">
      <c r="A2895" s="87" t="s">
        <v>2981</v>
      </c>
      <c r="B2895" s="87" t="s">
        <v>301</v>
      </c>
      <c r="C2895" s="87" t="s">
        <v>60</v>
      </c>
      <c r="D2895" s="87"/>
      <c r="E2895" s="87"/>
      <c r="F2895" s="87"/>
      <c r="G2895" s="87">
        <v>50</v>
      </c>
      <c r="H2895" s="88">
        <v>0</v>
      </c>
      <c r="I2895" s="89">
        <v>50</v>
      </c>
      <c r="J2895" s="88">
        <v>3.5</v>
      </c>
      <c r="K2895" s="88">
        <v>7.15</v>
      </c>
    </row>
    <row r="2896" spans="1:11" ht="21" x14ac:dyDescent="0.2">
      <c r="A2896" s="87" t="s">
        <v>2982</v>
      </c>
      <c r="B2896" s="87" t="s">
        <v>2983</v>
      </c>
      <c r="C2896" s="87"/>
      <c r="D2896" s="87"/>
      <c r="E2896" s="87" t="s">
        <v>2984</v>
      </c>
      <c r="F2896" s="87"/>
      <c r="G2896" s="87">
        <v>10</v>
      </c>
      <c r="H2896" s="88">
        <v>0</v>
      </c>
      <c r="I2896" s="89">
        <v>100</v>
      </c>
      <c r="J2896" s="88">
        <v>0.45</v>
      </c>
      <c r="K2896" s="88">
        <v>0.95</v>
      </c>
    </row>
    <row r="2897" spans="1:11" ht="21" x14ac:dyDescent="0.2">
      <c r="A2897" s="87" t="s">
        <v>3183</v>
      </c>
      <c r="B2897" s="87" t="s">
        <v>3182</v>
      </c>
      <c r="C2897" s="87" t="s">
        <v>3117</v>
      </c>
      <c r="D2897" s="87" t="s">
        <v>61</v>
      </c>
      <c r="E2897" s="87"/>
      <c r="F2897" s="87"/>
      <c r="G2897" s="87">
        <v>25</v>
      </c>
      <c r="H2897" s="88">
        <v>0</v>
      </c>
      <c r="I2897" s="89">
        <v>50</v>
      </c>
      <c r="J2897" s="88">
        <v>3.5</v>
      </c>
      <c r="K2897" s="88">
        <v>7.2</v>
      </c>
    </row>
    <row r="2898" spans="1:11" ht="21" x14ac:dyDescent="0.2">
      <c r="A2898" s="87" t="s">
        <v>3181</v>
      </c>
      <c r="B2898" s="87" t="s">
        <v>3182</v>
      </c>
      <c r="C2898" s="87" t="s">
        <v>3117</v>
      </c>
      <c r="D2898" s="87" t="s">
        <v>59</v>
      </c>
      <c r="E2898" s="87"/>
      <c r="F2898" s="87"/>
      <c r="G2898" s="87">
        <v>25</v>
      </c>
      <c r="H2898" s="88">
        <v>0</v>
      </c>
      <c r="I2898" s="89">
        <v>50</v>
      </c>
      <c r="J2898" s="88">
        <v>2.5</v>
      </c>
      <c r="K2898" s="88">
        <v>5.15</v>
      </c>
    </row>
    <row r="2899" spans="1:11" ht="42" x14ac:dyDescent="0.2">
      <c r="A2899" s="87" t="s">
        <v>3712</v>
      </c>
      <c r="B2899" s="87" t="s">
        <v>3022</v>
      </c>
      <c r="C2899" s="87"/>
      <c r="D2899" s="87"/>
      <c r="E2899" s="87" t="s">
        <v>1377</v>
      </c>
      <c r="F2899" s="87"/>
      <c r="G2899" s="87">
        <v>10</v>
      </c>
      <c r="H2899" s="88">
        <v>0</v>
      </c>
      <c r="I2899" s="89">
        <v>10</v>
      </c>
      <c r="J2899" s="88">
        <v>7.95</v>
      </c>
      <c r="K2899" s="88">
        <v>16.3</v>
      </c>
    </row>
    <row r="2900" spans="1:11" ht="42" x14ac:dyDescent="0.2">
      <c r="A2900" s="87" t="s">
        <v>3021</v>
      </c>
      <c r="B2900" s="87" t="s">
        <v>3022</v>
      </c>
      <c r="C2900" s="87" t="s">
        <v>60</v>
      </c>
      <c r="D2900" s="87"/>
      <c r="E2900" s="87"/>
      <c r="F2900" s="87"/>
      <c r="G2900" s="87">
        <v>50</v>
      </c>
      <c r="H2900" s="88">
        <v>0</v>
      </c>
      <c r="I2900" s="89">
        <v>50</v>
      </c>
      <c r="J2900" s="88">
        <v>3.2</v>
      </c>
      <c r="K2900" s="88">
        <v>6.55</v>
      </c>
    </row>
    <row r="2901" spans="1:11" ht="42" x14ac:dyDescent="0.2">
      <c r="A2901" s="87" t="s">
        <v>3023</v>
      </c>
      <c r="B2901" s="87" t="s">
        <v>3022</v>
      </c>
      <c r="C2901" s="87"/>
      <c r="D2901" s="87"/>
      <c r="E2901" s="87" t="s">
        <v>83</v>
      </c>
      <c r="F2901" s="87"/>
      <c r="G2901" s="87">
        <v>10</v>
      </c>
      <c r="H2901" s="88">
        <v>0</v>
      </c>
      <c r="I2901" s="89">
        <v>10</v>
      </c>
      <c r="J2901" s="88">
        <v>8.5</v>
      </c>
      <c r="K2901" s="88">
        <v>17.399999999999999</v>
      </c>
    </row>
    <row r="2902" spans="1:11" ht="21" x14ac:dyDescent="0.2">
      <c r="A2902" s="87" t="s">
        <v>3488</v>
      </c>
      <c r="B2902" s="87"/>
      <c r="C2902" s="87"/>
      <c r="D2902" s="87" t="s">
        <v>477</v>
      </c>
      <c r="E2902" s="87" t="s">
        <v>478</v>
      </c>
      <c r="F2902" s="87"/>
      <c r="G2902" s="87">
        <v>0</v>
      </c>
      <c r="H2902" s="88">
        <v>0</v>
      </c>
      <c r="I2902" s="89">
        <v>0</v>
      </c>
      <c r="J2902" s="88">
        <v>79</v>
      </c>
      <c r="K2902" s="88">
        <v>0</v>
      </c>
    </row>
    <row r="2903" spans="1:11" ht="21" x14ac:dyDescent="0.2">
      <c r="A2903" s="87" t="s">
        <v>3489</v>
      </c>
      <c r="B2903" s="87"/>
      <c r="C2903" s="87"/>
      <c r="D2903" s="87" t="s">
        <v>477</v>
      </c>
      <c r="E2903" s="87" t="s">
        <v>478</v>
      </c>
      <c r="F2903" s="87"/>
      <c r="G2903" s="87">
        <v>0</v>
      </c>
      <c r="H2903" s="88">
        <v>0</v>
      </c>
      <c r="I2903" s="89">
        <v>0</v>
      </c>
      <c r="J2903" s="88">
        <v>165</v>
      </c>
      <c r="K2903" s="88">
        <v>0</v>
      </c>
    </row>
    <row r="2904" spans="1:11" ht="31.5" x14ac:dyDescent="0.2">
      <c r="A2904" s="87" t="s">
        <v>3490</v>
      </c>
      <c r="B2904" s="87" t="s">
        <v>3491</v>
      </c>
      <c r="C2904" s="87"/>
      <c r="D2904" s="87" t="s">
        <v>477</v>
      </c>
      <c r="E2904" s="87" t="s">
        <v>478</v>
      </c>
      <c r="F2904" s="87"/>
      <c r="G2904" s="87">
        <v>1</v>
      </c>
      <c r="H2904" s="88">
        <v>0</v>
      </c>
      <c r="I2904" s="89">
        <v>0</v>
      </c>
      <c r="J2904" s="88">
        <v>142</v>
      </c>
      <c r="K2904" s="88">
        <v>0</v>
      </c>
    </row>
    <row r="2905" spans="1:11" ht="31.5" x14ac:dyDescent="0.2">
      <c r="A2905" s="87" t="s">
        <v>3492</v>
      </c>
      <c r="B2905" s="87" t="s">
        <v>3493</v>
      </c>
      <c r="C2905" s="87"/>
      <c r="D2905" s="87" t="s">
        <v>477</v>
      </c>
      <c r="E2905" s="87" t="s">
        <v>478</v>
      </c>
      <c r="F2905" s="87"/>
      <c r="G2905" s="87">
        <v>1</v>
      </c>
      <c r="H2905" s="88">
        <v>0</v>
      </c>
      <c r="I2905" s="89">
        <v>0</v>
      </c>
      <c r="J2905" s="88">
        <v>116</v>
      </c>
      <c r="K2905" s="88">
        <v>0</v>
      </c>
    </row>
    <row r="2906" spans="1:11" ht="21" x14ac:dyDescent="0.2">
      <c r="A2906" s="87" t="s">
        <v>3494</v>
      </c>
      <c r="B2906" s="87" t="s">
        <v>3495</v>
      </c>
      <c r="C2906" s="87"/>
      <c r="D2906" s="87" t="s">
        <v>477</v>
      </c>
      <c r="E2906" s="87" t="s">
        <v>478</v>
      </c>
      <c r="F2906" s="87"/>
      <c r="G2906" s="87">
        <v>1</v>
      </c>
      <c r="H2906" s="88">
        <v>0</v>
      </c>
      <c r="I2906" s="89">
        <v>0</v>
      </c>
      <c r="J2906" s="88">
        <v>157</v>
      </c>
      <c r="K2906" s="88">
        <v>0</v>
      </c>
    </row>
    <row r="2907" spans="1:11" ht="21" x14ac:dyDescent="0.2">
      <c r="A2907" s="87" t="s">
        <v>3496</v>
      </c>
      <c r="B2907" s="87" t="s">
        <v>3497</v>
      </c>
      <c r="C2907" s="87"/>
      <c r="D2907" s="87" t="s">
        <v>477</v>
      </c>
      <c r="E2907" s="87" t="s">
        <v>478</v>
      </c>
      <c r="F2907" s="87"/>
      <c r="G2907" s="87">
        <v>1</v>
      </c>
      <c r="H2907" s="88">
        <v>0</v>
      </c>
      <c r="I2907" s="89">
        <v>5</v>
      </c>
      <c r="J2907" s="88">
        <v>166</v>
      </c>
      <c r="K2907" s="88">
        <v>175</v>
      </c>
    </row>
    <row r="2908" spans="1:11" ht="21" x14ac:dyDescent="0.2">
      <c r="A2908" s="87" t="s">
        <v>3498</v>
      </c>
      <c r="B2908" s="87" t="s">
        <v>3497</v>
      </c>
      <c r="C2908" s="87"/>
      <c r="D2908" s="87" t="s">
        <v>787</v>
      </c>
      <c r="E2908" s="87" t="s">
        <v>478</v>
      </c>
      <c r="F2908" s="87"/>
      <c r="G2908" s="87">
        <v>1</v>
      </c>
      <c r="H2908" s="88">
        <v>0</v>
      </c>
      <c r="I2908" s="89">
        <v>0</v>
      </c>
      <c r="J2908" s="88">
        <v>15</v>
      </c>
      <c r="K2908" s="88">
        <v>0</v>
      </c>
    </row>
    <row r="2909" spans="1:11" ht="52.5" x14ac:dyDescent="0.2">
      <c r="A2909" s="87" t="s">
        <v>3105</v>
      </c>
      <c r="B2909" s="87" t="s">
        <v>3106</v>
      </c>
      <c r="C2909" s="87" t="s">
        <v>60</v>
      </c>
      <c r="D2909" s="87"/>
      <c r="E2909" s="87"/>
      <c r="F2909" s="87"/>
      <c r="G2909" s="87">
        <v>25</v>
      </c>
      <c r="H2909" s="88">
        <v>0</v>
      </c>
      <c r="I2909" s="89">
        <v>50</v>
      </c>
      <c r="J2909" s="88">
        <v>4.25</v>
      </c>
      <c r="K2909" s="88">
        <v>8.4499999999999993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9"/>
  <sheetViews>
    <sheetView workbookViewId="0">
      <selection activeCell="B2" sqref="B2:H749"/>
    </sheetView>
  </sheetViews>
  <sheetFormatPr defaultRowHeight="12.75" x14ac:dyDescent="0.2"/>
  <cols>
    <col min="1" max="1" width="10.5703125" customWidth="1"/>
    <col min="2" max="3" width="11.85546875" customWidth="1"/>
    <col min="4" max="4" width="4.5703125" customWidth="1"/>
    <col min="5" max="5" width="7.28515625" customWidth="1"/>
    <col min="6" max="6" width="6.28515625" customWidth="1"/>
    <col min="7" max="7" width="37.140625" customWidth="1"/>
    <col min="8" max="8" width="8.7109375" customWidth="1"/>
    <col min="9" max="9" width="17.7109375" style="80" customWidth="1"/>
    <col min="10" max="10" width="9.140625" style="73"/>
    <col min="11" max="12" width="9.140625" style="78"/>
    <col min="13" max="14" width="9.140625" style="79"/>
  </cols>
  <sheetData>
    <row r="1" spans="1:21" ht="38.25" x14ac:dyDescent="0.2">
      <c r="A1" s="69" t="s">
        <v>308</v>
      </c>
      <c r="B1" s="69" t="s">
        <v>2</v>
      </c>
      <c r="C1" s="70" t="s">
        <v>314</v>
      </c>
      <c r="D1" s="70" t="s">
        <v>4</v>
      </c>
      <c r="E1" s="70" t="s">
        <v>313</v>
      </c>
      <c r="F1" s="70" t="s">
        <v>6</v>
      </c>
      <c r="G1" s="69" t="s">
        <v>55</v>
      </c>
      <c r="H1" s="71" t="s">
        <v>2564</v>
      </c>
      <c r="I1" s="72" t="s">
        <v>2565</v>
      </c>
      <c r="J1" s="73" t="s">
        <v>2566</v>
      </c>
      <c r="K1" s="74" t="s">
        <v>2567</v>
      </c>
      <c r="L1" s="74" t="s">
        <v>2568</v>
      </c>
      <c r="M1" s="75" t="s">
        <v>2569</v>
      </c>
      <c r="N1" s="75" t="s">
        <v>2570</v>
      </c>
      <c r="O1" s="76" t="s">
        <v>2571</v>
      </c>
      <c r="U1" t="s">
        <v>314</v>
      </c>
    </row>
    <row r="2" spans="1:21" x14ac:dyDescent="0.2">
      <c r="A2" s="81" t="s">
        <v>866</v>
      </c>
      <c r="B2" s="82" t="s">
        <v>60</v>
      </c>
      <c r="C2" s="83">
        <v>2.25</v>
      </c>
      <c r="D2" s="81">
        <v>50</v>
      </c>
      <c r="E2" s="83">
        <v>1.1000000000000001</v>
      </c>
      <c r="F2" s="81">
        <v>50</v>
      </c>
      <c r="G2" s="84" t="s">
        <v>7</v>
      </c>
      <c r="H2" s="77">
        <v>6740</v>
      </c>
      <c r="I2" s="85" t="s">
        <v>2985</v>
      </c>
      <c r="J2" s="73">
        <v>2</v>
      </c>
      <c r="K2" s="78">
        <f>((VLOOKUP(A2,ProdCat!A$1:K$3000,11,FALSE))+(VLOOKUP(A2,ProdCat!A$2:K$3000,8,FALSE)))</f>
        <v>2.25</v>
      </c>
      <c r="L2" s="78">
        <f>((VLOOKUP(A2,ProdCat!A$1:K$3000,10,FALSE)+(VLOOKUP(A2,ProdCat!A$2:K$3000,8,FALSE))))</f>
        <v>1.1000000000000001</v>
      </c>
      <c r="M2" s="79" t="str">
        <f t="shared" ref="M2" si="0">IF(C2=K2,"","FIX")</f>
        <v/>
      </c>
      <c r="N2" s="79" t="str">
        <f t="shared" ref="N2" si="1">IF(E2=L2,"","FIX")</f>
        <v/>
      </c>
      <c r="O2" s="79" t="str">
        <f t="shared" ref="O2" si="2">IF(H2&lt;D2,"Do not list","")</f>
        <v/>
      </c>
    </row>
    <row r="3" spans="1:21" x14ac:dyDescent="0.2">
      <c r="A3" s="81" t="s">
        <v>1814</v>
      </c>
      <c r="B3" s="82" t="s">
        <v>61</v>
      </c>
      <c r="C3" s="83">
        <v>46.25</v>
      </c>
      <c r="D3" s="81">
        <v>10</v>
      </c>
      <c r="E3" s="83">
        <v>22.55</v>
      </c>
      <c r="F3" s="81">
        <v>10</v>
      </c>
      <c r="G3" s="84" t="s">
        <v>1815</v>
      </c>
      <c r="H3" s="77">
        <v>10</v>
      </c>
      <c r="I3" s="85" t="s">
        <v>2985</v>
      </c>
      <c r="J3" s="73">
        <v>3</v>
      </c>
      <c r="K3" s="78">
        <f>((VLOOKUP(A3,ProdCat!A$1:K$3000,11,FALSE))+(VLOOKUP(A3,ProdCat!A$2:K$3000,8,FALSE)))</f>
        <v>46.25</v>
      </c>
      <c r="L3" s="78">
        <f>((VLOOKUP(A3,ProdCat!A$1:K$3000,10,FALSE)+(VLOOKUP(A3,ProdCat!A$2:K$3000,8,FALSE))))</f>
        <v>22.55</v>
      </c>
      <c r="M3" s="79" t="str">
        <f t="shared" ref="M3:M66" si="3">IF(C3=K3,"","FIX")</f>
        <v/>
      </c>
      <c r="N3" s="79" t="str">
        <f t="shared" ref="N3:N66" si="4">IF(E3=L3,"","FIX")</f>
        <v/>
      </c>
      <c r="O3" s="79" t="str">
        <f t="shared" ref="O3:O66" si="5">IF(H3&lt;D3,"Do not list","")</f>
        <v/>
      </c>
    </row>
    <row r="4" spans="1:21" x14ac:dyDescent="0.2">
      <c r="A4" s="81" t="s">
        <v>1817</v>
      </c>
      <c r="B4" s="82" t="s">
        <v>62</v>
      </c>
      <c r="C4" s="83">
        <v>57.6</v>
      </c>
      <c r="D4" s="81">
        <v>10</v>
      </c>
      <c r="E4" s="83">
        <v>28.1</v>
      </c>
      <c r="F4" s="81">
        <v>10</v>
      </c>
      <c r="G4" s="84" t="s">
        <v>1815</v>
      </c>
      <c r="H4" s="77">
        <v>70</v>
      </c>
      <c r="I4" s="85" t="s">
        <v>2985</v>
      </c>
      <c r="J4" s="73">
        <v>4</v>
      </c>
      <c r="K4" s="78">
        <f>((VLOOKUP(A4,ProdCat!A$1:K$3000,11,FALSE))+(VLOOKUP(A4,ProdCat!A$2:K$3000,8,FALSE)))</f>
        <v>57.6</v>
      </c>
      <c r="L4" s="78">
        <f>((VLOOKUP(A4,ProdCat!A$1:K$3000,10,FALSE)+(VLOOKUP(A4,ProdCat!A$2:K$3000,8,FALSE))))</f>
        <v>28.1</v>
      </c>
      <c r="M4" s="79" t="str">
        <f t="shared" si="3"/>
        <v/>
      </c>
      <c r="N4" s="79" t="str">
        <f t="shared" si="4"/>
        <v/>
      </c>
      <c r="O4" s="79" t="str">
        <f t="shared" si="5"/>
        <v/>
      </c>
    </row>
    <row r="5" spans="1:21" x14ac:dyDescent="0.2">
      <c r="A5" s="81" t="s">
        <v>1818</v>
      </c>
      <c r="B5" s="82" t="s">
        <v>63</v>
      </c>
      <c r="C5" s="83">
        <v>63.65</v>
      </c>
      <c r="D5" s="81">
        <v>10</v>
      </c>
      <c r="E5" s="83">
        <v>31.05</v>
      </c>
      <c r="F5" s="81">
        <v>10</v>
      </c>
      <c r="G5" s="84" t="s">
        <v>1815</v>
      </c>
      <c r="H5" s="77">
        <v>10</v>
      </c>
      <c r="I5" s="85" t="s">
        <v>2985</v>
      </c>
      <c r="J5" s="73">
        <v>5</v>
      </c>
      <c r="K5" s="78">
        <f>((VLOOKUP(A5,ProdCat!A$1:K$3000,11,FALSE))+(VLOOKUP(A5,ProdCat!A$2:K$3000,8,FALSE)))</f>
        <v>63.65</v>
      </c>
      <c r="L5" s="78">
        <f>((VLOOKUP(A5,ProdCat!A$1:K$3000,10,FALSE)+(VLOOKUP(A5,ProdCat!A$2:K$3000,8,FALSE))))</f>
        <v>31.05</v>
      </c>
      <c r="M5" s="79" t="str">
        <f t="shared" si="3"/>
        <v/>
      </c>
      <c r="N5" s="79" t="str">
        <f t="shared" si="4"/>
        <v/>
      </c>
      <c r="O5" s="79" t="str">
        <f t="shared" si="5"/>
        <v/>
      </c>
    </row>
    <row r="6" spans="1:21" ht="38.25" x14ac:dyDescent="0.2">
      <c r="A6" s="81" t="s">
        <v>2749</v>
      </c>
      <c r="B6" s="82" t="s">
        <v>236</v>
      </c>
      <c r="C6" s="83">
        <v>56.3</v>
      </c>
      <c r="D6" s="81">
        <v>10</v>
      </c>
      <c r="E6" s="83">
        <v>27.5</v>
      </c>
      <c r="F6" s="81">
        <v>5</v>
      </c>
      <c r="G6" s="84" t="s">
        <v>122</v>
      </c>
      <c r="H6" s="77">
        <v>70</v>
      </c>
      <c r="I6" s="85" t="s">
        <v>2985</v>
      </c>
      <c r="J6" s="73">
        <v>6</v>
      </c>
      <c r="K6" s="78">
        <f>((VLOOKUP(A6,ProdCat!A$1:K$3000,11,FALSE))+(VLOOKUP(A6,ProdCat!A$2:K$3000,8,FALSE)))</f>
        <v>56.3</v>
      </c>
      <c r="L6" s="78">
        <f>((VLOOKUP(A6,ProdCat!A$1:K$3000,10,FALSE)+(VLOOKUP(A6,ProdCat!A$2:K$3000,8,FALSE))))</f>
        <v>27.5</v>
      </c>
      <c r="M6" s="79" t="str">
        <f t="shared" si="3"/>
        <v/>
      </c>
      <c r="N6" s="79" t="str">
        <f t="shared" si="4"/>
        <v/>
      </c>
      <c r="O6" s="79" t="str">
        <f t="shared" si="5"/>
        <v/>
      </c>
    </row>
    <row r="7" spans="1:21" ht="38.25" x14ac:dyDescent="0.2">
      <c r="A7" s="81" t="s">
        <v>2750</v>
      </c>
      <c r="B7" s="82" t="s">
        <v>289</v>
      </c>
      <c r="C7" s="83">
        <v>59.7</v>
      </c>
      <c r="D7" s="81">
        <v>10</v>
      </c>
      <c r="E7" s="83">
        <v>29.15</v>
      </c>
      <c r="F7" s="81">
        <v>5</v>
      </c>
      <c r="G7" s="84" t="s">
        <v>122</v>
      </c>
      <c r="H7" s="77">
        <v>50</v>
      </c>
      <c r="I7" s="85" t="s">
        <v>2985</v>
      </c>
      <c r="J7" s="73">
        <v>7</v>
      </c>
      <c r="K7" s="78">
        <f>((VLOOKUP(A7,ProdCat!A$1:K$3000,11,FALSE))+(VLOOKUP(A7,ProdCat!A$2:K$3000,8,FALSE)))</f>
        <v>59.7</v>
      </c>
      <c r="L7" s="78">
        <f>((VLOOKUP(A7,ProdCat!A$1:K$3000,10,FALSE)+(VLOOKUP(A7,ProdCat!A$2:K$3000,8,FALSE))))</f>
        <v>29.15</v>
      </c>
      <c r="M7" s="79" t="str">
        <f t="shared" si="3"/>
        <v/>
      </c>
      <c r="N7" s="79" t="str">
        <f t="shared" si="4"/>
        <v/>
      </c>
      <c r="O7" s="79" t="str">
        <f t="shared" si="5"/>
        <v/>
      </c>
    </row>
    <row r="8" spans="1:21" ht="38.25" x14ac:dyDescent="0.2">
      <c r="A8" s="81" t="s">
        <v>2752</v>
      </c>
      <c r="B8" s="82" t="s">
        <v>3016</v>
      </c>
      <c r="C8" s="83">
        <v>66.45</v>
      </c>
      <c r="D8" s="81">
        <v>10</v>
      </c>
      <c r="E8" s="83">
        <v>32.450000000000003</v>
      </c>
      <c r="F8" s="81">
        <v>5</v>
      </c>
      <c r="G8" s="84" t="s">
        <v>122</v>
      </c>
      <c r="H8" s="77">
        <v>10</v>
      </c>
      <c r="I8" s="85" t="s">
        <v>2985</v>
      </c>
      <c r="J8" s="73">
        <v>8</v>
      </c>
      <c r="K8" s="78">
        <f>((VLOOKUP(A8,ProdCat!A$1:K$3000,11,FALSE))+(VLOOKUP(A8,ProdCat!A$2:K$3000,8,FALSE)))</f>
        <v>66.45</v>
      </c>
      <c r="L8" s="78">
        <f>((VLOOKUP(A8,ProdCat!A$1:K$3000,10,FALSE)+(VLOOKUP(A8,ProdCat!A$2:K$3000,8,FALSE))))</f>
        <v>32.450000000000003</v>
      </c>
      <c r="M8" s="79" t="str">
        <f t="shared" si="3"/>
        <v/>
      </c>
      <c r="N8" s="79" t="str">
        <f t="shared" si="4"/>
        <v/>
      </c>
      <c r="O8" s="79" t="str">
        <f t="shared" si="5"/>
        <v/>
      </c>
    </row>
    <row r="9" spans="1:21" x14ac:dyDescent="0.2">
      <c r="A9" s="81" t="s">
        <v>341</v>
      </c>
      <c r="B9" s="82" t="s">
        <v>3025</v>
      </c>
      <c r="C9" s="83">
        <v>4.8</v>
      </c>
      <c r="D9" s="81">
        <v>50</v>
      </c>
      <c r="E9" s="83">
        <v>2.35</v>
      </c>
      <c r="F9" s="81">
        <v>25</v>
      </c>
      <c r="G9" s="84" t="s">
        <v>28</v>
      </c>
      <c r="H9" s="77">
        <v>510</v>
      </c>
      <c r="I9" s="85" t="s">
        <v>2985</v>
      </c>
      <c r="J9" s="73">
        <v>9</v>
      </c>
      <c r="K9" s="78">
        <f>((VLOOKUP(A9,ProdCat!A$1:K$3000,11,FALSE))+(VLOOKUP(A9,ProdCat!A$2:K$3000,8,FALSE)))</f>
        <v>4.8</v>
      </c>
      <c r="L9" s="78">
        <f>((VLOOKUP(A9,ProdCat!A$1:K$3000,10,FALSE)+(VLOOKUP(A9,ProdCat!A$2:K$3000,8,FALSE))))</f>
        <v>2.35</v>
      </c>
      <c r="M9" s="79" t="str">
        <f t="shared" si="3"/>
        <v/>
      </c>
      <c r="N9" s="79" t="str">
        <f t="shared" si="4"/>
        <v/>
      </c>
      <c r="O9" s="79" t="str">
        <f t="shared" si="5"/>
        <v/>
      </c>
    </row>
    <row r="10" spans="1:21" x14ac:dyDescent="0.2">
      <c r="A10" s="81" t="s">
        <v>342</v>
      </c>
      <c r="B10" s="82" t="s">
        <v>3001</v>
      </c>
      <c r="C10" s="83">
        <v>7.6</v>
      </c>
      <c r="D10" s="81">
        <v>50</v>
      </c>
      <c r="E10" s="83">
        <v>3.7</v>
      </c>
      <c r="F10" s="81">
        <v>25</v>
      </c>
      <c r="G10" s="84" t="s">
        <v>28</v>
      </c>
      <c r="H10" s="77">
        <v>830</v>
      </c>
      <c r="I10" s="85" t="s">
        <v>2985</v>
      </c>
      <c r="J10" s="73">
        <v>10</v>
      </c>
      <c r="K10" s="78">
        <f>((VLOOKUP(A10,ProdCat!A$1:K$3000,11,FALSE))+(VLOOKUP(A10,ProdCat!A$2:K$3000,8,FALSE)))</f>
        <v>7.6</v>
      </c>
      <c r="L10" s="78">
        <f>((VLOOKUP(A10,ProdCat!A$1:K$3000,10,FALSE)+(VLOOKUP(A10,ProdCat!A$2:K$3000,8,FALSE))))</f>
        <v>3.7</v>
      </c>
      <c r="M10" s="79" t="str">
        <f t="shared" si="3"/>
        <v/>
      </c>
      <c r="N10" s="79" t="str">
        <f t="shared" si="4"/>
        <v/>
      </c>
      <c r="O10" s="79" t="str">
        <f t="shared" si="5"/>
        <v/>
      </c>
    </row>
    <row r="11" spans="1:21" x14ac:dyDescent="0.2">
      <c r="A11" s="81" t="s">
        <v>343</v>
      </c>
      <c r="B11" s="82" t="s">
        <v>3002</v>
      </c>
      <c r="C11" s="83">
        <v>8.3000000000000007</v>
      </c>
      <c r="D11" s="81">
        <v>50</v>
      </c>
      <c r="E11" s="83">
        <v>4.05</v>
      </c>
      <c r="F11" s="81">
        <v>25</v>
      </c>
      <c r="G11" s="84" t="s">
        <v>28</v>
      </c>
      <c r="H11" s="77">
        <v>440</v>
      </c>
      <c r="I11" s="85" t="s">
        <v>2985</v>
      </c>
      <c r="J11" s="73">
        <v>11</v>
      </c>
      <c r="K11" s="78">
        <f>((VLOOKUP(A11,ProdCat!A$1:K$3000,11,FALSE))+(VLOOKUP(A11,ProdCat!A$2:K$3000,8,FALSE)))</f>
        <v>8.3000000000000007</v>
      </c>
      <c r="L11" s="78">
        <f>((VLOOKUP(A11,ProdCat!A$1:K$3000,10,FALSE)+(VLOOKUP(A11,ProdCat!A$2:K$3000,8,FALSE))))</f>
        <v>4.05</v>
      </c>
      <c r="M11" s="79" t="str">
        <f t="shared" si="3"/>
        <v/>
      </c>
      <c r="N11" s="79" t="str">
        <f t="shared" si="4"/>
        <v/>
      </c>
      <c r="O11" s="79" t="str">
        <f t="shared" si="5"/>
        <v/>
      </c>
    </row>
    <row r="12" spans="1:21" x14ac:dyDescent="0.2">
      <c r="A12" s="81" t="s">
        <v>335</v>
      </c>
      <c r="B12" s="82" t="s">
        <v>61</v>
      </c>
      <c r="C12" s="83">
        <v>6.15</v>
      </c>
      <c r="D12" s="81">
        <v>50</v>
      </c>
      <c r="E12" s="83">
        <v>3</v>
      </c>
      <c r="F12" s="81">
        <v>50</v>
      </c>
      <c r="G12" s="84" t="s">
        <v>28</v>
      </c>
      <c r="H12" s="77">
        <v>8640</v>
      </c>
      <c r="I12" s="85" t="s">
        <v>2985</v>
      </c>
      <c r="J12" s="73">
        <v>12</v>
      </c>
      <c r="K12" s="78">
        <f>((VLOOKUP(A12,ProdCat!A$1:K$3000,11,FALSE))+(VLOOKUP(A12,ProdCat!A$2:K$3000,8,FALSE)))</f>
        <v>6.15</v>
      </c>
      <c r="L12" s="78">
        <f>((VLOOKUP(A12,ProdCat!A$1:K$3000,10,FALSE)+(VLOOKUP(A12,ProdCat!A$2:K$3000,8,FALSE))))</f>
        <v>3</v>
      </c>
      <c r="M12" s="79" t="str">
        <f t="shared" si="3"/>
        <v/>
      </c>
      <c r="N12" s="79" t="str">
        <f t="shared" si="4"/>
        <v/>
      </c>
      <c r="O12" s="79" t="str">
        <f t="shared" si="5"/>
        <v/>
      </c>
    </row>
    <row r="13" spans="1:21" x14ac:dyDescent="0.2">
      <c r="A13" s="81" t="s">
        <v>336</v>
      </c>
      <c r="B13" s="82" t="s">
        <v>64</v>
      </c>
      <c r="C13" s="83">
        <v>6.75</v>
      </c>
      <c r="D13" s="81">
        <v>50</v>
      </c>
      <c r="E13" s="83">
        <v>3.3</v>
      </c>
      <c r="F13" s="81">
        <v>50</v>
      </c>
      <c r="G13" s="84" t="s">
        <v>28</v>
      </c>
      <c r="H13" s="77">
        <v>14900</v>
      </c>
      <c r="I13" s="85" t="s">
        <v>2985</v>
      </c>
      <c r="J13" s="73">
        <v>13</v>
      </c>
      <c r="K13" s="78">
        <f>((VLOOKUP(A13,ProdCat!A$1:K$3000,11,FALSE))+(VLOOKUP(A13,ProdCat!A$2:K$3000,8,FALSE)))</f>
        <v>6.75</v>
      </c>
      <c r="L13" s="78">
        <f>((VLOOKUP(A13,ProdCat!A$1:K$3000,10,FALSE)+(VLOOKUP(A13,ProdCat!A$2:K$3000,8,FALSE))))</f>
        <v>3.3</v>
      </c>
      <c r="M13" s="79" t="str">
        <f t="shared" si="3"/>
        <v/>
      </c>
      <c r="N13" s="79" t="str">
        <f t="shared" si="4"/>
        <v/>
      </c>
      <c r="O13" s="79" t="str">
        <f t="shared" si="5"/>
        <v/>
      </c>
    </row>
    <row r="14" spans="1:21" x14ac:dyDescent="0.2">
      <c r="A14" s="81" t="s">
        <v>337</v>
      </c>
      <c r="B14" s="82" t="s">
        <v>62</v>
      </c>
      <c r="C14" s="83">
        <v>8.1</v>
      </c>
      <c r="D14" s="81">
        <v>50</v>
      </c>
      <c r="E14" s="83">
        <v>3.95</v>
      </c>
      <c r="F14" s="81">
        <v>25</v>
      </c>
      <c r="G14" s="84" t="s">
        <v>28</v>
      </c>
      <c r="H14" s="77">
        <v>7810</v>
      </c>
      <c r="I14" s="85" t="s">
        <v>2985</v>
      </c>
      <c r="J14" s="73">
        <v>14</v>
      </c>
      <c r="K14" s="78">
        <f>((VLOOKUP(A14,ProdCat!A$1:K$3000,11,FALSE))+(VLOOKUP(A14,ProdCat!A$2:K$3000,8,FALSE)))</f>
        <v>8.1</v>
      </c>
      <c r="L14" s="78">
        <f>((VLOOKUP(A14,ProdCat!A$1:K$3000,10,FALSE)+(VLOOKUP(A14,ProdCat!A$2:K$3000,8,FALSE))))</f>
        <v>3.95</v>
      </c>
      <c r="M14" s="79" t="str">
        <f t="shared" si="3"/>
        <v/>
      </c>
      <c r="N14" s="79" t="str">
        <f t="shared" si="4"/>
        <v/>
      </c>
      <c r="O14" s="79" t="str">
        <f t="shared" si="5"/>
        <v/>
      </c>
    </row>
    <row r="15" spans="1:21" x14ac:dyDescent="0.2">
      <c r="A15" s="81" t="s">
        <v>338</v>
      </c>
      <c r="B15" s="82" t="s">
        <v>63</v>
      </c>
      <c r="C15" s="83">
        <v>9.4499999999999993</v>
      </c>
      <c r="D15" s="81">
        <v>50</v>
      </c>
      <c r="E15" s="83">
        <v>4.5999999999999996</v>
      </c>
      <c r="F15" s="81">
        <v>25</v>
      </c>
      <c r="G15" s="84" t="s">
        <v>28</v>
      </c>
      <c r="H15" s="77">
        <v>2260</v>
      </c>
      <c r="I15" s="85" t="s">
        <v>2985</v>
      </c>
      <c r="J15" s="73">
        <v>15</v>
      </c>
      <c r="K15" s="78">
        <f>((VLOOKUP(A15,ProdCat!A$1:K$3000,11,FALSE))+(VLOOKUP(A15,ProdCat!A$2:K$3000,8,FALSE)))</f>
        <v>9.4499999999999993</v>
      </c>
      <c r="L15" s="78">
        <f>((VLOOKUP(A15,ProdCat!A$1:K$3000,10,FALSE)+(VLOOKUP(A15,ProdCat!A$2:K$3000,8,FALSE))))</f>
        <v>4.5999999999999996</v>
      </c>
      <c r="M15" s="79" t="str">
        <f t="shared" si="3"/>
        <v/>
      </c>
      <c r="N15" s="79" t="str">
        <f t="shared" si="4"/>
        <v/>
      </c>
      <c r="O15" s="79" t="str">
        <f t="shared" si="5"/>
        <v/>
      </c>
    </row>
    <row r="16" spans="1:21" ht="25.5" x14ac:dyDescent="0.2">
      <c r="A16" s="81" t="s">
        <v>339</v>
      </c>
      <c r="B16" s="82" t="s">
        <v>2994</v>
      </c>
      <c r="C16" s="83">
        <v>11.15</v>
      </c>
      <c r="D16" s="81">
        <v>10</v>
      </c>
      <c r="E16" s="83">
        <v>5.45</v>
      </c>
      <c r="F16" s="81">
        <v>10</v>
      </c>
      <c r="G16" s="84" t="s">
        <v>28</v>
      </c>
      <c r="H16" s="77">
        <v>790</v>
      </c>
      <c r="I16" s="85" t="s">
        <v>2985</v>
      </c>
      <c r="J16" s="73">
        <v>17</v>
      </c>
      <c r="K16" s="78">
        <f>((VLOOKUP(A16,ProdCat!A$1:K$3000,11,FALSE))+(VLOOKUP(A16,ProdCat!A$2:K$3000,8,FALSE)))</f>
        <v>11.15</v>
      </c>
      <c r="L16" s="78">
        <f>((VLOOKUP(A16,ProdCat!A$1:K$3000,10,FALSE)+(VLOOKUP(A16,ProdCat!A$2:K$3000,8,FALSE))))</f>
        <v>5.45</v>
      </c>
      <c r="M16" s="79" t="str">
        <f t="shared" si="3"/>
        <v/>
      </c>
      <c r="N16" s="79" t="str">
        <f t="shared" si="4"/>
        <v/>
      </c>
      <c r="O16" s="79" t="str">
        <f t="shared" si="5"/>
        <v/>
      </c>
    </row>
    <row r="17" spans="1:15" x14ac:dyDescent="0.2">
      <c r="A17" s="81" t="s">
        <v>2581</v>
      </c>
      <c r="B17" s="82" t="s">
        <v>66</v>
      </c>
      <c r="C17" s="83">
        <v>15.8</v>
      </c>
      <c r="D17" s="81">
        <v>10</v>
      </c>
      <c r="E17" s="83">
        <v>7.7</v>
      </c>
      <c r="F17" s="81">
        <v>10</v>
      </c>
      <c r="G17" s="84" t="s">
        <v>28</v>
      </c>
      <c r="H17" s="86">
        <v>210</v>
      </c>
      <c r="I17" s="85" t="s">
        <v>2985</v>
      </c>
      <c r="J17" s="73">
        <v>18</v>
      </c>
      <c r="K17" s="78">
        <f>((VLOOKUP(A17,ProdCat!A$1:K$3000,11,FALSE))+(VLOOKUP(A17,ProdCat!A$2:K$3000,8,FALSE)))</f>
        <v>15.8</v>
      </c>
      <c r="L17" s="78">
        <f>((VLOOKUP(A17,ProdCat!A$1:K$3000,10,FALSE)+(VLOOKUP(A17,ProdCat!A$2:K$3000,8,FALSE))))</f>
        <v>7.7</v>
      </c>
      <c r="M17" s="79" t="str">
        <f t="shared" si="3"/>
        <v/>
      </c>
      <c r="N17" s="79" t="str">
        <f t="shared" si="4"/>
        <v/>
      </c>
      <c r="O17" s="79" t="str">
        <f t="shared" si="5"/>
        <v/>
      </c>
    </row>
    <row r="18" spans="1:15" x14ac:dyDescent="0.2">
      <c r="A18" s="81" t="s">
        <v>2582</v>
      </c>
      <c r="B18" s="82" t="s">
        <v>67</v>
      </c>
      <c r="C18" s="83">
        <v>21.2</v>
      </c>
      <c r="D18" s="81">
        <v>10</v>
      </c>
      <c r="E18" s="83">
        <v>10.35</v>
      </c>
      <c r="F18" s="81">
        <v>10</v>
      </c>
      <c r="G18" s="84" t="s">
        <v>28</v>
      </c>
      <c r="H18" s="77">
        <v>540</v>
      </c>
      <c r="I18" s="85" t="s">
        <v>2985</v>
      </c>
      <c r="J18" s="73">
        <v>19</v>
      </c>
      <c r="K18" s="78">
        <f>((VLOOKUP(A18,ProdCat!A$1:K$3000,11,FALSE))+(VLOOKUP(A18,ProdCat!A$2:K$3000,8,FALSE)))</f>
        <v>21.2</v>
      </c>
      <c r="L18" s="78">
        <f>((VLOOKUP(A18,ProdCat!A$1:K$3000,10,FALSE)+(VLOOKUP(A18,ProdCat!A$2:K$3000,8,FALSE))))</f>
        <v>10.35</v>
      </c>
      <c r="M18" s="79" t="str">
        <f t="shared" si="3"/>
        <v/>
      </c>
      <c r="N18" s="79" t="str">
        <f t="shared" si="4"/>
        <v/>
      </c>
      <c r="O18" s="79" t="str">
        <f t="shared" si="5"/>
        <v/>
      </c>
    </row>
    <row r="19" spans="1:15" ht="25.5" x14ac:dyDescent="0.2">
      <c r="A19" s="81" t="s">
        <v>2583</v>
      </c>
      <c r="B19" s="82" t="s">
        <v>2572</v>
      </c>
      <c r="C19" s="83">
        <v>33.6</v>
      </c>
      <c r="D19" s="81">
        <v>10</v>
      </c>
      <c r="E19" s="83">
        <v>16.399999999999999</v>
      </c>
      <c r="F19" s="81">
        <v>10</v>
      </c>
      <c r="G19" s="84" t="s">
        <v>28</v>
      </c>
      <c r="H19" s="77">
        <v>260</v>
      </c>
      <c r="I19" s="85" t="s">
        <v>2985</v>
      </c>
      <c r="J19" s="73">
        <v>20</v>
      </c>
      <c r="K19" s="78">
        <f>((VLOOKUP(A19,ProdCat!A$1:K$3000,11,FALSE))+(VLOOKUP(A19,ProdCat!A$2:K$3000,8,FALSE)))</f>
        <v>33.6</v>
      </c>
      <c r="L19" s="78">
        <f>((VLOOKUP(A19,ProdCat!A$1:K$3000,10,FALSE)+(VLOOKUP(A19,ProdCat!A$2:K$3000,8,FALSE))))</f>
        <v>16.399999999999999</v>
      </c>
      <c r="M19" s="79" t="str">
        <f t="shared" si="3"/>
        <v/>
      </c>
      <c r="N19" s="79" t="str">
        <f t="shared" si="4"/>
        <v/>
      </c>
      <c r="O19" s="79" t="str">
        <f t="shared" si="5"/>
        <v/>
      </c>
    </row>
    <row r="20" spans="1:15" ht="25.5" x14ac:dyDescent="0.2">
      <c r="A20" s="81" t="s">
        <v>2584</v>
      </c>
      <c r="B20" s="82" t="s">
        <v>3499</v>
      </c>
      <c r="C20" s="83">
        <v>49.7</v>
      </c>
      <c r="D20" s="81">
        <v>9</v>
      </c>
      <c r="E20" s="83">
        <v>24.25</v>
      </c>
      <c r="F20" s="81">
        <v>3</v>
      </c>
      <c r="G20" s="84" t="s">
        <v>28</v>
      </c>
      <c r="H20" s="77">
        <v>40</v>
      </c>
      <c r="I20" s="85" t="s">
        <v>2985</v>
      </c>
      <c r="J20" s="73">
        <v>21</v>
      </c>
      <c r="K20" s="78">
        <f>((VLOOKUP(A20,ProdCat!A$1:K$3000,11,FALSE))+(VLOOKUP(A20,ProdCat!A$2:K$3000,8,FALSE)))</f>
        <v>49.7</v>
      </c>
      <c r="L20" s="78">
        <f>((VLOOKUP(A20,ProdCat!A$1:K$3000,10,FALSE)+(VLOOKUP(A20,ProdCat!A$2:K$3000,8,FALSE))))</f>
        <v>24.25</v>
      </c>
      <c r="M20" s="79" t="str">
        <f t="shared" si="3"/>
        <v/>
      </c>
      <c r="N20" s="79" t="str">
        <f t="shared" si="4"/>
        <v/>
      </c>
      <c r="O20" s="79" t="str">
        <f t="shared" si="5"/>
        <v/>
      </c>
    </row>
    <row r="21" spans="1:15" x14ac:dyDescent="0.2">
      <c r="A21" s="81" t="s">
        <v>374</v>
      </c>
      <c r="B21" s="82" t="s">
        <v>71</v>
      </c>
      <c r="C21" s="83">
        <v>1.65</v>
      </c>
      <c r="D21" s="81">
        <v>50</v>
      </c>
      <c r="E21" s="83">
        <v>0.8</v>
      </c>
      <c r="F21" s="81">
        <v>50</v>
      </c>
      <c r="G21" s="84" t="s">
        <v>8</v>
      </c>
      <c r="H21" s="77">
        <v>251500</v>
      </c>
      <c r="I21" s="85" t="s">
        <v>2985</v>
      </c>
      <c r="J21" s="73">
        <v>22</v>
      </c>
      <c r="K21" s="78">
        <f>((VLOOKUP(A21,ProdCat!A$1:K$3000,11,FALSE))+(VLOOKUP(A21,ProdCat!A$2:K$3000,8,FALSE)))</f>
        <v>1.65</v>
      </c>
      <c r="L21" s="78">
        <f>((VLOOKUP(A21,ProdCat!A$1:K$3000,10,FALSE)+(VLOOKUP(A21,ProdCat!A$2:K$3000,8,FALSE))))</f>
        <v>0.8</v>
      </c>
      <c r="M21" s="79" t="str">
        <f t="shared" si="3"/>
        <v/>
      </c>
      <c r="N21" s="79" t="str">
        <f t="shared" si="4"/>
        <v/>
      </c>
      <c r="O21" s="79" t="str">
        <f t="shared" si="5"/>
        <v/>
      </c>
    </row>
    <row r="22" spans="1:15" x14ac:dyDescent="0.2">
      <c r="A22" s="81" t="s">
        <v>375</v>
      </c>
      <c r="B22" s="82" t="s">
        <v>231</v>
      </c>
      <c r="C22" s="83">
        <v>1.85</v>
      </c>
      <c r="D22" s="81">
        <v>50</v>
      </c>
      <c r="E22" s="83">
        <v>0.9</v>
      </c>
      <c r="F22" s="81">
        <v>50</v>
      </c>
      <c r="G22" s="84" t="s">
        <v>8</v>
      </c>
      <c r="H22" s="77">
        <v>241420</v>
      </c>
      <c r="I22" s="85" t="s">
        <v>2985</v>
      </c>
      <c r="J22" s="73">
        <v>23</v>
      </c>
      <c r="K22" s="78">
        <f>((VLOOKUP(A22,ProdCat!A$1:K$3000,11,FALSE))+(VLOOKUP(A22,ProdCat!A$2:K$3000,8,FALSE)))</f>
        <v>1.85</v>
      </c>
      <c r="L22" s="78">
        <f>((VLOOKUP(A22,ProdCat!A$1:K$3000,10,FALSE)+(VLOOKUP(A22,ProdCat!A$2:K$3000,8,FALSE))))</f>
        <v>0.9</v>
      </c>
      <c r="M22" s="79" t="str">
        <f t="shared" si="3"/>
        <v/>
      </c>
      <c r="N22" s="79" t="str">
        <f t="shared" si="4"/>
        <v/>
      </c>
      <c r="O22" s="79" t="str">
        <f t="shared" si="5"/>
        <v/>
      </c>
    </row>
    <row r="23" spans="1:15" x14ac:dyDescent="0.2">
      <c r="A23" s="81" t="s">
        <v>3004</v>
      </c>
      <c r="B23" s="82" t="s">
        <v>3005</v>
      </c>
      <c r="C23" s="83">
        <v>2.5499999999999998</v>
      </c>
      <c r="D23" s="81">
        <v>50</v>
      </c>
      <c r="E23" s="83">
        <v>1.25</v>
      </c>
      <c r="F23" s="81">
        <v>50</v>
      </c>
      <c r="G23" s="84" t="s">
        <v>8</v>
      </c>
      <c r="H23" s="77">
        <v>60</v>
      </c>
      <c r="I23" s="85" t="s">
        <v>2985</v>
      </c>
      <c r="J23" s="73">
        <v>24</v>
      </c>
      <c r="K23" s="78">
        <f>((VLOOKUP(A23,ProdCat!A$1:K$3000,11,FALSE))+(VLOOKUP(A23,ProdCat!A$2:K$3000,8,FALSE)))</f>
        <v>2.5499999999999998</v>
      </c>
      <c r="L23" s="78">
        <f>((VLOOKUP(A23,ProdCat!A$1:K$3000,10,FALSE)+(VLOOKUP(A23,ProdCat!A$2:K$3000,8,FALSE))))</f>
        <v>1.25</v>
      </c>
      <c r="M23" s="79" t="str">
        <f t="shared" si="3"/>
        <v/>
      </c>
      <c r="N23" s="79" t="str">
        <f t="shared" si="4"/>
        <v/>
      </c>
      <c r="O23" s="79" t="str">
        <f t="shared" si="5"/>
        <v/>
      </c>
    </row>
    <row r="24" spans="1:15" x14ac:dyDescent="0.2">
      <c r="A24" s="81" t="s">
        <v>2218</v>
      </c>
      <c r="B24" s="82" t="s">
        <v>2993</v>
      </c>
      <c r="C24" s="83">
        <v>30.05</v>
      </c>
      <c r="D24" s="81">
        <v>10</v>
      </c>
      <c r="E24" s="83">
        <v>14.65</v>
      </c>
      <c r="F24" s="81">
        <v>10</v>
      </c>
      <c r="G24" s="84" t="s">
        <v>284</v>
      </c>
      <c r="H24" s="77">
        <v>10</v>
      </c>
      <c r="I24" s="85" t="s">
        <v>2985</v>
      </c>
      <c r="J24" s="73">
        <v>25</v>
      </c>
      <c r="K24" s="78">
        <f>((VLOOKUP(A24,ProdCat!A$1:K$3000,11,FALSE))+(VLOOKUP(A24,ProdCat!A$2:K$3000,8,FALSE)))</f>
        <v>30.05</v>
      </c>
      <c r="L24" s="78">
        <f>((VLOOKUP(A24,ProdCat!A$1:K$3000,10,FALSE)+(VLOOKUP(A24,ProdCat!A$2:K$3000,8,FALSE))))</f>
        <v>14.65</v>
      </c>
      <c r="M24" s="79" t="str">
        <f t="shared" si="3"/>
        <v/>
      </c>
      <c r="N24" s="79" t="str">
        <f t="shared" si="4"/>
        <v/>
      </c>
      <c r="O24" s="79" t="str">
        <f t="shared" si="5"/>
        <v/>
      </c>
    </row>
    <row r="25" spans="1:15" x14ac:dyDescent="0.2">
      <c r="A25" s="81" t="s">
        <v>2220</v>
      </c>
      <c r="B25" s="82" t="s">
        <v>116</v>
      </c>
      <c r="C25" s="83">
        <v>34.75</v>
      </c>
      <c r="D25" s="81">
        <v>10</v>
      </c>
      <c r="E25" s="83">
        <v>16.95</v>
      </c>
      <c r="F25" s="81">
        <v>10</v>
      </c>
      <c r="G25" s="84" t="s">
        <v>284</v>
      </c>
      <c r="H25" s="77">
        <v>80</v>
      </c>
      <c r="I25" s="85" t="s">
        <v>2985</v>
      </c>
      <c r="J25" s="73">
        <v>26</v>
      </c>
      <c r="K25" s="78">
        <f>((VLOOKUP(A25,ProdCat!A$1:K$3000,11,FALSE))+(VLOOKUP(A25,ProdCat!A$2:K$3000,8,FALSE)))</f>
        <v>34.75</v>
      </c>
      <c r="L25" s="78">
        <f>((VLOOKUP(A25,ProdCat!A$1:K$3000,10,FALSE)+(VLOOKUP(A25,ProdCat!A$2:K$3000,8,FALSE))))</f>
        <v>16.95</v>
      </c>
      <c r="M25" s="79" t="str">
        <f t="shared" si="3"/>
        <v/>
      </c>
      <c r="N25" s="79" t="str">
        <f t="shared" si="4"/>
        <v/>
      </c>
      <c r="O25" s="79" t="str">
        <f t="shared" si="5"/>
        <v/>
      </c>
    </row>
    <row r="26" spans="1:15" x14ac:dyDescent="0.2">
      <c r="A26" s="81" t="s">
        <v>1136</v>
      </c>
      <c r="B26" s="82" t="s">
        <v>3500</v>
      </c>
      <c r="C26" s="83">
        <v>21.1</v>
      </c>
      <c r="D26" s="81">
        <v>10</v>
      </c>
      <c r="E26" s="83">
        <v>10.3</v>
      </c>
      <c r="F26" s="81">
        <v>10</v>
      </c>
      <c r="G26" s="84" t="s">
        <v>262</v>
      </c>
      <c r="H26" s="77">
        <v>30</v>
      </c>
      <c r="I26" s="85" t="s">
        <v>2985</v>
      </c>
      <c r="J26" s="73">
        <v>27</v>
      </c>
      <c r="K26" s="78">
        <f>((VLOOKUP(A26,ProdCat!A$1:K$3000,11,FALSE))+(VLOOKUP(A26,ProdCat!A$2:K$3000,8,FALSE)))</f>
        <v>21.1</v>
      </c>
      <c r="L26" s="78">
        <f>((VLOOKUP(A26,ProdCat!A$1:K$3000,10,FALSE)+(VLOOKUP(A26,ProdCat!A$2:K$3000,8,FALSE))))</f>
        <v>10.3</v>
      </c>
      <c r="M26" s="79" t="str">
        <f t="shared" si="3"/>
        <v/>
      </c>
      <c r="N26" s="79" t="str">
        <f t="shared" si="4"/>
        <v/>
      </c>
      <c r="O26" s="79" t="str">
        <f t="shared" si="5"/>
        <v/>
      </c>
    </row>
    <row r="27" spans="1:15" ht="38.25" x14ac:dyDescent="0.2">
      <c r="A27" s="81" t="s">
        <v>2669</v>
      </c>
      <c r="B27" s="82" t="s">
        <v>3501</v>
      </c>
      <c r="C27" s="83">
        <v>30.35</v>
      </c>
      <c r="D27" s="81">
        <v>10</v>
      </c>
      <c r="E27" s="83">
        <v>14.8</v>
      </c>
      <c r="F27" s="81">
        <v>5</v>
      </c>
      <c r="G27" s="84" t="s">
        <v>262</v>
      </c>
      <c r="H27" s="77">
        <v>10</v>
      </c>
      <c r="I27" s="85" t="s">
        <v>2985</v>
      </c>
      <c r="J27" s="73">
        <v>28</v>
      </c>
      <c r="K27" s="78">
        <f>((VLOOKUP(A27,ProdCat!A$1:K$3000,11,FALSE))+(VLOOKUP(A27,ProdCat!A$2:K$3000,8,FALSE)))</f>
        <v>30.35</v>
      </c>
      <c r="L27" s="78">
        <f>((VLOOKUP(A27,ProdCat!A$1:K$3000,10,FALSE)+(VLOOKUP(A27,ProdCat!A$2:K$3000,8,FALSE))))</f>
        <v>14.8</v>
      </c>
      <c r="M27" s="79" t="str">
        <f t="shared" si="3"/>
        <v/>
      </c>
      <c r="N27" s="79" t="str">
        <f t="shared" si="4"/>
        <v/>
      </c>
      <c r="O27" s="79" t="str">
        <f t="shared" si="5"/>
        <v/>
      </c>
    </row>
    <row r="28" spans="1:15" ht="38.25" x14ac:dyDescent="0.2">
      <c r="A28" s="81" t="s">
        <v>1145</v>
      </c>
      <c r="B28" s="82" t="s">
        <v>2992</v>
      </c>
      <c r="C28" s="83">
        <v>34.85</v>
      </c>
      <c r="D28" s="81">
        <v>10</v>
      </c>
      <c r="E28" s="83">
        <v>17</v>
      </c>
      <c r="F28" s="81">
        <v>5</v>
      </c>
      <c r="G28" s="84" t="s">
        <v>262</v>
      </c>
      <c r="H28" s="77">
        <v>100</v>
      </c>
      <c r="I28" s="85" t="s">
        <v>2985</v>
      </c>
      <c r="J28" s="73">
        <v>29</v>
      </c>
      <c r="K28" s="78">
        <f>((VLOOKUP(A28,ProdCat!A$1:K$3000,11,FALSE))+(VLOOKUP(A28,ProdCat!A$2:K$3000,8,FALSE)))</f>
        <v>34.85</v>
      </c>
      <c r="L28" s="78">
        <f>((VLOOKUP(A28,ProdCat!A$1:K$3000,10,FALSE)+(VLOOKUP(A28,ProdCat!A$2:K$3000,8,FALSE))))</f>
        <v>17</v>
      </c>
      <c r="M28" s="79" t="str">
        <f t="shared" si="3"/>
        <v/>
      </c>
      <c r="N28" s="79" t="str">
        <f t="shared" si="4"/>
        <v/>
      </c>
      <c r="O28" s="79" t="str">
        <f t="shared" si="5"/>
        <v/>
      </c>
    </row>
    <row r="29" spans="1:15" ht="38.25" x14ac:dyDescent="0.2">
      <c r="A29" s="81" t="s">
        <v>1148</v>
      </c>
      <c r="B29" s="82" t="s">
        <v>289</v>
      </c>
      <c r="C29" s="83">
        <v>49.2</v>
      </c>
      <c r="D29" s="81">
        <v>10</v>
      </c>
      <c r="E29" s="83">
        <v>24</v>
      </c>
      <c r="F29" s="81">
        <v>5</v>
      </c>
      <c r="G29" s="84" t="s">
        <v>262</v>
      </c>
      <c r="H29" s="77">
        <v>50</v>
      </c>
      <c r="I29" s="85" t="s">
        <v>2985</v>
      </c>
      <c r="J29" s="73">
        <v>30</v>
      </c>
      <c r="K29" s="78">
        <f>((VLOOKUP(A29,ProdCat!A$1:K$3000,11,FALSE))+(VLOOKUP(A29,ProdCat!A$2:K$3000,8,FALSE)))</f>
        <v>49.2</v>
      </c>
      <c r="L29" s="78">
        <f>((VLOOKUP(A29,ProdCat!A$1:K$3000,10,FALSE)+(VLOOKUP(A29,ProdCat!A$2:K$3000,8,FALSE))))</f>
        <v>24</v>
      </c>
      <c r="M29" s="79" t="str">
        <f t="shared" si="3"/>
        <v/>
      </c>
      <c r="N29" s="79" t="str">
        <f t="shared" si="4"/>
        <v/>
      </c>
      <c r="O29" s="79" t="str">
        <f t="shared" si="5"/>
        <v/>
      </c>
    </row>
    <row r="30" spans="1:15" x14ac:dyDescent="0.2">
      <c r="A30" s="81" t="s">
        <v>2671</v>
      </c>
      <c r="B30" s="82" t="s">
        <v>3502</v>
      </c>
      <c r="C30" s="83">
        <v>25.3</v>
      </c>
      <c r="D30" s="81">
        <v>10</v>
      </c>
      <c r="E30" s="83">
        <v>12.35</v>
      </c>
      <c r="F30" s="81">
        <v>10</v>
      </c>
      <c r="G30" s="84" t="s">
        <v>262</v>
      </c>
      <c r="H30" s="77">
        <v>170</v>
      </c>
      <c r="I30" s="85" t="s">
        <v>2985</v>
      </c>
      <c r="J30" s="73">
        <v>31</v>
      </c>
      <c r="K30" s="78">
        <f>((VLOOKUP(A30,ProdCat!A$1:K$3000,11,FALSE))+(VLOOKUP(A30,ProdCat!A$2:K$3000,8,FALSE)))</f>
        <v>25.3</v>
      </c>
      <c r="L30" s="78">
        <f>((VLOOKUP(A30,ProdCat!A$1:K$3000,10,FALSE)+(VLOOKUP(A30,ProdCat!A$2:K$3000,8,FALSE))))</f>
        <v>12.35</v>
      </c>
      <c r="M30" s="79" t="str">
        <f t="shared" si="3"/>
        <v/>
      </c>
      <c r="N30" s="79" t="str">
        <f t="shared" si="4"/>
        <v/>
      </c>
      <c r="O30" s="79" t="str">
        <f t="shared" si="5"/>
        <v/>
      </c>
    </row>
    <row r="31" spans="1:15" x14ac:dyDescent="0.2">
      <c r="A31" s="81" t="s">
        <v>1158</v>
      </c>
      <c r="B31" s="82" t="s">
        <v>233</v>
      </c>
      <c r="C31" s="83">
        <v>37.4</v>
      </c>
      <c r="D31" s="81">
        <v>10</v>
      </c>
      <c r="E31" s="83">
        <v>18.25</v>
      </c>
      <c r="F31" s="81">
        <v>10</v>
      </c>
      <c r="G31" s="84" t="s">
        <v>262</v>
      </c>
      <c r="H31" s="77">
        <v>10</v>
      </c>
      <c r="I31" s="85" t="s">
        <v>2985</v>
      </c>
      <c r="J31" s="73">
        <v>32</v>
      </c>
      <c r="K31" s="78">
        <f>((VLOOKUP(A31,ProdCat!A$1:K$3000,11,FALSE))+(VLOOKUP(A31,ProdCat!A$2:K$3000,8,FALSE)))</f>
        <v>37.4</v>
      </c>
      <c r="L31" s="78">
        <f>((VLOOKUP(A31,ProdCat!A$1:K$3000,10,FALSE)+(VLOOKUP(A31,ProdCat!A$2:K$3000,8,FALSE))))</f>
        <v>18.25</v>
      </c>
      <c r="M31" s="79" t="str">
        <f t="shared" si="3"/>
        <v/>
      </c>
      <c r="N31" s="79" t="str">
        <f t="shared" si="4"/>
        <v/>
      </c>
      <c r="O31" s="79" t="str">
        <f t="shared" si="5"/>
        <v/>
      </c>
    </row>
    <row r="32" spans="1:15" x14ac:dyDescent="0.2">
      <c r="A32" s="81" t="s">
        <v>3311</v>
      </c>
      <c r="B32" s="82" t="s">
        <v>2993</v>
      </c>
      <c r="C32" s="83">
        <v>26.15</v>
      </c>
      <c r="D32" s="81">
        <v>10</v>
      </c>
      <c r="E32" s="83">
        <v>12.75</v>
      </c>
      <c r="F32" s="81">
        <v>10</v>
      </c>
      <c r="G32" s="84" t="s">
        <v>3007</v>
      </c>
      <c r="H32" s="77">
        <v>20</v>
      </c>
      <c r="I32" s="85" t="s">
        <v>2985</v>
      </c>
      <c r="J32" s="73">
        <v>33</v>
      </c>
      <c r="K32" s="78">
        <f>((VLOOKUP(A32,ProdCat!A$1:K$3000,11,FALSE))+(VLOOKUP(A32,ProdCat!A$2:K$3000,8,FALSE)))</f>
        <v>26.15</v>
      </c>
      <c r="L32" s="78">
        <f>((VLOOKUP(A32,ProdCat!A$1:K$3000,10,FALSE)+(VLOOKUP(A32,ProdCat!A$2:K$3000,8,FALSE))))</f>
        <v>12.75</v>
      </c>
      <c r="M32" s="79" t="str">
        <f t="shared" si="3"/>
        <v/>
      </c>
      <c r="N32" s="79" t="str">
        <f t="shared" si="4"/>
        <v/>
      </c>
      <c r="O32" s="79" t="str">
        <f t="shared" si="5"/>
        <v/>
      </c>
    </row>
    <row r="33" spans="1:15" x14ac:dyDescent="0.2">
      <c r="A33" s="81" t="s">
        <v>3006</v>
      </c>
      <c r="B33" s="82" t="s">
        <v>116</v>
      </c>
      <c r="C33" s="83">
        <v>29.7</v>
      </c>
      <c r="D33" s="81">
        <v>10</v>
      </c>
      <c r="E33" s="83">
        <v>14.5</v>
      </c>
      <c r="F33" s="81">
        <v>10</v>
      </c>
      <c r="G33" s="84" t="s">
        <v>3007</v>
      </c>
      <c r="H33" s="77">
        <v>70</v>
      </c>
      <c r="I33" s="85" t="s">
        <v>2985</v>
      </c>
      <c r="J33" s="73">
        <v>34</v>
      </c>
      <c r="K33" s="78">
        <f>((VLOOKUP(A33,ProdCat!A$1:K$3000,11,FALSE))+(VLOOKUP(A33,ProdCat!A$2:K$3000,8,FALSE)))</f>
        <v>29.7</v>
      </c>
      <c r="L33" s="78">
        <f>((VLOOKUP(A33,ProdCat!A$1:K$3000,10,FALSE)+(VLOOKUP(A33,ProdCat!A$2:K$3000,8,FALSE))))</f>
        <v>14.5</v>
      </c>
      <c r="M33" s="79" t="str">
        <f t="shared" si="3"/>
        <v/>
      </c>
      <c r="N33" s="79" t="str">
        <f t="shared" si="4"/>
        <v/>
      </c>
      <c r="O33" s="79" t="str">
        <f t="shared" si="5"/>
        <v/>
      </c>
    </row>
    <row r="34" spans="1:15" x14ac:dyDescent="0.2">
      <c r="A34" s="81" t="s">
        <v>1443</v>
      </c>
      <c r="B34" s="82" t="s">
        <v>3500</v>
      </c>
      <c r="C34" s="83">
        <v>19.600000000000001</v>
      </c>
      <c r="D34" s="81">
        <v>10</v>
      </c>
      <c r="E34" s="83">
        <v>9.5500000000000007</v>
      </c>
      <c r="F34" s="81">
        <v>10</v>
      </c>
      <c r="G34" s="84" t="s">
        <v>232</v>
      </c>
      <c r="H34" s="77">
        <v>20</v>
      </c>
      <c r="I34" s="85" t="s">
        <v>2985</v>
      </c>
      <c r="J34" s="73">
        <v>35</v>
      </c>
      <c r="K34" s="78">
        <f>((VLOOKUP(A34,ProdCat!A$1:K$3000,11,FALSE))+(VLOOKUP(A34,ProdCat!A$2:K$3000,8,FALSE)))</f>
        <v>19.600000000000001</v>
      </c>
      <c r="L34" s="78">
        <f>((VLOOKUP(A34,ProdCat!A$1:K$3000,10,FALSE)+(VLOOKUP(A34,ProdCat!A$2:K$3000,8,FALSE))))</f>
        <v>9.5500000000000007</v>
      </c>
      <c r="M34" s="79" t="str">
        <f t="shared" si="3"/>
        <v/>
      </c>
      <c r="N34" s="79" t="str">
        <f t="shared" si="4"/>
        <v/>
      </c>
      <c r="O34" s="79" t="str">
        <f t="shared" si="5"/>
        <v/>
      </c>
    </row>
    <row r="35" spans="1:15" x14ac:dyDescent="0.2">
      <c r="A35" s="81" t="s">
        <v>1445</v>
      </c>
      <c r="B35" s="82" t="s">
        <v>2993</v>
      </c>
      <c r="C35" s="83">
        <v>23.05</v>
      </c>
      <c r="D35" s="81">
        <v>10</v>
      </c>
      <c r="E35" s="83">
        <v>11.25</v>
      </c>
      <c r="F35" s="81">
        <v>10</v>
      </c>
      <c r="G35" s="84" t="s">
        <v>232</v>
      </c>
      <c r="H35" s="77">
        <v>10</v>
      </c>
      <c r="I35" s="85" t="s">
        <v>2985</v>
      </c>
      <c r="J35" s="73">
        <v>37</v>
      </c>
      <c r="K35" s="78">
        <f>((VLOOKUP(A35,ProdCat!A$1:K$3000,11,FALSE))+(VLOOKUP(A35,ProdCat!A$2:K$3000,8,FALSE)))</f>
        <v>23.05</v>
      </c>
      <c r="L35" s="78">
        <f>((VLOOKUP(A35,ProdCat!A$1:K$3000,10,FALSE)+(VLOOKUP(A35,ProdCat!A$2:K$3000,8,FALSE))))</f>
        <v>11.25</v>
      </c>
      <c r="M35" s="79" t="str">
        <f t="shared" si="3"/>
        <v/>
      </c>
      <c r="N35" s="79" t="str">
        <f t="shared" si="4"/>
        <v/>
      </c>
      <c r="O35" s="79" t="str">
        <f t="shared" si="5"/>
        <v/>
      </c>
    </row>
    <row r="36" spans="1:15" x14ac:dyDescent="0.2">
      <c r="A36" s="81" t="s">
        <v>1447</v>
      </c>
      <c r="B36" s="82" t="s">
        <v>116</v>
      </c>
      <c r="C36" s="83">
        <v>26.75</v>
      </c>
      <c r="D36" s="81">
        <v>10</v>
      </c>
      <c r="E36" s="83">
        <v>13.05</v>
      </c>
      <c r="F36" s="81">
        <v>10</v>
      </c>
      <c r="G36" s="84" t="s">
        <v>232</v>
      </c>
      <c r="H36" s="77">
        <v>70</v>
      </c>
      <c r="I36" s="85" t="s">
        <v>2985</v>
      </c>
      <c r="J36" s="73">
        <v>38</v>
      </c>
      <c r="K36" s="78">
        <f>((VLOOKUP(A36,ProdCat!A$1:K$3000,11,FALSE))+(VLOOKUP(A36,ProdCat!A$2:K$3000,8,FALSE)))</f>
        <v>26.75</v>
      </c>
      <c r="L36" s="78">
        <f>((VLOOKUP(A36,ProdCat!A$1:K$3000,10,FALSE)+(VLOOKUP(A36,ProdCat!A$2:K$3000,8,FALSE))))</f>
        <v>13.05</v>
      </c>
      <c r="M36" s="79" t="str">
        <f t="shared" si="3"/>
        <v/>
      </c>
      <c r="N36" s="79" t="str">
        <f t="shared" si="4"/>
        <v/>
      </c>
      <c r="O36" s="79" t="str">
        <f t="shared" si="5"/>
        <v/>
      </c>
    </row>
    <row r="37" spans="1:15" ht="38.25" x14ac:dyDescent="0.2">
      <c r="A37" s="81" t="s">
        <v>1453</v>
      </c>
      <c r="B37" s="82" t="s">
        <v>3501</v>
      </c>
      <c r="C37" s="83">
        <v>30.05</v>
      </c>
      <c r="D37" s="81">
        <v>10</v>
      </c>
      <c r="E37" s="83">
        <v>14.65</v>
      </c>
      <c r="F37" s="81">
        <v>5</v>
      </c>
      <c r="G37" s="84" t="s">
        <v>232</v>
      </c>
      <c r="H37" s="77">
        <v>10</v>
      </c>
      <c r="I37" s="85" t="s">
        <v>2985</v>
      </c>
      <c r="J37" s="73">
        <v>39</v>
      </c>
      <c r="K37" s="78">
        <f>((VLOOKUP(A37,ProdCat!A$1:K$3000,11,FALSE))+(VLOOKUP(A37,ProdCat!A$2:K$3000,8,FALSE)))</f>
        <v>30.05</v>
      </c>
      <c r="L37" s="78">
        <f>((VLOOKUP(A37,ProdCat!A$1:K$3000,10,FALSE)+(VLOOKUP(A37,ProdCat!A$2:K$3000,8,FALSE))))</f>
        <v>14.65</v>
      </c>
      <c r="M37" s="79" t="str">
        <f t="shared" si="3"/>
        <v/>
      </c>
      <c r="N37" s="79" t="str">
        <f t="shared" si="4"/>
        <v/>
      </c>
      <c r="O37" s="79" t="str">
        <f t="shared" si="5"/>
        <v/>
      </c>
    </row>
    <row r="38" spans="1:15" ht="38.25" x14ac:dyDescent="0.2">
      <c r="A38" s="81" t="s">
        <v>1454</v>
      </c>
      <c r="B38" s="82" t="s">
        <v>2992</v>
      </c>
      <c r="C38" s="83">
        <v>34.25</v>
      </c>
      <c r="D38" s="81">
        <v>10</v>
      </c>
      <c r="E38" s="83">
        <v>16.7</v>
      </c>
      <c r="F38" s="81">
        <v>5</v>
      </c>
      <c r="G38" s="84" t="s">
        <v>232</v>
      </c>
      <c r="H38" s="77">
        <v>30</v>
      </c>
      <c r="I38" s="85" t="s">
        <v>2985</v>
      </c>
      <c r="J38" s="73">
        <v>40</v>
      </c>
      <c r="K38" s="78">
        <f>((VLOOKUP(A38,ProdCat!A$1:K$3000,11,FALSE))+(VLOOKUP(A38,ProdCat!A$2:K$3000,8,FALSE)))</f>
        <v>34.25</v>
      </c>
      <c r="L38" s="78">
        <f>((VLOOKUP(A38,ProdCat!A$1:K$3000,10,FALSE)+(VLOOKUP(A38,ProdCat!A$2:K$3000,8,FALSE))))</f>
        <v>16.7</v>
      </c>
      <c r="M38" s="79" t="str">
        <f t="shared" si="3"/>
        <v/>
      </c>
      <c r="N38" s="79" t="str">
        <f t="shared" si="4"/>
        <v/>
      </c>
      <c r="O38" s="79" t="str">
        <f t="shared" si="5"/>
        <v/>
      </c>
    </row>
    <row r="39" spans="1:15" ht="38.25" x14ac:dyDescent="0.2">
      <c r="A39" s="81" t="s">
        <v>1455</v>
      </c>
      <c r="B39" s="82" t="s">
        <v>236</v>
      </c>
      <c r="C39" s="83">
        <v>36.799999999999997</v>
      </c>
      <c r="D39" s="81">
        <v>10</v>
      </c>
      <c r="E39" s="83">
        <v>17.95</v>
      </c>
      <c r="F39" s="81">
        <v>5</v>
      </c>
      <c r="G39" s="84" t="s">
        <v>232</v>
      </c>
      <c r="H39" s="77">
        <v>360</v>
      </c>
      <c r="I39" s="85" t="s">
        <v>2985</v>
      </c>
      <c r="J39" s="73">
        <v>41</v>
      </c>
      <c r="K39" s="78">
        <f>((VLOOKUP(A39,ProdCat!A$1:K$3000,11,FALSE))+(VLOOKUP(A39,ProdCat!A$2:K$3000,8,FALSE)))</f>
        <v>36.799999999999997</v>
      </c>
      <c r="L39" s="78">
        <f>((VLOOKUP(A39,ProdCat!A$1:K$3000,10,FALSE)+(VLOOKUP(A39,ProdCat!A$2:K$3000,8,FALSE))))</f>
        <v>17.95</v>
      </c>
      <c r="M39" s="79" t="str">
        <f t="shared" si="3"/>
        <v/>
      </c>
      <c r="N39" s="79" t="str">
        <f t="shared" si="4"/>
        <v/>
      </c>
      <c r="O39" s="79" t="str">
        <f t="shared" si="5"/>
        <v/>
      </c>
    </row>
    <row r="40" spans="1:15" ht="38.25" x14ac:dyDescent="0.2">
      <c r="A40" s="81" t="s">
        <v>1456</v>
      </c>
      <c r="B40" s="82" t="s">
        <v>289</v>
      </c>
      <c r="C40" s="83">
        <v>39.35</v>
      </c>
      <c r="D40" s="81">
        <v>10</v>
      </c>
      <c r="E40" s="83">
        <v>19.2</v>
      </c>
      <c r="F40" s="81">
        <v>5</v>
      </c>
      <c r="G40" s="84" t="s">
        <v>232</v>
      </c>
      <c r="H40" s="77">
        <v>680</v>
      </c>
      <c r="I40" s="85" t="s">
        <v>2985</v>
      </c>
      <c r="J40" s="73">
        <v>42</v>
      </c>
      <c r="K40" s="78">
        <f>((VLOOKUP(A40,ProdCat!A$1:K$3000,11,FALSE))+(VLOOKUP(A40,ProdCat!A$2:K$3000,8,FALSE)))</f>
        <v>39.35</v>
      </c>
      <c r="L40" s="78">
        <f>((VLOOKUP(A40,ProdCat!A$1:K$3000,10,FALSE)+(VLOOKUP(A40,ProdCat!A$2:K$3000,8,FALSE))))</f>
        <v>19.2</v>
      </c>
      <c r="M40" s="79" t="str">
        <f t="shared" si="3"/>
        <v/>
      </c>
      <c r="N40" s="79" t="str">
        <f t="shared" si="4"/>
        <v/>
      </c>
      <c r="O40" s="79" t="str">
        <f t="shared" si="5"/>
        <v/>
      </c>
    </row>
    <row r="41" spans="1:15" x14ac:dyDescent="0.2">
      <c r="A41" s="81" t="s">
        <v>1471</v>
      </c>
      <c r="B41" s="82" t="s">
        <v>3503</v>
      </c>
      <c r="C41" s="83">
        <v>16</v>
      </c>
      <c r="D41" s="81">
        <v>10</v>
      </c>
      <c r="E41" s="83">
        <v>7.8</v>
      </c>
      <c r="F41" s="81">
        <v>10</v>
      </c>
      <c r="G41" s="84" t="s">
        <v>232</v>
      </c>
      <c r="H41" s="77">
        <v>20</v>
      </c>
      <c r="I41" s="85" t="s">
        <v>2985</v>
      </c>
      <c r="J41" s="73">
        <v>43</v>
      </c>
      <c r="K41" s="78">
        <f>((VLOOKUP(A41,ProdCat!A$1:K$3000,11,FALSE))+(VLOOKUP(A41,ProdCat!A$2:K$3000,8,FALSE)))</f>
        <v>16</v>
      </c>
      <c r="L41" s="78">
        <f>((VLOOKUP(A41,ProdCat!A$1:K$3000,10,FALSE)+(VLOOKUP(A41,ProdCat!A$2:K$3000,8,FALSE))))</f>
        <v>7.8</v>
      </c>
      <c r="M41" s="79" t="str">
        <f t="shared" si="3"/>
        <v/>
      </c>
      <c r="N41" s="79" t="str">
        <f t="shared" si="4"/>
        <v/>
      </c>
      <c r="O41" s="79" t="str">
        <f t="shared" si="5"/>
        <v/>
      </c>
    </row>
    <row r="42" spans="1:15" x14ac:dyDescent="0.2">
      <c r="A42" s="81" t="s">
        <v>1457</v>
      </c>
      <c r="B42" s="82" t="s">
        <v>3504</v>
      </c>
      <c r="C42" s="83">
        <v>19.600000000000001</v>
      </c>
      <c r="D42" s="81">
        <v>10</v>
      </c>
      <c r="E42" s="83">
        <v>9.5500000000000007</v>
      </c>
      <c r="F42" s="81">
        <v>10</v>
      </c>
      <c r="G42" s="84" t="s">
        <v>232</v>
      </c>
      <c r="H42" s="77">
        <v>240</v>
      </c>
      <c r="I42" s="85" t="s">
        <v>2985</v>
      </c>
      <c r="J42" s="73">
        <v>44</v>
      </c>
      <c r="K42" s="78">
        <f>((VLOOKUP(A42,ProdCat!A$1:K$3000,11,FALSE))+(VLOOKUP(A42,ProdCat!A$2:K$3000,8,FALSE)))</f>
        <v>19.600000000000001</v>
      </c>
      <c r="L42" s="78">
        <f>((VLOOKUP(A42,ProdCat!A$1:K$3000,10,FALSE)+(VLOOKUP(A42,ProdCat!A$2:K$3000,8,FALSE))))</f>
        <v>9.5500000000000007</v>
      </c>
      <c r="M42" s="79" t="str">
        <f t="shared" si="3"/>
        <v/>
      </c>
      <c r="N42" s="79" t="str">
        <f t="shared" si="4"/>
        <v/>
      </c>
      <c r="O42" s="79" t="str">
        <f t="shared" si="5"/>
        <v/>
      </c>
    </row>
    <row r="43" spans="1:15" x14ac:dyDescent="0.2">
      <c r="A43" s="81" t="s">
        <v>1459</v>
      </c>
      <c r="B43" s="82" t="s">
        <v>2991</v>
      </c>
      <c r="C43" s="83">
        <v>23.05</v>
      </c>
      <c r="D43" s="81">
        <v>10</v>
      </c>
      <c r="E43" s="83">
        <v>11.25</v>
      </c>
      <c r="F43" s="81">
        <v>10</v>
      </c>
      <c r="G43" s="84" t="s">
        <v>232</v>
      </c>
      <c r="H43" s="77">
        <v>200</v>
      </c>
      <c r="I43" s="85" t="s">
        <v>2985</v>
      </c>
      <c r="J43" s="73">
        <v>45</v>
      </c>
      <c r="K43" s="78">
        <f>((VLOOKUP(A43,ProdCat!A$1:K$3000,11,FALSE))+(VLOOKUP(A43,ProdCat!A$2:K$3000,8,FALSE)))</f>
        <v>23.05</v>
      </c>
      <c r="L43" s="78">
        <f>((VLOOKUP(A43,ProdCat!A$1:K$3000,10,FALSE)+(VLOOKUP(A43,ProdCat!A$2:K$3000,8,FALSE))))</f>
        <v>11.25</v>
      </c>
      <c r="M43" s="79" t="str">
        <f t="shared" si="3"/>
        <v/>
      </c>
      <c r="N43" s="79" t="str">
        <f t="shared" si="4"/>
        <v/>
      </c>
      <c r="O43" s="79" t="str">
        <f t="shared" si="5"/>
        <v/>
      </c>
    </row>
    <row r="44" spans="1:15" x14ac:dyDescent="0.2">
      <c r="A44" s="81" t="s">
        <v>1461</v>
      </c>
      <c r="B44" s="82" t="s">
        <v>238</v>
      </c>
      <c r="C44" s="83">
        <v>25.3</v>
      </c>
      <c r="D44" s="81">
        <v>10</v>
      </c>
      <c r="E44" s="83">
        <v>12.35</v>
      </c>
      <c r="F44" s="81">
        <v>10</v>
      </c>
      <c r="G44" s="84" t="s">
        <v>232</v>
      </c>
      <c r="H44" s="77">
        <v>20</v>
      </c>
      <c r="I44" s="85" t="s">
        <v>2985</v>
      </c>
      <c r="J44" s="73">
        <v>46</v>
      </c>
      <c r="K44" s="78">
        <f>((VLOOKUP(A44,ProdCat!A$1:K$3000,11,FALSE))+(VLOOKUP(A44,ProdCat!A$2:K$3000,8,FALSE)))</f>
        <v>25.3</v>
      </c>
      <c r="L44" s="78">
        <f>((VLOOKUP(A44,ProdCat!A$1:K$3000,10,FALSE)+(VLOOKUP(A44,ProdCat!A$2:K$3000,8,FALSE))))</f>
        <v>12.35</v>
      </c>
      <c r="M44" s="79" t="str">
        <f t="shared" si="3"/>
        <v/>
      </c>
      <c r="N44" s="79" t="str">
        <f t="shared" si="4"/>
        <v/>
      </c>
      <c r="O44" s="79" t="str">
        <f t="shared" si="5"/>
        <v/>
      </c>
    </row>
    <row r="45" spans="1:15" x14ac:dyDescent="0.2">
      <c r="A45" s="81" t="s">
        <v>1462</v>
      </c>
      <c r="B45" s="82" t="s">
        <v>123</v>
      </c>
      <c r="C45" s="83">
        <v>26.75</v>
      </c>
      <c r="D45" s="81">
        <v>10</v>
      </c>
      <c r="E45" s="83">
        <v>13.05</v>
      </c>
      <c r="F45" s="81">
        <v>10</v>
      </c>
      <c r="G45" s="84" t="s">
        <v>232</v>
      </c>
      <c r="H45" s="77">
        <v>330</v>
      </c>
      <c r="I45" s="85" t="s">
        <v>2985</v>
      </c>
      <c r="J45" s="73">
        <v>47</v>
      </c>
      <c r="K45" s="78">
        <f>((VLOOKUP(A45,ProdCat!A$1:K$3000,11,FALSE))+(VLOOKUP(A45,ProdCat!A$2:K$3000,8,FALSE)))</f>
        <v>26.75</v>
      </c>
      <c r="L45" s="78">
        <f>((VLOOKUP(A45,ProdCat!A$1:K$3000,10,FALSE)+(VLOOKUP(A45,ProdCat!A$2:K$3000,8,FALSE))))</f>
        <v>13.05</v>
      </c>
      <c r="M45" s="79" t="str">
        <f t="shared" si="3"/>
        <v/>
      </c>
      <c r="N45" s="79" t="str">
        <f t="shared" si="4"/>
        <v/>
      </c>
      <c r="O45" s="79" t="str">
        <f t="shared" si="5"/>
        <v/>
      </c>
    </row>
    <row r="46" spans="1:15" x14ac:dyDescent="0.2">
      <c r="A46" s="81" t="s">
        <v>1464</v>
      </c>
      <c r="B46" s="82" t="s">
        <v>290</v>
      </c>
      <c r="C46" s="83">
        <v>29.3</v>
      </c>
      <c r="D46" s="81">
        <v>10</v>
      </c>
      <c r="E46" s="83">
        <v>14.3</v>
      </c>
      <c r="F46" s="81">
        <v>10</v>
      </c>
      <c r="G46" s="84" t="s">
        <v>232</v>
      </c>
      <c r="H46" s="77">
        <v>40</v>
      </c>
      <c r="I46" s="85" t="s">
        <v>2985</v>
      </c>
      <c r="J46" s="73">
        <v>48</v>
      </c>
      <c r="K46" s="78">
        <f>((VLOOKUP(A46,ProdCat!A$1:K$3000,11,FALSE))+(VLOOKUP(A46,ProdCat!A$2:K$3000,8,FALSE)))</f>
        <v>29.3</v>
      </c>
      <c r="L46" s="78">
        <f>((VLOOKUP(A46,ProdCat!A$1:K$3000,10,FALSE)+(VLOOKUP(A46,ProdCat!A$2:K$3000,8,FALSE))))</f>
        <v>14.3</v>
      </c>
      <c r="M46" s="79" t="str">
        <f t="shared" si="3"/>
        <v/>
      </c>
      <c r="N46" s="79" t="str">
        <f t="shared" si="4"/>
        <v/>
      </c>
      <c r="O46" s="79" t="str">
        <f t="shared" si="5"/>
        <v/>
      </c>
    </row>
    <row r="47" spans="1:15" x14ac:dyDescent="0.2">
      <c r="A47" s="81" t="s">
        <v>1467</v>
      </c>
      <c r="B47" s="82" t="s">
        <v>233</v>
      </c>
      <c r="C47" s="83">
        <v>33.200000000000003</v>
      </c>
      <c r="D47" s="81">
        <v>10</v>
      </c>
      <c r="E47" s="83">
        <v>16.2</v>
      </c>
      <c r="F47" s="81">
        <v>10</v>
      </c>
      <c r="G47" s="84" t="s">
        <v>232</v>
      </c>
      <c r="H47" s="77">
        <v>120</v>
      </c>
      <c r="I47" s="85" t="s">
        <v>2985</v>
      </c>
      <c r="J47" s="73">
        <v>49</v>
      </c>
      <c r="K47" s="78">
        <f>((VLOOKUP(A47,ProdCat!A$1:K$3000,11,FALSE))+(VLOOKUP(A47,ProdCat!A$2:K$3000,8,FALSE)))</f>
        <v>33.200000000000003</v>
      </c>
      <c r="L47" s="78">
        <f>((VLOOKUP(A47,ProdCat!A$1:K$3000,10,FALSE)+(VLOOKUP(A47,ProdCat!A$2:K$3000,8,FALSE))))</f>
        <v>16.2</v>
      </c>
      <c r="M47" s="79" t="str">
        <f t="shared" si="3"/>
        <v/>
      </c>
      <c r="N47" s="79" t="str">
        <f t="shared" si="4"/>
        <v/>
      </c>
      <c r="O47" s="79" t="str">
        <f t="shared" si="5"/>
        <v/>
      </c>
    </row>
    <row r="48" spans="1:15" x14ac:dyDescent="0.2">
      <c r="A48" s="81" t="s">
        <v>1666</v>
      </c>
      <c r="B48" s="82" t="s">
        <v>116</v>
      </c>
      <c r="C48" s="83">
        <v>26.75</v>
      </c>
      <c r="D48" s="81">
        <v>10</v>
      </c>
      <c r="E48" s="83">
        <v>13.05</v>
      </c>
      <c r="F48" s="81">
        <v>10</v>
      </c>
      <c r="G48" s="84" t="s">
        <v>234</v>
      </c>
      <c r="H48" s="77">
        <v>30</v>
      </c>
      <c r="I48" s="85" t="s">
        <v>2985</v>
      </c>
      <c r="J48" s="73">
        <v>50</v>
      </c>
      <c r="K48" s="78">
        <f>((VLOOKUP(A48,ProdCat!A$1:K$3000,11,FALSE))+(VLOOKUP(A48,ProdCat!A$2:K$3000,8,FALSE)))</f>
        <v>26.75</v>
      </c>
      <c r="L48" s="78">
        <f>((VLOOKUP(A48,ProdCat!A$1:K$3000,10,FALSE)+(VLOOKUP(A48,ProdCat!A$2:K$3000,8,FALSE))))</f>
        <v>13.05</v>
      </c>
      <c r="M48" s="79" t="str">
        <f t="shared" si="3"/>
        <v/>
      </c>
      <c r="N48" s="79" t="str">
        <f t="shared" si="4"/>
        <v/>
      </c>
      <c r="O48" s="79" t="str">
        <f t="shared" si="5"/>
        <v/>
      </c>
    </row>
    <row r="49" spans="1:15" x14ac:dyDescent="0.2">
      <c r="A49" s="81" t="s">
        <v>1670</v>
      </c>
      <c r="B49" s="82" t="s">
        <v>3504</v>
      </c>
      <c r="C49" s="83">
        <v>19.600000000000001</v>
      </c>
      <c r="D49" s="81">
        <v>10</v>
      </c>
      <c r="E49" s="83">
        <v>9.5500000000000007</v>
      </c>
      <c r="F49" s="81">
        <v>10</v>
      </c>
      <c r="G49" s="84" t="s">
        <v>234</v>
      </c>
      <c r="H49" s="77">
        <v>160</v>
      </c>
      <c r="I49" s="85" t="s">
        <v>2985</v>
      </c>
      <c r="J49" s="73">
        <v>51</v>
      </c>
      <c r="K49" s="78">
        <f>((VLOOKUP(A49,ProdCat!A$1:K$3000,11,FALSE))+(VLOOKUP(A49,ProdCat!A$2:K$3000,8,FALSE)))</f>
        <v>19.600000000000001</v>
      </c>
      <c r="L49" s="78">
        <f>((VLOOKUP(A49,ProdCat!A$1:K$3000,10,FALSE)+(VLOOKUP(A49,ProdCat!A$2:K$3000,8,FALSE))))</f>
        <v>9.5500000000000007</v>
      </c>
      <c r="M49" s="79" t="str">
        <f t="shared" si="3"/>
        <v/>
      </c>
      <c r="N49" s="79" t="str">
        <f t="shared" si="4"/>
        <v/>
      </c>
      <c r="O49" s="79" t="str">
        <f t="shared" si="5"/>
        <v/>
      </c>
    </row>
    <row r="50" spans="1:15" x14ac:dyDescent="0.2">
      <c r="A50" s="81" t="s">
        <v>1672</v>
      </c>
      <c r="B50" s="82" t="s">
        <v>2991</v>
      </c>
      <c r="C50" s="83">
        <v>23.05</v>
      </c>
      <c r="D50" s="81">
        <v>10</v>
      </c>
      <c r="E50" s="83">
        <v>11.25</v>
      </c>
      <c r="F50" s="81">
        <v>10</v>
      </c>
      <c r="G50" s="84" t="s">
        <v>234</v>
      </c>
      <c r="H50" s="77">
        <v>250</v>
      </c>
      <c r="I50" s="85" t="s">
        <v>2985</v>
      </c>
      <c r="J50" s="73">
        <v>52</v>
      </c>
      <c r="K50" s="78">
        <f>((VLOOKUP(A50,ProdCat!A$1:K$3000,11,FALSE))+(VLOOKUP(A50,ProdCat!A$2:K$3000,8,FALSE)))</f>
        <v>23.05</v>
      </c>
      <c r="L50" s="78">
        <f>((VLOOKUP(A50,ProdCat!A$1:K$3000,10,FALSE)+(VLOOKUP(A50,ProdCat!A$2:K$3000,8,FALSE))))</f>
        <v>11.25</v>
      </c>
      <c r="M50" s="79" t="str">
        <f t="shared" si="3"/>
        <v/>
      </c>
      <c r="N50" s="79" t="str">
        <f t="shared" si="4"/>
        <v/>
      </c>
      <c r="O50" s="79" t="str">
        <f t="shared" si="5"/>
        <v/>
      </c>
    </row>
    <row r="51" spans="1:15" x14ac:dyDescent="0.2">
      <c r="A51" s="81" t="s">
        <v>1381</v>
      </c>
      <c r="B51" s="82" t="s">
        <v>3500</v>
      </c>
      <c r="C51" s="83">
        <v>19.600000000000001</v>
      </c>
      <c r="D51" s="81">
        <v>10</v>
      </c>
      <c r="E51" s="83">
        <v>9.5500000000000007</v>
      </c>
      <c r="F51" s="81">
        <v>10</v>
      </c>
      <c r="G51" s="84" t="s">
        <v>235</v>
      </c>
      <c r="H51" s="77">
        <v>60</v>
      </c>
      <c r="I51" s="85" t="s">
        <v>2985</v>
      </c>
      <c r="J51" s="73">
        <v>53</v>
      </c>
      <c r="K51" s="78">
        <f>((VLOOKUP(A51,ProdCat!A$1:K$3000,11,FALSE))+(VLOOKUP(A51,ProdCat!A$2:K$3000,8,FALSE)))</f>
        <v>19.600000000000001</v>
      </c>
      <c r="L51" s="78">
        <f>((VLOOKUP(A51,ProdCat!A$1:K$3000,10,FALSE)+(VLOOKUP(A51,ProdCat!A$2:K$3000,8,FALSE))))</f>
        <v>9.5500000000000007</v>
      </c>
      <c r="M51" s="79" t="str">
        <f t="shared" si="3"/>
        <v/>
      </c>
      <c r="N51" s="79" t="str">
        <f t="shared" si="4"/>
        <v/>
      </c>
      <c r="O51" s="79" t="str">
        <f t="shared" si="5"/>
        <v/>
      </c>
    </row>
    <row r="52" spans="1:15" x14ac:dyDescent="0.2">
      <c r="A52" s="81" t="s">
        <v>1383</v>
      </c>
      <c r="B52" s="82" t="s">
        <v>2993</v>
      </c>
      <c r="C52" s="83">
        <v>23.05</v>
      </c>
      <c r="D52" s="81">
        <v>10</v>
      </c>
      <c r="E52" s="83">
        <v>11.25</v>
      </c>
      <c r="F52" s="81">
        <v>10</v>
      </c>
      <c r="G52" s="84" t="s">
        <v>235</v>
      </c>
      <c r="H52" s="77">
        <v>50</v>
      </c>
      <c r="I52" s="85" t="s">
        <v>2985</v>
      </c>
      <c r="J52" s="73">
        <v>54</v>
      </c>
      <c r="K52" s="78">
        <f>((VLOOKUP(A52,ProdCat!A$1:K$3000,11,FALSE))+(VLOOKUP(A52,ProdCat!A$2:K$3000,8,FALSE)))</f>
        <v>23.05</v>
      </c>
      <c r="L52" s="78">
        <f>((VLOOKUP(A52,ProdCat!A$1:K$3000,10,FALSE)+(VLOOKUP(A52,ProdCat!A$2:K$3000,8,FALSE))))</f>
        <v>11.25</v>
      </c>
      <c r="M52" s="79" t="str">
        <f t="shared" si="3"/>
        <v/>
      </c>
      <c r="N52" s="79" t="str">
        <f t="shared" si="4"/>
        <v/>
      </c>
      <c r="O52" s="79" t="str">
        <f t="shared" si="5"/>
        <v/>
      </c>
    </row>
    <row r="53" spans="1:15" x14ac:dyDescent="0.2">
      <c r="A53" s="81" t="s">
        <v>1385</v>
      </c>
      <c r="B53" s="82" t="s">
        <v>116</v>
      </c>
      <c r="C53" s="83">
        <v>26.75</v>
      </c>
      <c r="D53" s="81">
        <v>10</v>
      </c>
      <c r="E53" s="83">
        <v>13.05</v>
      </c>
      <c r="F53" s="81">
        <v>10</v>
      </c>
      <c r="G53" s="84" t="s">
        <v>235</v>
      </c>
      <c r="H53" s="77">
        <v>260</v>
      </c>
      <c r="I53" s="85" t="s">
        <v>2985</v>
      </c>
      <c r="J53" s="73">
        <v>55</v>
      </c>
      <c r="K53" s="78">
        <f>((VLOOKUP(A53,ProdCat!A$1:K$3000,11,FALSE))+(VLOOKUP(A53,ProdCat!A$2:K$3000,8,FALSE)))</f>
        <v>26.75</v>
      </c>
      <c r="L53" s="78">
        <f>((VLOOKUP(A53,ProdCat!A$1:K$3000,10,FALSE)+(VLOOKUP(A53,ProdCat!A$2:K$3000,8,FALSE))))</f>
        <v>13.05</v>
      </c>
      <c r="M53" s="79" t="str">
        <f t="shared" si="3"/>
        <v/>
      </c>
      <c r="N53" s="79" t="str">
        <f t="shared" si="4"/>
        <v/>
      </c>
      <c r="O53" s="79" t="str">
        <f t="shared" si="5"/>
        <v/>
      </c>
    </row>
    <row r="54" spans="1:15" x14ac:dyDescent="0.2">
      <c r="A54" s="81" t="s">
        <v>1393</v>
      </c>
      <c r="B54" s="82" t="s">
        <v>3504</v>
      </c>
      <c r="C54" s="83">
        <v>19.600000000000001</v>
      </c>
      <c r="D54" s="81">
        <v>10</v>
      </c>
      <c r="E54" s="83">
        <v>9.5500000000000007</v>
      </c>
      <c r="F54" s="81">
        <v>10</v>
      </c>
      <c r="G54" s="84" t="s">
        <v>235</v>
      </c>
      <c r="H54" s="77">
        <v>830</v>
      </c>
      <c r="I54" s="85" t="s">
        <v>2985</v>
      </c>
      <c r="J54" s="73">
        <v>56</v>
      </c>
      <c r="K54" s="78">
        <f>((VLOOKUP(A54,ProdCat!A$1:K$3000,11,FALSE))+(VLOOKUP(A54,ProdCat!A$2:K$3000,8,FALSE)))</f>
        <v>19.600000000000001</v>
      </c>
      <c r="L54" s="78">
        <f>((VLOOKUP(A54,ProdCat!A$1:K$3000,10,FALSE)+(VLOOKUP(A54,ProdCat!A$2:K$3000,8,FALSE))))</f>
        <v>9.5500000000000007</v>
      </c>
      <c r="M54" s="79" t="str">
        <f t="shared" si="3"/>
        <v/>
      </c>
      <c r="N54" s="79" t="str">
        <f t="shared" si="4"/>
        <v/>
      </c>
      <c r="O54" s="79" t="str">
        <f t="shared" si="5"/>
        <v/>
      </c>
    </row>
    <row r="55" spans="1:15" x14ac:dyDescent="0.2">
      <c r="A55" s="81" t="s">
        <v>1396</v>
      </c>
      <c r="B55" s="82" t="s">
        <v>2991</v>
      </c>
      <c r="C55" s="83">
        <v>23.05</v>
      </c>
      <c r="D55" s="81">
        <v>10</v>
      </c>
      <c r="E55" s="83">
        <v>11.25</v>
      </c>
      <c r="F55" s="81">
        <v>10</v>
      </c>
      <c r="G55" s="84" t="s">
        <v>235</v>
      </c>
      <c r="H55" s="77">
        <v>960</v>
      </c>
      <c r="I55" s="85" t="s">
        <v>2985</v>
      </c>
      <c r="J55" s="73">
        <v>57</v>
      </c>
      <c r="K55" s="78">
        <f>((VLOOKUP(A55,ProdCat!A$1:K$3000,11,FALSE))+(VLOOKUP(A55,ProdCat!A$2:K$3000,8,FALSE)))</f>
        <v>23.05</v>
      </c>
      <c r="L55" s="78">
        <f>((VLOOKUP(A55,ProdCat!A$1:K$3000,10,FALSE)+(VLOOKUP(A55,ProdCat!A$2:K$3000,8,FALSE))))</f>
        <v>11.25</v>
      </c>
      <c r="M55" s="79" t="str">
        <f t="shared" si="3"/>
        <v/>
      </c>
      <c r="N55" s="79" t="str">
        <f t="shared" si="4"/>
        <v/>
      </c>
      <c r="O55" s="79" t="str">
        <f t="shared" si="5"/>
        <v/>
      </c>
    </row>
    <row r="56" spans="1:15" x14ac:dyDescent="0.2">
      <c r="A56" s="81" t="s">
        <v>2715</v>
      </c>
      <c r="B56" s="82" t="s">
        <v>3500</v>
      </c>
      <c r="C56" s="83">
        <v>22.15</v>
      </c>
      <c r="D56" s="81">
        <v>10</v>
      </c>
      <c r="E56" s="83">
        <v>10.8</v>
      </c>
      <c r="F56" s="81">
        <v>10</v>
      </c>
      <c r="G56" s="84" t="s">
        <v>275</v>
      </c>
      <c r="H56" s="77">
        <v>10</v>
      </c>
      <c r="I56" s="85" t="s">
        <v>2985</v>
      </c>
      <c r="J56" s="73">
        <v>58</v>
      </c>
      <c r="K56" s="78">
        <f>((VLOOKUP(A56,ProdCat!A$1:K$3000,11,FALSE))+(VLOOKUP(A56,ProdCat!A$2:K$3000,8,FALSE)))</f>
        <v>22.15</v>
      </c>
      <c r="L56" s="78">
        <f>((VLOOKUP(A56,ProdCat!A$1:K$3000,10,FALSE)+(VLOOKUP(A56,ProdCat!A$2:K$3000,8,FALSE))))</f>
        <v>10.8</v>
      </c>
      <c r="M56" s="79" t="str">
        <f t="shared" si="3"/>
        <v/>
      </c>
      <c r="N56" s="79" t="str">
        <f t="shared" si="4"/>
        <v/>
      </c>
      <c r="O56" s="79" t="str">
        <f t="shared" si="5"/>
        <v/>
      </c>
    </row>
    <row r="57" spans="1:15" x14ac:dyDescent="0.2">
      <c r="A57" s="81" t="s">
        <v>2716</v>
      </c>
      <c r="B57" s="82" t="s">
        <v>2993</v>
      </c>
      <c r="C57" s="83">
        <v>26.15</v>
      </c>
      <c r="D57" s="81">
        <v>10</v>
      </c>
      <c r="E57" s="83">
        <v>12.75</v>
      </c>
      <c r="F57" s="81">
        <v>10</v>
      </c>
      <c r="G57" s="84" t="s">
        <v>275</v>
      </c>
      <c r="H57" s="77">
        <v>30</v>
      </c>
      <c r="I57" s="85" t="s">
        <v>2985</v>
      </c>
      <c r="J57" s="73">
        <v>59</v>
      </c>
      <c r="K57" s="78">
        <f>((VLOOKUP(A57,ProdCat!A$1:K$3000,11,FALSE))+(VLOOKUP(A57,ProdCat!A$2:K$3000,8,FALSE)))</f>
        <v>26.15</v>
      </c>
      <c r="L57" s="78">
        <f>((VLOOKUP(A57,ProdCat!A$1:K$3000,10,FALSE)+(VLOOKUP(A57,ProdCat!A$2:K$3000,8,FALSE))))</f>
        <v>12.75</v>
      </c>
      <c r="M57" s="79" t="str">
        <f t="shared" si="3"/>
        <v/>
      </c>
      <c r="N57" s="79" t="str">
        <f t="shared" si="4"/>
        <v/>
      </c>
      <c r="O57" s="79" t="str">
        <f t="shared" si="5"/>
        <v/>
      </c>
    </row>
    <row r="58" spans="1:15" x14ac:dyDescent="0.2">
      <c r="A58" s="81" t="s">
        <v>1693</v>
      </c>
      <c r="B58" s="82" t="s">
        <v>3504</v>
      </c>
      <c r="C58" s="83">
        <v>22.15</v>
      </c>
      <c r="D58" s="81">
        <v>10</v>
      </c>
      <c r="E58" s="83">
        <v>10.8</v>
      </c>
      <c r="F58" s="81">
        <v>10</v>
      </c>
      <c r="G58" s="84" t="s">
        <v>275</v>
      </c>
      <c r="H58" s="77">
        <v>10</v>
      </c>
      <c r="I58" s="85" t="s">
        <v>2985</v>
      </c>
      <c r="J58" s="73">
        <v>60</v>
      </c>
      <c r="K58" s="78">
        <f>((VLOOKUP(A58,ProdCat!A$1:K$3000,11,FALSE))+(VLOOKUP(A58,ProdCat!A$2:K$3000,8,FALSE)))</f>
        <v>22.15</v>
      </c>
      <c r="L58" s="78">
        <f>((VLOOKUP(A58,ProdCat!A$1:K$3000,10,FALSE)+(VLOOKUP(A58,ProdCat!A$2:K$3000,8,FALSE))))</f>
        <v>10.8</v>
      </c>
      <c r="M58" s="79" t="str">
        <f t="shared" si="3"/>
        <v/>
      </c>
      <c r="N58" s="79" t="str">
        <f t="shared" si="4"/>
        <v/>
      </c>
      <c r="O58" s="79" t="str">
        <f t="shared" si="5"/>
        <v/>
      </c>
    </row>
    <row r="59" spans="1:15" x14ac:dyDescent="0.2">
      <c r="A59" s="81" t="s">
        <v>1694</v>
      </c>
      <c r="B59" s="82" t="s">
        <v>2991</v>
      </c>
      <c r="C59" s="83">
        <v>26.15</v>
      </c>
      <c r="D59" s="81">
        <v>10</v>
      </c>
      <c r="E59" s="83">
        <v>12.75</v>
      </c>
      <c r="F59" s="81">
        <v>10</v>
      </c>
      <c r="G59" s="84" t="s">
        <v>275</v>
      </c>
      <c r="H59" s="77">
        <v>200</v>
      </c>
      <c r="I59" s="85" t="s">
        <v>2985</v>
      </c>
      <c r="J59" s="73">
        <v>61</v>
      </c>
      <c r="K59" s="78">
        <f>((VLOOKUP(A59,ProdCat!A$1:K$3000,11,FALSE))+(VLOOKUP(A59,ProdCat!A$2:K$3000,8,FALSE)))</f>
        <v>26.15</v>
      </c>
      <c r="L59" s="78">
        <f>((VLOOKUP(A59,ProdCat!A$1:K$3000,10,FALSE)+(VLOOKUP(A59,ProdCat!A$2:K$3000,8,FALSE))))</f>
        <v>12.75</v>
      </c>
      <c r="M59" s="79" t="str">
        <f t="shared" si="3"/>
        <v/>
      </c>
      <c r="N59" s="79" t="str">
        <f t="shared" si="4"/>
        <v/>
      </c>
      <c r="O59" s="79" t="str">
        <f t="shared" si="5"/>
        <v/>
      </c>
    </row>
    <row r="60" spans="1:15" x14ac:dyDescent="0.2">
      <c r="A60" s="81" t="s">
        <v>1695</v>
      </c>
      <c r="B60" s="82" t="s">
        <v>123</v>
      </c>
      <c r="C60" s="83">
        <v>29.7</v>
      </c>
      <c r="D60" s="81">
        <v>10</v>
      </c>
      <c r="E60" s="83">
        <v>14.5</v>
      </c>
      <c r="F60" s="81">
        <v>10</v>
      </c>
      <c r="G60" s="84" t="s">
        <v>275</v>
      </c>
      <c r="H60" s="77">
        <v>40</v>
      </c>
      <c r="I60" s="85" t="s">
        <v>2985</v>
      </c>
      <c r="J60" s="73">
        <v>62</v>
      </c>
      <c r="K60" s="78">
        <f>((VLOOKUP(A60,ProdCat!A$1:K$3000,11,FALSE))+(VLOOKUP(A60,ProdCat!A$2:K$3000,8,FALSE)))</f>
        <v>29.7</v>
      </c>
      <c r="L60" s="78">
        <f>((VLOOKUP(A60,ProdCat!A$1:K$3000,10,FALSE)+(VLOOKUP(A60,ProdCat!A$2:K$3000,8,FALSE))))</f>
        <v>14.5</v>
      </c>
      <c r="M60" s="79" t="str">
        <f t="shared" si="3"/>
        <v/>
      </c>
      <c r="N60" s="79" t="str">
        <f t="shared" si="4"/>
        <v/>
      </c>
      <c r="O60" s="79" t="str">
        <f t="shared" si="5"/>
        <v/>
      </c>
    </row>
    <row r="61" spans="1:15" x14ac:dyDescent="0.2">
      <c r="A61" s="81" t="s">
        <v>2458</v>
      </c>
      <c r="B61" s="82" t="s">
        <v>3500</v>
      </c>
      <c r="C61" s="83">
        <v>31.15</v>
      </c>
      <c r="D61" s="81">
        <v>10</v>
      </c>
      <c r="E61" s="83">
        <v>15.2</v>
      </c>
      <c r="F61" s="81">
        <v>10</v>
      </c>
      <c r="G61" s="84" t="s">
        <v>286</v>
      </c>
      <c r="H61" s="77">
        <v>20</v>
      </c>
      <c r="I61" s="85" t="s">
        <v>2985</v>
      </c>
      <c r="J61" s="73">
        <v>63</v>
      </c>
      <c r="K61" s="78">
        <f>((VLOOKUP(A61,ProdCat!A$1:K$3000,11,FALSE))+(VLOOKUP(A61,ProdCat!A$2:K$3000,8,FALSE)))</f>
        <v>31.15</v>
      </c>
      <c r="L61" s="78">
        <f>((VLOOKUP(A61,ProdCat!A$1:K$3000,10,FALSE)+(VLOOKUP(A61,ProdCat!A$2:K$3000,8,FALSE))))</f>
        <v>15.2</v>
      </c>
      <c r="M61" s="79" t="str">
        <f t="shared" si="3"/>
        <v/>
      </c>
      <c r="N61" s="79" t="str">
        <f t="shared" si="4"/>
        <v/>
      </c>
      <c r="O61" s="79" t="str">
        <f t="shared" si="5"/>
        <v/>
      </c>
    </row>
    <row r="62" spans="1:15" x14ac:dyDescent="0.2">
      <c r="A62" s="81" t="s">
        <v>2023</v>
      </c>
      <c r="B62" s="82" t="s">
        <v>59</v>
      </c>
      <c r="C62" s="83">
        <v>16</v>
      </c>
      <c r="D62" s="81">
        <v>10</v>
      </c>
      <c r="E62" s="83">
        <v>7.8</v>
      </c>
      <c r="F62" s="81">
        <v>10</v>
      </c>
      <c r="G62" s="84" t="s">
        <v>278</v>
      </c>
      <c r="H62" s="77">
        <v>20</v>
      </c>
      <c r="I62" s="85" t="s">
        <v>2985</v>
      </c>
      <c r="J62" s="73">
        <v>64</v>
      </c>
      <c r="K62" s="78">
        <f>((VLOOKUP(A62,ProdCat!A$1:K$3000,11,FALSE))+(VLOOKUP(A62,ProdCat!A$2:K$3000,8,FALSE)))</f>
        <v>16</v>
      </c>
      <c r="L62" s="78">
        <f>((VLOOKUP(A62,ProdCat!A$1:K$3000,10,FALSE)+(VLOOKUP(A62,ProdCat!A$2:K$3000,8,FALSE))))</f>
        <v>7.8</v>
      </c>
      <c r="M62" s="79" t="str">
        <f t="shared" si="3"/>
        <v/>
      </c>
      <c r="N62" s="79" t="str">
        <f t="shared" si="4"/>
        <v/>
      </c>
      <c r="O62" s="79" t="str">
        <f t="shared" si="5"/>
        <v/>
      </c>
    </row>
    <row r="63" spans="1:15" ht="38.25" x14ac:dyDescent="0.2">
      <c r="A63" s="81" t="s">
        <v>1414</v>
      </c>
      <c r="B63" s="82" t="s">
        <v>2992</v>
      </c>
      <c r="C63" s="83">
        <v>34.25</v>
      </c>
      <c r="D63" s="81">
        <v>10</v>
      </c>
      <c r="E63" s="83">
        <v>16.7</v>
      </c>
      <c r="F63" s="81">
        <v>5</v>
      </c>
      <c r="G63" s="84" t="s">
        <v>237</v>
      </c>
      <c r="H63" s="77">
        <v>120</v>
      </c>
      <c r="I63" s="85" t="s">
        <v>2985</v>
      </c>
      <c r="J63" s="73">
        <v>65</v>
      </c>
      <c r="K63" s="78">
        <f>((VLOOKUP(A63,ProdCat!A$1:K$3000,11,FALSE))+(VLOOKUP(A63,ProdCat!A$2:K$3000,8,FALSE)))</f>
        <v>34.25</v>
      </c>
      <c r="L63" s="78">
        <f>((VLOOKUP(A63,ProdCat!A$1:K$3000,10,FALSE)+(VLOOKUP(A63,ProdCat!A$2:K$3000,8,FALSE))))</f>
        <v>16.7</v>
      </c>
      <c r="M63" s="79" t="str">
        <f t="shared" si="3"/>
        <v/>
      </c>
      <c r="N63" s="79" t="str">
        <f t="shared" si="4"/>
        <v/>
      </c>
      <c r="O63" s="79" t="str">
        <f t="shared" si="5"/>
        <v/>
      </c>
    </row>
    <row r="64" spans="1:15" ht="38.25" x14ac:dyDescent="0.2">
      <c r="A64" s="81" t="s">
        <v>1415</v>
      </c>
      <c r="B64" s="82" t="s">
        <v>236</v>
      </c>
      <c r="C64" s="83">
        <v>36.799999999999997</v>
      </c>
      <c r="D64" s="81">
        <v>10</v>
      </c>
      <c r="E64" s="83">
        <v>17.95</v>
      </c>
      <c r="F64" s="81">
        <v>5</v>
      </c>
      <c r="G64" s="84" t="s">
        <v>237</v>
      </c>
      <c r="H64" s="77">
        <v>120</v>
      </c>
      <c r="I64" s="85" t="s">
        <v>2985</v>
      </c>
      <c r="J64" s="73">
        <v>66</v>
      </c>
      <c r="K64" s="78">
        <f>((VLOOKUP(A64,ProdCat!A$1:K$3000,11,FALSE))+(VLOOKUP(A64,ProdCat!A$2:K$3000,8,FALSE)))</f>
        <v>36.799999999999997</v>
      </c>
      <c r="L64" s="78">
        <f>((VLOOKUP(A64,ProdCat!A$1:K$3000,10,FALSE)+(VLOOKUP(A64,ProdCat!A$2:K$3000,8,FALSE))))</f>
        <v>17.95</v>
      </c>
      <c r="M64" s="79" t="str">
        <f t="shared" si="3"/>
        <v/>
      </c>
      <c r="N64" s="79" t="str">
        <f t="shared" si="4"/>
        <v/>
      </c>
      <c r="O64" s="79" t="str">
        <f t="shared" si="5"/>
        <v/>
      </c>
    </row>
    <row r="65" spans="1:15" x14ac:dyDescent="0.2">
      <c r="A65" s="81" t="s">
        <v>1431</v>
      </c>
      <c r="B65" s="82" t="s">
        <v>59</v>
      </c>
      <c r="C65" s="83">
        <v>16</v>
      </c>
      <c r="D65" s="81">
        <v>10</v>
      </c>
      <c r="E65" s="83">
        <v>7.8</v>
      </c>
      <c r="F65" s="81">
        <v>10</v>
      </c>
      <c r="G65" s="84" t="s">
        <v>237</v>
      </c>
      <c r="H65" s="77">
        <v>20</v>
      </c>
      <c r="I65" s="85" t="s">
        <v>2985</v>
      </c>
      <c r="J65" s="73">
        <v>67</v>
      </c>
      <c r="K65" s="78">
        <f>((VLOOKUP(A65,ProdCat!A$1:K$3000,11,FALSE))+(VLOOKUP(A65,ProdCat!A$2:K$3000,8,FALSE)))</f>
        <v>16</v>
      </c>
      <c r="L65" s="78">
        <f>((VLOOKUP(A65,ProdCat!A$1:K$3000,10,FALSE)+(VLOOKUP(A65,ProdCat!A$2:K$3000,8,FALSE))))</f>
        <v>7.8</v>
      </c>
      <c r="M65" s="79" t="str">
        <f t="shared" si="3"/>
        <v/>
      </c>
      <c r="N65" s="79" t="str">
        <f t="shared" si="4"/>
        <v/>
      </c>
      <c r="O65" s="79" t="str">
        <f t="shared" si="5"/>
        <v/>
      </c>
    </row>
    <row r="66" spans="1:15" x14ac:dyDescent="0.2">
      <c r="A66" s="81" t="s">
        <v>1417</v>
      </c>
      <c r="B66" s="82" t="s">
        <v>3504</v>
      </c>
      <c r="C66" s="83">
        <v>19.600000000000001</v>
      </c>
      <c r="D66" s="81">
        <v>10</v>
      </c>
      <c r="E66" s="83">
        <v>9.5500000000000007</v>
      </c>
      <c r="F66" s="81">
        <v>10</v>
      </c>
      <c r="G66" s="84" t="s">
        <v>237</v>
      </c>
      <c r="H66" s="77">
        <v>80</v>
      </c>
      <c r="I66" s="85" t="s">
        <v>2985</v>
      </c>
      <c r="J66" s="73">
        <v>68</v>
      </c>
      <c r="K66" s="78">
        <f>((VLOOKUP(A66,ProdCat!A$1:K$3000,11,FALSE))+(VLOOKUP(A66,ProdCat!A$2:K$3000,8,FALSE)))</f>
        <v>19.600000000000001</v>
      </c>
      <c r="L66" s="78">
        <f>((VLOOKUP(A66,ProdCat!A$1:K$3000,10,FALSE)+(VLOOKUP(A66,ProdCat!A$2:K$3000,8,FALSE))))</f>
        <v>9.5500000000000007</v>
      </c>
      <c r="M66" s="79" t="str">
        <f t="shared" si="3"/>
        <v/>
      </c>
      <c r="N66" s="79" t="str">
        <f t="shared" si="4"/>
        <v/>
      </c>
      <c r="O66" s="79" t="str">
        <f t="shared" si="5"/>
        <v/>
      </c>
    </row>
    <row r="67" spans="1:15" x14ac:dyDescent="0.2">
      <c r="A67" s="81" t="s">
        <v>1419</v>
      </c>
      <c r="B67" s="82" t="s">
        <v>3502</v>
      </c>
      <c r="C67" s="83">
        <v>21.4</v>
      </c>
      <c r="D67" s="81">
        <v>10</v>
      </c>
      <c r="E67" s="83">
        <v>10.45</v>
      </c>
      <c r="F67" s="81">
        <v>10</v>
      </c>
      <c r="G67" s="84" t="s">
        <v>237</v>
      </c>
      <c r="H67" s="77">
        <v>10</v>
      </c>
      <c r="I67" s="85" t="s">
        <v>2985</v>
      </c>
      <c r="J67" s="73">
        <v>69</v>
      </c>
      <c r="K67" s="78">
        <f>((VLOOKUP(A67,ProdCat!A$1:K$3000,11,FALSE))+(VLOOKUP(A67,ProdCat!A$2:K$3000,8,FALSE)))</f>
        <v>21.4</v>
      </c>
      <c r="L67" s="78">
        <f>((VLOOKUP(A67,ProdCat!A$1:K$3000,10,FALSE)+(VLOOKUP(A67,ProdCat!A$2:K$3000,8,FALSE))))</f>
        <v>10.45</v>
      </c>
      <c r="M67" s="79" t="str">
        <f t="shared" ref="M67:M129" si="6">IF(C67=K67,"","FIX")</f>
        <v/>
      </c>
      <c r="N67" s="79" t="str">
        <f t="shared" ref="N67:N129" si="7">IF(E67=L67,"","FIX")</f>
        <v/>
      </c>
      <c r="O67" s="79" t="str">
        <f t="shared" ref="O67:O129" si="8">IF(H67&lt;D67,"Do not list","")</f>
        <v/>
      </c>
    </row>
    <row r="68" spans="1:15" x14ac:dyDescent="0.2">
      <c r="A68" s="81" t="s">
        <v>1420</v>
      </c>
      <c r="B68" s="82" t="s">
        <v>2991</v>
      </c>
      <c r="C68" s="83">
        <v>23.05</v>
      </c>
      <c r="D68" s="81">
        <v>10</v>
      </c>
      <c r="E68" s="83">
        <v>11.25</v>
      </c>
      <c r="F68" s="81">
        <v>10</v>
      </c>
      <c r="G68" s="84" t="s">
        <v>237</v>
      </c>
      <c r="H68" s="77">
        <v>70</v>
      </c>
      <c r="I68" s="85" t="s">
        <v>2985</v>
      </c>
      <c r="J68" s="73">
        <v>70</v>
      </c>
      <c r="K68" s="78">
        <f>((VLOOKUP(A68,ProdCat!A$1:K$3000,11,FALSE))+(VLOOKUP(A68,ProdCat!A$2:K$3000,8,FALSE)))</f>
        <v>23.05</v>
      </c>
      <c r="L68" s="78">
        <f>((VLOOKUP(A68,ProdCat!A$1:K$3000,10,FALSE)+(VLOOKUP(A68,ProdCat!A$2:K$3000,8,FALSE))))</f>
        <v>11.25</v>
      </c>
      <c r="M68" s="79" t="str">
        <f t="shared" si="6"/>
        <v/>
      </c>
      <c r="N68" s="79" t="str">
        <f t="shared" si="7"/>
        <v/>
      </c>
      <c r="O68" s="79" t="str">
        <f t="shared" si="8"/>
        <v/>
      </c>
    </row>
    <row r="69" spans="1:15" x14ac:dyDescent="0.2">
      <c r="A69" s="81" t="s">
        <v>1427</v>
      </c>
      <c r="B69" s="82" t="s">
        <v>233</v>
      </c>
      <c r="C69" s="83">
        <v>33.200000000000003</v>
      </c>
      <c r="D69" s="81">
        <v>10</v>
      </c>
      <c r="E69" s="83">
        <v>16.2</v>
      </c>
      <c r="F69" s="81">
        <v>10</v>
      </c>
      <c r="G69" s="84" t="s">
        <v>237</v>
      </c>
      <c r="H69" s="77">
        <v>20</v>
      </c>
      <c r="I69" s="85" t="s">
        <v>2985</v>
      </c>
      <c r="J69" s="73">
        <v>71</v>
      </c>
      <c r="K69" s="78">
        <f>((VLOOKUP(A69,ProdCat!A$1:K$3000,11,FALSE))+(VLOOKUP(A69,ProdCat!A$2:K$3000,8,FALSE)))</f>
        <v>33.200000000000003</v>
      </c>
      <c r="L69" s="78">
        <f>((VLOOKUP(A69,ProdCat!A$1:K$3000,10,FALSE)+(VLOOKUP(A69,ProdCat!A$2:K$3000,8,FALSE))))</f>
        <v>16.2</v>
      </c>
      <c r="M69" s="79" t="str">
        <f t="shared" si="6"/>
        <v/>
      </c>
      <c r="N69" s="79" t="str">
        <f t="shared" si="7"/>
        <v/>
      </c>
      <c r="O69" s="79" t="str">
        <f t="shared" si="8"/>
        <v/>
      </c>
    </row>
    <row r="70" spans="1:15" ht="38.25" x14ac:dyDescent="0.2">
      <c r="A70" s="81" t="s">
        <v>3017</v>
      </c>
      <c r="B70" s="82" t="s">
        <v>289</v>
      </c>
      <c r="C70" s="83">
        <v>48.5</v>
      </c>
      <c r="D70" s="81">
        <v>10</v>
      </c>
      <c r="E70" s="83">
        <v>23.65</v>
      </c>
      <c r="F70" s="81">
        <v>5</v>
      </c>
      <c r="G70" s="84" t="s">
        <v>124</v>
      </c>
      <c r="H70" s="77">
        <v>10</v>
      </c>
      <c r="I70" s="85" t="s">
        <v>2985</v>
      </c>
      <c r="J70" s="73">
        <v>72</v>
      </c>
      <c r="K70" s="78">
        <f>((VLOOKUP(A70,ProdCat!A$1:K$3000,11,FALSE))+(VLOOKUP(A70,ProdCat!A$2:K$3000,8,FALSE)))</f>
        <v>48.5</v>
      </c>
      <c r="L70" s="78">
        <f>((VLOOKUP(A70,ProdCat!A$1:K$3000,10,FALSE)+(VLOOKUP(A70,ProdCat!A$2:K$3000,8,FALSE))))</f>
        <v>23.65</v>
      </c>
      <c r="M70" s="79" t="str">
        <f t="shared" si="6"/>
        <v/>
      </c>
      <c r="N70" s="79" t="str">
        <f t="shared" si="7"/>
        <v/>
      </c>
      <c r="O70" s="79" t="str">
        <f t="shared" si="8"/>
        <v/>
      </c>
    </row>
    <row r="71" spans="1:15" ht="38.25" x14ac:dyDescent="0.2">
      <c r="A71" s="81" t="s">
        <v>3018</v>
      </c>
      <c r="B71" s="82" t="s">
        <v>2990</v>
      </c>
      <c r="C71" s="83">
        <v>51.55</v>
      </c>
      <c r="D71" s="81">
        <v>10</v>
      </c>
      <c r="E71" s="83">
        <v>25.15</v>
      </c>
      <c r="F71" s="81">
        <v>5</v>
      </c>
      <c r="G71" s="84" t="s">
        <v>124</v>
      </c>
      <c r="H71" s="77">
        <v>30</v>
      </c>
      <c r="I71" s="85" t="s">
        <v>2985</v>
      </c>
      <c r="J71" s="73">
        <v>73</v>
      </c>
      <c r="K71" s="78">
        <f>((VLOOKUP(A71,ProdCat!A$1:K$3000,11,FALSE))+(VLOOKUP(A71,ProdCat!A$2:K$3000,8,FALSE)))</f>
        <v>51.55</v>
      </c>
      <c r="L71" s="78">
        <f>((VLOOKUP(A71,ProdCat!A$1:K$3000,10,FALSE)+(VLOOKUP(A71,ProdCat!A$2:K$3000,8,FALSE))))</f>
        <v>25.15</v>
      </c>
      <c r="M71" s="79" t="str">
        <f t="shared" si="6"/>
        <v/>
      </c>
      <c r="N71" s="79" t="str">
        <f t="shared" si="7"/>
        <v/>
      </c>
      <c r="O71" s="79" t="str">
        <f t="shared" si="8"/>
        <v/>
      </c>
    </row>
    <row r="72" spans="1:15" ht="38.25" x14ac:dyDescent="0.2">
      <c r="A72" s="81" t="s">
        <v>3652</v>
      </c>
      <c r="B72" s="82" t="s">
        <v>3016</v>
      </c>
      <c r="C72" s="83">
        <v>55.35</v>
      </c>
      <c r="D72" s="81">
        <v>10</v>
      </c>
      <c r="E72" s="83">
        <v>27</v>
      </c>
      <c r="F72" s="81">
        <v>5</v>
      </c>
      <c r="G72" s="84" t="s">
        <v>124</v>
      </c>
      <c r="H72" s="77">
        <v>30</v>
      </c>
      <c r="I72" s="85" t="s">
        <v>2985</v>
      </c>
      <c r="J72" s="73">
        <v>74</v>
      </c>
      <c r="K72" s="78">
        <f>((VLOOKUP(A72,ProdCat!A$1:K$3000,11,FALSE))+(VLOOKUP(A72,ProdCat!A$2:K$3000,8,FALSE)))</f>
        <v>55.35</v>
      </c>
      <c r="L72" s="78">
        <f>((VLOOKUP(A72,ProdCat!A$1:K$3000,10,FALSE)+(VLOOKUP(A72,ProdCat!A$2:K$3000,8,FALSE))))</f>
        <v>27</v>
      </c>
      <c r="M72" s="79" t="str">
        <f t="shared" si="6"/>
        <v/>
      </c>
      <c r="N72" s="79" t="str">
        <f t="shared" si="7"/>
        <v/>
      </c>
      <c r="O72" s="79" t="str">
        <f t="shared" si="8"/>
        <v/>
      </c>
    </row>
    <row r="73" spans="1:15" x14ac:dyDescent="0.2">
      <c r="A73" s="81" t="s">
        <v>2731</v>
      </c>
      <c r="B73" s="82" t="s">
        <v>3500</v>
      </c>
      <c r="C73" s="83">
        <v>28.1</v>
      </c>
      <c r="D73" s="81">
        <v>10</v>
      </c>
      <c r="E73" s="83">
        <v>13.7</v>
      </c>
      <c r="F73" s="81">
        <v>10</v>
      </c>
      <c r="G73" s="84" t="s">
        <v>279</v>
      </c>
      <c r="H73" s="77">
        <v>20</v>
      </c>
      <c r="I73" s="85" t="s">
        <v>2985</v>
      </c>
      <c r="J73" s="73">
        <v>75</v>
      </c>
      <c r="K73" s="78">
        <f>((VLOOKUP(A73,ProdCat!A$1:K$3000,11,FALSE))+(VLOOKUP(A73,ProdCat!A$2:K$3000,8,FALSE)))</f>
        <v>28.1</v>
      </c>
      <c r="L73" s="78">
        <f>((VLOOKUP(A73,ProdCat!A$1:K$3000,10,FALSE)+(VLOOKUP(A73,ProdCat!A$2:K$3000,8,FALSE))))</f>
        <v>13.7</v>
      </c>
      <c r="M73" s="79" t="str">
        <f t="shared" si="6"/>
        <v/>
      </c>
      <c r="N73" s="79" t="str">
        <f t="shared" si="7"/>
        <v/>
      </c>
      <c r="O73" s="79" t="str">
        <f t="shared" si="8"/>
        <v/>
      </c>
    </row>
    <row r="74" spans="1:15" x14ac:dyDescent="0.2">
      <c r="A74" s="81" t="s">
        <v>2732</v>
      </c>
      <c r="B74" s="82" t="s">
        <v>2993</v>
      </c>
      <c r="C74" s="83">
        <v>31.75</v>
      </c>
      <c r="D74" s="81">
        <v>10</v>
      </c>
      <c r="E74" s="83">
        <v>15.5</v>
      </c>
      <c r="F74" s="81">
        <v>10</v>
      </c>
      <c r="G74" s="84" t="s">
        <v>279</v>
      </c>
      <c r="H74" s="77">
        <v>180</v>
      </c>
      <c r="I74" s="85" t="s">
        <v>2985</v>
      </c>
      <c r="J74" s="73">
        <v>76</v>
      </c>
      <c r="K74" s="78">
        <f>((VLOOKUP(A74,ProdCat!A$1:K$3000,11,FALSE))+(VLOOKUP(A74,ProdCat!A$2:K$3000,8,FALSE)))</f>
        <v>31.75</v>
      </c>
      <c r="L74" s="78">
        <f>((VLOOKUP(A74,ProdCat!A$1:K$3000,10,FALSE)+(VLOOKUP(A74,ProdCat!A$2:K$3000,8,FALSE))))</f>
        <v>15.5</v>
      </c>
      <c r="M74" s="79" t="str">
        <f t="shared" si="6"/>
        <v/>
      </c>
      <c r="N74" s="79" t="str">
        <f t="shared" si="7"/>
        <v/>
      </c>
      <c r="O74" s="79" t="str">
        <f t="shared" si="8"/>
        <v/>
      </c>
    </row>
    <row r="75" spans="1:15" x14ac:dyDescent="0.2">
      <c r="A75" s="81" t="s">
        <v>2733</v>
      </c>
      <c r="B75" s="82" t="s">
        <v>116</v>
      </c>
      <c r="C75" s="83">
        <v>35.049999999999997</v>
      </c>
      <c r="D75" s="81">
        <v>10</v>
      </c>
      <c r="E75" s="83">
        <v>17.100000000000001</v>
      </c>
      <c r="F75" s="81">
        <v>10</v>
      </c>
      <c r="G75" s="84" t="s">
        <v>279</v>
      </c>
      <c r="H75" s="86">
        <v>710</v>
      </c>
      <c r="I75" s="85" t="s">
        <v>2985</v>
      </c>
      <c r="J75" s="73">
        <v>77</v>
      </c>
      <c r="K75" s="78">
        <f>((VLOOKUP(A75,ProdCat!A$1:K$3000,11,FALSE))+(VLOOKUP(A75,ProdCat!A$2:K$3000,8,FALSE)))</f>
        <v>35.049999999999997</v>
      </c>
      <c r="L75" s="78">
        <f>((VLOOKUP(A75,ProdCat!A$1:K$3000,10,FALSE)+(VLOOKUP(A75,ProdCat!A$2:K$3000,8,FALSE))))</f>
        <v>17.100000000000001</v>
      </c>
      <c r="M75" s="79" t="str">
        <f t="shared" si="6"/>
        <v/>
      </c>
      <c r="N75" s="79" t="str">
        <f t="shared" si="7"/>
        <v/>
      </c>
      <c r="O75" s="79" t="str">
        <f t="shared" si="8"/>
        <v/>
      </c>
    </row>
    <row r="76" spans="1:15" ht="38.25" x14ac:dyDescent="0.2">
      <c r="A76" s="81" t="s">
        <v>2735</v>
      </c>
      <c r="B76" s="82" t="s">
        <v>236</v>
      </c>
      <c r="C76" s="83">
        <v>49.9</v>
      </c>
      <c r="D76" s="81">
        <v>10</v>
      </c>
      <c r="E76" s="83">
        <v>24.35</v>
      </c>
      <c r="F76" s="81">
        <v>5</v>
      </c>
      <c r="G76" s="84" t="s">
        <v>279</v>
      </c>
      <c r="H76" s="77">
        <v>80</v>
      </c>
      <c r="I76" s="85" t="s">
        <v>2985</v>
      </c>
      <c r="J76" s="73">
        <v>78</v>
      </c>
      <c r="K76" s="78">
        <f>((VLOOKUP(A76,ProdCat!A$1:K$3000,11,FALSE))+(VLOOKUP(A76,ProdCat!A$2:K$3000,8,FALSE)))</f>
        <v>49.9</v>
      </c>
      <c r="L76" s="78">
        <f>((VLOOKUP(A76,ProdCat!A$1:K$3000,10,FALSE)+(VLOOKUP(A76,ProdCat!A$2:K$3000,8,FALSE))))</f>
        <v>24.35</v>
      </c>
      <c r="M76" s="79" t="str">
        <f t="shared" si="6"/>
        <v/>
      </c>
      <c r="N76" s="79" t="str">
        <f t="shared" si="7"/>
        <v/>
      </c>
      <c r="O76" s="79" t="str">
        <f t="shared" si="8"/>
        <v/>
      </c>
    </row>
    <row r="77" spans="1:15" ht="38.25" x14ac:dyDescent="0.2">
      <c r="A77" s="81" t="s">
        <v>2736</v>
      </c>
      <c r="B77" s="82" t="s">
        <v>289</v>
      </c>
      <c r="C77" s="83">
        <v>54</v>
      </c>
      <c r="D77" s="81">
        <v>10</v>
      </c>
      <c r="E77" s="83">
        <v>26.35</v>
      </c>
      <c r="F77" s="81">
        <v>5</v>
      </c>
      <c r="G77" s="84" t="s">
        <v>279</v>
      </c>
      <c r="H77" s="77">
        <v>120</v>
      </c>
      <c r="I77" s="85" t="s">
        <v>2985</v>
      </c>
      <c r="J77" s="73">
        <v>79</v>
      </c>
      <c r="K77" s="78">
        <f>((VLOOKUP(A77,ProdCat!A$1:K$3000,11,FALSE))+(VLOOKUP(A77,ProdCat!A$2:K$3000,8,FALSE)))</f>
        <v>54</v>
      </c>
      <c r="L77" s="78">
        <f>((VLOOKUP(A77,ProdCat!A$1:K$3000,10,FALSE)+(VLOOKUP(A77,ProdCat!A$2:K$3000,8,FALSE))))</f>
        <v>26.35</v>
      </c>
      <c r="M77" s="79" t="str">
        <f t="shared" si="6"/>
        <v/>
      </c>
      <c r="N77" s="79" t="str">
        <f t="shared" si="7"/>
        <v/>
      </c>
      <c r="O77" s="79" t="str">
        <f t="shared" si="8"/>
        <v/>
      </c>
    </row>
    <row r="78" spans="1:15" x14ac:dyDescent="0.2">
      <c r="A78" s="81" t="s">
        <v>2028</v>
      </c>
      <c r="B78" s="82" t="s">
        <v>3504</v>
      </c>
      <c r="C78" s="83">
        <v>28.1</v>
      </c>
      <c r="D78" s="81">
        <v>10</v>
      </c>
      <c r="E78" s="83">
        <v>13.7</v>
      </c>
      <c r="F78" s="81">
        <v>10</v>
      </c>
      <c r="G78" s="84" t="s">
        <v>279</v>
      </c>
      <c r="H78" s="77">
        <v>110</v>
      </c>
      <c r="I78" s="85" t="s">
        <v>2985</v>
      </c>
      <c r="J78" s="73">
        <v>80</v>
      </c>
      <c r="K78" s="78">
        <f>((VLOOKUP(A78,ProdCat!A$1:K$3000,11,FALSE))+(VLOOKUP(A78,ProdCat!A$2:K$3000,8,FALSE)))</f>
        <v>28.1</v>
      </c>
      <c r="L78" s="78">
        <f>((VLOOKUP(A78,ProdCat!A$1:K$3000,10,FALSE)+(VLOOKUP(A78,ProdCat!A$2:K$3000,8,FALSE))))</f>
        <v>13.7</v>
      </c>
      <c r="M78" s="79" t="str">
        <f t="shared" si="6"/>
        <v/>
      </c>
      <c r="N78" s="79" t="str">
        <f t="shared" si="7"/>
        <v/>
      </c>
      <c r="O78" s="79" t="str">
        <f t="shared" si="8"/>
        <v/>
      </c>
    </row>
    <row r="79" spans="1:15" x14ac:dyDescent="0.2">
      <c r="A79" s="81" t="s">
        <v>2029</v>
      </c>
      <c r="B79" s="82" t="s">
        <v>2991</v>
      </c>
      <c r="C79" s="83">
        <v>31.75</v>
      </c>
      <c r="D79" s="81">
        <v>10</v>
      </c>
      <c r="E79" s="83">
        <v>15.5</v>
      </c>
      <c r="F79" s="81">
        <v>10</v>
      </c>
      <c r="G79" s="84" t="s">
        <v>279</v>
      </c>
      <c r="H79" s="77">
        <v>370</v>
      </c>
      <c r="I79" s="85" t="s">
        <v>2985</v>
      </c>
      <c r="J79" s="73">
        <v>81</v>
      </c>
      <c r="K79" s="78">
        <f>((VLOOKUP(A79,ProdCat!A$1:K$3000,11,FALSE))+(VLOOKUP(A79,ProdCat!A$2:K$3000,8,FALSE)))</f>
        <v>31.75</v>
      </c>
      <c r="L79" s="78">
        <f>((VLOOKUP(A79,ProdCat!A$1:K$3000,10,FALSE)+(VLOOKUP(A79,ProdCat!A$2:K$3000,8,FALSE))))</f>
        <v>15.5</v>
      </c>
      <c r="M79" s="79" t="str">
        <f t="shared" si="6"/>
        <v/>
      </c>
      <c r="N79" s="79" t="str">
        <f t="shared" si="7"/>
        <v/>
      </c>
      <c r="O79" s="79" t="str">
        <f t="shared" si="8"/>
        <v/>
      </c>
    </row>
    <row r="80" spans="1:15" x14ac:dyDescent="0.2">
      <c r="A80" s="81" t="s">
        <v>2031</v>
      </c>
      <c r="B80" s="82" t="s">
        <v>123</v>
      </c>
      <c r="C80" s="83">
        <v>35.049999999999997</v>
      </c>
      <c r="D80" s="81">
        <v>10</v>
      </c>
      <c r="E80" s="83">
        <v>17.100000000000001</v>
      </c>
      <c r="F80" s="81">
        <v>10</v>
      </c>
      <c r="G80" s="84" t="s">
        <v>279</v>
      </c>
      <c r="H80" s="77">
        <v>710</v>
      </c>
      <c r="I80" s="85" t="s">
        <v>2985</v>
      </c>
      <c r="J80" s="73">
        <v>82</v>
      </c>
      <c r="K80" s="78">
        <f>((VLOOKUP(A80,ProdCat!A$1:K$3000,11,FALSE))+(VLOOKUP(A80,ProdCat!A$2:K$3000,8,FALSE)))</f>
        <v>35.049999999999997</v>
      </c>
      <c r="L80" s="78">
        <f>((VLOOKUP(A80,ProdCat!A$1:K$3000,10,FALSE)+(VLOOKUP(A80,ProdCat!A$2:K$3000,8,FALSE))))</f>
        <v>17.100000000000001</v>
      </c>
      <c r="M80" s="79" t="str">
        <f t="shared" si="6"/>
        <v/>
      </c>
      <c r="N80" s="79" t="str">
        <f t="shared" si="7"/>
        <v/>
      </c>
      <c r="O80" s="79" t="str">
        <f t="shared" si="8"/>
        <v/>
      </c>
    </row>
    <row r="81" spans="1:15" x14ac:dyDescent="0.2">
      <c r="A81" s="81" t="s">
        <v>1519</v>
      </c>
      <c r="B81" s="82" t="s">
        <v>2993</v>
      </c>
      <c r="C81" s="83">
        <v>26.15</v>
      </c>
      <c r="D81" s="81">
        <v>10</v>
      </c>
      <c r="E81" s="83">
        <v>12.75</v>
      </c>
      <c r="F81" s="81">
        <v>10</v>
      </c>
      <c r="G81" s="84" t="s">
        <v>125</v>
      </c>
      <c r="H81" s="77">
        <v>150</v>
      </c>
      <c r="I81" s="85" t="s">
        <v>2985</v>
      </c>
      <c r="J81" s="73">
        <v>83</v>
      </c>
      <c r="K81" s="78">
        <f>((VLOOKUP(A81,ProdCat!A$1:K$3000,11,FALSE))+(VLOOKUP(A81,ProdCat!A$2:K$3000,8,FALSE)))</f>
        <v>26.15</v>
      </c>
      <c r="L81" s="78">
        <f>((VLOOKUP(A81,ProdCat!A$1:K$3000,10,FALSE)+(VLOOKUP(A81,ProdCat!A$2:K$3000,8,FALSE))))</f>
        <v>12.75</v>
      </c>
      <c r="M81" s="79" t="str">
        <f t="shared" si="6"/>
        <v/>
      </c>
      <c r="N81" s="79" t="str">
        <f t="shared" si="7"/>
        <v/>
      </c>
      <c r="O81" s="79" t="str">
        <f t="shared" si="8"/>
        <v/>
      </c>
    </row>
    <row r="82" spans="1:15" x14ac:dyDescent="0.2">
      <c r="A82" s="81" t="s">
        <v>1521</v>
      </c>
      <c r="B82" s="82" t="s">
        <v>116</v>
      </c>
      <c r="C82" s="83">
        <v>29.7</v>
      </c>
      <c r="D82" s="81">
        <v>10</v>
      </c>
      <c r="E82" s="83">
        <v>14.5</v>
      </c>
      <c r="F82" s="81">
        <v>10</v>
      </c>
      <c r="G82" s="84" t="s">
        <v>125</v>
      </c>
      <c r="H82" s="77">
        <v>760</v>
      </c>
      <c r="I82" s="85" t="s">
        <v>2985</v>
      </c>
      <c r="J82" s="73">
        <v>84</v>
      </c>
      <c r="K82" s="78">
        <f>((VLOOKUP(A82,ProdCat!A$1:K$3000,11,FALSE))+(VLOOKUP(A82,ProdCat!A$2:K$3000,8,FALSE)))</f>
        <v>29.7</v>
      </c>
      <c r="L82" s="78">
        <f>((VLOOKUP(A82,ProdCat!A$1:K$3000,10,FALSE)+(VLOOKUP(A82,ProdCat!A$2:K$3000,8,FALSE))))</f>
        <v>14.5</v>
      </c>
      <c r="M82" s="79" t="str">
        <f t="shared" si="6"/>
        <v/>
      </c>
      <c r="N82" s="79" t="str">
        <f t="shared" si="7"/>
        <v/>
      </c>
      <c r="O82" s="79" t="str">
        <f t="shared" si="8"/>
        <v/>
      </c>
    </row>
    <row r="83" spans="1:15" ht="38.25" x14ac:dyDescent="0.2">
      <c r="A83" s="81" t="s">
        <v>2702</v>
      </c>
      <c r="B83" s="82" t="s">
        <v>2990</v>
      </c>
      <c r="C83" s="83">
        <v>51.55</v>
      </c>
      <c r="D83" s="81">
        <v>10</v>
      </c>
      <c r="E83" s="83">
        <v>25.15</v>
      </c>
      <c r="F83" s="81">
        <v>5</v>
      </c>
      <c r="G83" s="84" t="s">
        <v>125</v>
      </c>
      <c r="H83" s="77">
        <v>30</v>
      </c>
      <c r="I83" s="85" t="s">
        <v>2985</v>
      </c>
      <c r="J83" s="73">
        <v>85</v>
      </c>
      <c r="K83" s="78">
        <f>((VLOOKUP(A83,ProdCat!A$1:K$3000,11,FALSE))+(VLOOKUP(A83,ProdCat!A$2:K$3000,8,FALSE)))</f>
        <v>51.55</v>
      </c>
      <c r="L83" s="78">
        <f>((VLOOKUP(A83,ProdCat!A$1:K$3000,10,FALSE)+(VLOOKUP(A83,ProdCat!A$2:K$3000,8,FALSE))))</f>
        <v>25.15</v>
      </c>
      <c r="M83" s="79" t="str">
        <f t="shared" si="6"/>
        <v/>
      </c>
      <c r="N83" s="79" t="str">
        <f t="shared" si="7"/>
        <v/>
      </c>
      <c r="O83" s="79" t="str">
        <f t="shared" si="8"/>
        <v/>
      </c>
    </row>
    <row r="84" spans="1:15" x14ac:dyDescent="0.2">
      <c r="A84" s="81" t="s">
        <v>3341</v>
      </c>
      <c r="B84" s="82" t="s">
        <v>3504</v>
      </c>
      <c r="C84" s="83">
        <v>22.15</v>
      </c>
      <c r="D84" s="81">
        <v>10</v>
      </c>
      <c r="E84" s="83">
        <v>10.8</v>
      </c>
      <c r="F84" s="81">
        <v>10</v>
      </c>
      <c r="G84" s="84" t="s">
        <v>125</v>
      </c>
      <c r="H84" s="77">
        <v>100</v>
      </c>
      <c r="I84" s="85" t="s">
        <v>2985</v>
      </c>
      <c r="J84" s="73">
        <v>86</v>
      </c>
      <c r="K84" s="78">
        <f>((VLOOKUP(A84,ProdCat!A$1:K$3000,11,FALSE))+(VLOOKUP(A84,ProdCat!A$2:K$3000,8,FALSE)))</f>
        <v>22.15</v>
      </c>
      <c r="L84" s="78">
        <f>((VLOOKUP(A84,ProdCat!A$1:K$3000,10,FALSE)+(VLOOKUP(A84,ProdCat!A$2:K$3000,8,FALSE))))</f>
        <v>10.8</v>
      </c>
      <c r="M84" s="79" t="str">
        <f t="shared" si="6"/>
        <v/>
      </c>
      <c r="N84" s="79" t="str">
        <f t="shared" si="7"/>
        <v/>
      </c>
      <c r="O84" s="79" t="str">
        <f t="shared" si="8"/>
        <v/>
      </c>
    </row>
    <row r="85" spans="1:15" x14ac:dyDescent="0.2">
      <c r="A85" s="81" t="s">
        <v>3342</v>
      </c>
      <c r="B85" s="82" t="s">
        <v>2991</v>
      </c>
      <c r="C85" s="83">
        <v>26.15</v>
      </c>
      <c r="D85" s="81">
        <v>10</v>
      </c>
      <c r="E85" s="83">
        <v>12.75</v>
      </c>
      <c r="F85" s="81">
        <v>10</v>
      </c>
      <c r="G85" s="84" t="s">
        <v>125</v>
      </c>
      <c r="H85" s="77">
        <v>230</v>
      </c>
      <c r="I85" s="85" t="s">
        <v>2985</v>
      </c>
      <c r="J85" s="73">
        <v>87</v>
      </c>
      <c r="K85" s="78">
        <f>((VLOOKUP(A85,ProdCat!A$1:K$3000,11,FALSE))+(VLOOKUP(A85,ProdCat!A$2:K$3000,8,FALSE)))</f>
        <v>26.15</v>
      </c>
      <c r="L85" s="78">
        <f>((VLOOKUP(A85,ProdCat!A$1:K$3000,10,FALSE)+(VLOOKUP(A85,ProdCat!A$2:K$3000,8,FALSE))))</f>
        <v>12.75</v>
      </c>
      <c r="M85" s="79" t="str">
        <f t="shared" si="6"/>
        <v/>
      </c>
      <c r="N85" s="79" t="str">
        <f t="shared" si="7"/>
        <v/>
      </c>
      <c r="O85" s="79" t="str">
        <f t="shared" si="8"/>
        <v/>
      </c>
    </row>
    <row r="86" spans="1:15" x14ac:dyDescent="0.2">
      <c r="A86" s="81" t="s">
        <v>3020</v>
      </c>
      <c r="B86" s="82" t="s">
        <v>123</v>
      </c>
      <c r="C86" s="83">
        <v>29.7</v>
      </c>
      <c r="D86" s="81">
        <v>10</v>
      </c>
      <c r="E86" s="83">
        <v>14.5</v>
      </c>
      <c r="F86" s="81">
        <v>10</v>
      </c>
      <c r="G86" s="84" t="s">
        <v>125</v>
      </c>
      <c r="H86" s="77">
        <v>350</v>
      </c>
      <c r="I86" s="85" t="s">
        <v>2985</v>
      </c>
      <c r="J86" s="73">
        <v>88</v>
      </c>
      <c r="K86" s="78">
        <f>((VLOOKUP(A86,ProdCat!A$1:K$3000,11,FALSE))+(VLOOKUP(A86,ProdCat!A$2:K$3000,8,FALSE)))</f>
        <v>29.7</v>
      </c>
      <c r="L86" s="78">
        <f>((VLOOKUP(A86,ProdCat!A$1:K$3000,10,FALSE)+(VLOOKUP(A86,ProdCat!A$2:K$3000,8,FALSE))))</f>
        <v>14.5</v>
      </c>
      <c r="M86" s="79" t="str">
        <f t="shared" si="6"/>
        <v/>
      </c>
      <c r="N86" s="79" t="str">
        <f t="shared" si="7"/>
        <v/>
      </c>
      <c r="O86" s="79" t="str">
        <f t="shared" si="8"/>
        <v/>
      </c>
    </row>
    <row r="87" spans="1:15" x14ac:dyDescent="0.2">
      <c r="A87" s="81" t="s">
        <v>3021</v>
      </c>
      <c r="B87" s="82" t="s">
        <v>60</v>
      </c>
      <c r="C87" s="83">
        <v>6.55</v>
      </c>
      <c r="D87" s="81">
        <v>50</v>
      </c>
      <c r="E87" s="83">
        <v>3.2</v>
      </c>
      <c r="F87" s="81">
        <v>50</v>
      </c>
      <c r="G87" s="84" t="s">
        <v>3022</v>
      </c>
      <c r="H87" s="77">
        <v>650</v>
      </c>
      <c r="I87" s="85" t="s">
        <v>2985</v>
      </c>
      <c r="J87" s="73">
        <v>89</v>
      </c>
      <c r="K87" s="78">
        <f>((VLOOKUP(A87,ProdCat!A$1:K$3000,11,FALSE))+(VLOOKUP(A87,ProdCat!A$2:K$3000,8,FALSE)))</f>
        <v>6.55</v>
      </c>
      <c r="L87" s="78">
        <f>((VLOOKUP(A87,ProdCat!A$1:K$3000,10,FALSE)+(VLOOKUP(A87,ProdCat!A$2:K$3000,8,FALSE))))</f>
        <v>3.2</v>
      </c>
      <c r="M87" s="79" t="str">
        <f t="shared" si="6"/>
        <v/>
      </c>
      <c r="N87" s="79" t="str">
        <f t="shared" si="7"/>
        <v/>
      </c>
      <c r="O87" s="79" t="str">
        <f t="shared" si="8"/>
        <v/>
      </c>
    </row>
    <row r="88" spans="1:15" x14ac:dyDescent="0.2">
      <c r="A88" s="81" t="s">
        <v>3712</v>
      </c>
      <c r="B88" s="82" t="s">
        <v>1377</v>
      </c>
      <c r="C88" s="83">
        <v>16.3</v>
      </c>
      <c r="D88" s="81">
        <v>10</v>
      </c>
      <c r="E88" s="83">
        <v>7.95</v>
      </c>
      <c r="F88" s="81">
        <v>10</v>
      </c>
      <c r="G88" s="84" t="s">
        <v>3022</v>
      </c>
      <c r="H88" s="77">
        <v>310</v>
      </c>
      <c r="I88" s="85" t="s">
        <v>2985</v>
      </c>
      <c r="J88" s="73">
        <v>90</v>
      </c>
      <c r="K88" s="78">
        <f>((VLOOKUP(A88,ProdCat!A$1:K$3000,11,FALSE))+(VLOOKUP(A88,ProdCat!A$2:K$3000,8,FALSE)))</f>
        <v>16.3</v>
      </c>
      <c r="L88" s="78">
        <f>((VLOOKUP(A88,ProdCat!A$1:K$3000,10,FALSE)+(VLOOKUP(A88,ProdCat!A$2:K$3000,8,FALSE))))</f>
        <v>7.95</v>
      </c>
      <c r="M88" s="79" t="str">
        <f t="shared" si="6"/>
        <v/>
      </c>
      <c r="N88" s="79" t="str">
        <f t="shared" si="7"/>
        <v/>
      </c>
      <c r="O88" s="79" t="str">
        <f t="shared" si="8"/>
        <v/>
      </c>
    </row>
    <row r="89" spans="1:15" x14ac:dyDescent="0.2">
      <c r="A89" s="81" t="s">
        <v>3024</v>
      </c>
      <c r="B89" s="82" t="s">
        <v>3025</v>
      </c>
      <c r="C89" s="83">
        <v>4.2</v>
      </c>
      <c r="D89" s="81">
        <v>50</v>
      </c>
      <c r="E89" s="83">
        <v>2.0499999999999998</v>
      </c>
      <c r="F89" s="81">
        <v>25</v>
      </c>
      <c r="G89" s="84" t="s">
        <v>29</v>
      </c>
      <c r="H89" s="77">
        <v>1700</v>
      </c>
      <c r="I89" s="85" t="s">
        <v>2985</v>
      </c>
      <c r="J89" s="73">
        <v>91</v>
      </c>
      <c r="K89" s="78">
        <f>((VLOOKUP(A89,ProdCat!A$1:K$3000,11,FALSE))+(VLOOKUP(A89,ProdCat!A$2:K$3000,8,FALSE)))</f>
        <v>4.2</v>
      </c>
      <c r="L89" s="78">
        <f>((VLOOKUP(A89,ProdCat!A$1:K$3000,10,FALSE)+(VLOOKUP(A89,ProdCat!A$2:K$3000,8,FALSE))))</f>
        <v>2.0499999999999998</v>
      </c>
      <c r="M89" s="79" t="str">
        <f t="shared" si="6"/>
        <v/>
      </c>
      <c r="N89" s="79" t="str">
        <f t="shared" si="7"/>
        <v/>
      </c>
      <c r="O89" s="79" t="str">
        <f t="shared" si="8"/>
        <v/>
      </c>
    </row>
    <row r="90" spans="1:15" x14ac:dyDescent="0.2">
      <c r="A90" s="81" t="s">
        <v>3211</v>
      </c>
      <c r="B90" s="82" t="s">
        <v>3001</v>
      </c>
      <c r="C90" s="83">
        <v>5.75</v>
      </c>
      <c r="D90" s="81">
        <v>50</v>
      </c>
      <c r="E90" s="83">
        <v>2.8</v>
      </c>
      <c r="F90" s="81">
        <v>25</v>
      </c>
      <c r="G90" s="84" t="s">
        <v>29</v>
      </c>
      <c r="H90" s="77">
        <v>2100</v>
      </c>
      <c r="I90" s="85" t="s">
        <v>2985</v>
      </c>
      <c r="J90" s="73">
        <v>92</v>
      </c>
      <c r="K90" s="78">
        <f>((VLOOKUP(A90,ProdCat!A$1:K$3000,11,FALSE))+(VLOOKUP(A90,ProdCat!A$2:K$3000,8,FALSE)))</f>
        <v>5.75</v>
      </c>
      <c r="L90" s="78">
        <f>((VLOOKUP(A90,ProdCat!A$1:K$3000,10,FALSE)+(VLOOKUP(A90,ProdCat!A$2:K$3000,8,FALSE))))</f>
        <v>2.8</v>
      </c>
      <c r="M90" s="79" t="str">
        <f t="shared" si="6"/>
        <v/>
      </c>
      <c r="N90" s="79" t="str">
        <f t="shared" si="7"/>
        <v/>
      </c>
      <c r="O90" s="79" t="str">
        <f t="shared" si="8"/>
        <v/>
      </c>
    </row>
    <row r="91" spans="1:15" x14ac:dyDescent="0.2">
      <c r="A91" s="81" t="s">
        <v>362</v>
      </c>
      <c r="B91" s="82" t="s">
        <v>59</v>
      </c>
      <c r="C91" s="83">
        <v>2.0499999999999998</v>
      </c>
      <c r="D91" s="81">
        <v>50</v>
      </c>
      <c r="E91" s="83">
        <v>1</v>
      </c>
      <c r="F91" s="81">
        <v>50</v>
      </c>
      <c r="G91" s="84" t="s">
        <v>29</v>
      </c>
      <c r="H91" s="77">
        <v>26830</v>
      </c>
      <c r="I91" s="85" t="s">
        <v>2985</v>
      </c>
      <c r="J91" s="73">
        <v>94</v>
      </c>
      <c r="K91" s="78">
        <f>((VLOOKUP(A91,ProdCat!A$1:K$3000,11,FALSE))+(VLOOKUP(A91,ProdCat!A$2:K$3000,8,FALSE)))</f>
        <v>2.0499999999999998</v>
      </c>
      <c r="L91" s="78">
        <f>((VLOOKUP(A91,ProdCat!A$1:K$3000,10,FALSE)+(VLOOKUP(A91,ProdCat!A$2:K$3000,8,FALSE))))</f>
        <v>1</v>
      </c>
      <c r="M91" s="79" t="str">
        <f t="shared" si="6"/>
        <v/>
      </c>
      <c r="N91" s="79" t="str">
        <f t="shared" si="7"/>
        <v/>
      </c>
      <c r="O91" s="79" t="str">
        <f t="shared" si="8"/>
        <v/>
      </c>
    </row>
    <row r="92" spans="1:15" x14ac:dyDescent="0.2">
      <c r="A92" s="81" t="s">
        <v>355</v>
      </c>
      <c r="B92" s="82" t="s">
        <v>61</v>
      </c>
      <c r="C92" s="83">
        <v>3.05</v>
      </c>
      <c r="D92" s="81">
        <v>50</v>
      </c>
      <c r="E92" s="83">
        <v>1.5</v>
      </c>
      <c r="F92" s="81">
        <v>50</v>
      </c>
      <c r="G92" s="84" t="s">
        <v>29</v>
      </c>
      <c r="H92" s="77">
        <v>135780</v>
      </c>
      <c r="I92" s="85" t="s">
        <v>2985</v>
      </c>
      <c r="J92" s="73">
        <v>95</v>
      </c>
      <c r="K92" s="78">
        <f>((VLOOKUP(A92,ProdCat!A$1:K$3000,11,FALSE))+(VLOOKUP(A92,ProdCat!A$2:K$3000,8,FALSE)))</f>
        <v>3.05</v>
      </c>
      <c r="L92" s="78">
        <f>((VLOOKUP(A92,ProdCat!A$1:K$3000,10,FALSE)+(VLOOKUP(A92,ProdCat!A$2:K$3000,8,FALSE))))</f>
        <v>1.5</v>
      </c>
      <c r="M92" s="79" t="str">
        <f t="shared" si="6"/>
        <v/>
      </c>
      <c r="N92" s="79" t="str">
        <f t="shared" si="7"/>
        <v/>
      </c>
      <c r="O92" s="79" t="str">
        <f t="shared" si="8"/>
        <v/>
      </c>
    </row>
    <row r="93" spans="1:15" x14ac:dyDescent="0.2">
      <c r="A93" s="81" t="s">
        <v>358</v>
      </c>
      <c r="B93" s="82" t="s">
        <v>64</v>
      </c>
      <c r="C93" s="83">
        <v>4.0999999999999996</v>
      </c>
      <c r="D93" s="81">
        <v>50</v>
      </c>
      <c r="E93" s="83">
        <v>2</v>
      </c>
      <c r="F93" s="81">
        <v>50</v>
      </c>
      <c r="G93" s="84" t="s">
        <v>29</v>
      </c>
      <c r="H93" s="77">
        <v>23700</v>
      </c>
      <c r="I93" s="85" t="s">
        <v>2985</v>
      </c>
      <c r="J93" s="73">
        <v>96</v>
      </c>
      <c r="K93" s="78">
        <f>((VLOOKUP(A93,ProdCat!A$1:K$3000,11,FALSE))+(VLOOKUP(A93,ProdCat!A$2:K$3000,8,FALSE)))</f>
        <v>4.0999999999999996</v>
      </c>
      <c r="L93" s="78">
        <f>((VLOOKUP(A93,ProdCat!A$1:K$3000,10,FALSE)+(VLOOKUP(A93,ProdCat!A$2:K$3000,8,FALSE))))</f>
        <v>2</v>
      </c>
      <c r="M93" s="79" t="str">
        <f t="shared" si="6"/>
        <v/>
      </c>
      <c r="N93" s="79" t="str">
        <f t="shared" si="7"/>
        <v/>
      </c>
      <c r="O93" s="79" t="str">
        <f t="shared" si="8"/>
        <v/>
      </c>
    </row>
    <row r="94" spans="1:15" x14ac:dyDescent="0.2">
      <c r="A94" s="81" t="s">
        <v>360</v>
      </c>
      <c r="B94" s="82" t="s">
        <v>62</v>
      </c>
      <c r="C94" s="83">
        <v>6.45</v>
      </c>
      <c r="D94" s="81">
        <v>20</v>
      </c>
      <c r="E94" s="83">
        <v>3.15</v>
      </c>
      <c r="F94" s="81">
        <v>20</v>
      </c>
      <c r="G94" s="84" t="s">
        <v>29</v>
      </c>
      <c r="H94" s="77">
        <v>170</v>
      </c>
      <c r="I94" s="85" t="s">
        <v>2985</v>
      </c>
      <c r="J94" s="73">
        <v>97</v>
      </c>
      <c r="K94" s="78">
        <f>((VLOOKUP(A94,ProdCat!A$1:K$3000,11,FALSE))+(VLOOKUP(A94,ProdCat!A$2:K$3000,8,FALSE)))</f>
        <v>6.45</v>
      </c>
      <c r="L94" s="78">
        <f>((VLOOKUP(A94,ProdCat!A$1:K$3000,10,FALSE)+(VLOOKUP(A94,ProdCat!A$2:K$3000,8,FALSE))))</f>
        <v>3.15</v>
      </c>
      <c r="M94" s="79" t="str">
        <f t="shared" si="6"/>
        <v/>
      </c>
      <c r="N94" s="79" t="str">
        <f t="shared" si="7"/>
        <v/>
      </c>
      <c r="O94" s="79" t="str">
        <f t="shared" si="8"/>
        <v/>
      </c>
    </row>
    <row r="95" spans="1:15" x14ac:dyDescent="0.2">
      <c r="A95" s="81" t="s">
        <v>369</v>
      </c>
      <c r="B95" s="82" t="s">
        <v>3505</v>
      </c>
      <c r="C95" s="83">
        <v>3.7</v>
      </c>
      <c r="D95" s="81">
        <v>50</v>
      </c>
      <c r="E95" s="83">
        <v>1.8</v>
      </c>
      <c r="F95" s="81">
        <v>25</v>
      </c>
      <c r="G95" s="84" t="s">
        <v>29</v>
      </c>
      <c r="H95" s="77">
        <v>990</v>
      </c>
      <c r="I95" s="85" t="s">
        <v>2985</v>
      </c>
      <c r="J95" s="73">
        <v>98</v>
      </c>
      <c r="K95" s="78">
        <f>((VLOOKUP(A95,ProdCat!A$1:K$3000,11,FALSE))+(VLOOKUP(A95,ProdCat!A$2:K$3000,8,FALSE)))</f>
        <v>3.7</v>
      </c>
      <c r="L95" s="78">
        <f>((VLOOKUP(A95,ProdCat!A$1:K$3000,10,FALSE)+(VLOOKUP(A95,ProdCat!A$2:K$3000,8,FALSE))))</f>
        <v>1.8</v>
      </c>
      <c r="M95" s="79" t="str">
        <f t="shared" si="6"/>
        <v/>
      </c>
      <c r="N95" s="79" t="str">
        <f t="shared" si="7"/>
        <v/>
      </c>
      <c r="O95" s="79" t="str">
        <f t="shared" si="8"/>
        <v/>
      </c>
    </row>
    <row r="96" spans="1:15" x14ac:dyDescent="0.2">
      <c r="A96" s="81" t="s">
        <v>364</v>
      </c>
      <c r="B96" s="82" t="s">
        <v>80</v>
      </c>
      <c r="C96" s="83">
        <v>5.95</v>
      </c>
      <c r="D96" s="81">
        <v>10</v>
      </c>
      <c r="E96" s="83">
        <v>2.9</v>
      </c>
      <c r="F96" s="81">
        <v>10</v>
      </c>
      <c r="G96" s="84" t="s">
        <v>29</v>
      </c>
      <c r="H96" s="77">
        <v>3980</v>
      </c>
      <c r="I96" s="85" t="s">
        <v>2985</v>
      </c>
      <c r="J96" s="73">
        <v>99</v>
      </c>
      <c r="K96" s="78">
        <f>((VLOOKUP(A96,ProdCat!A$1:K$3000,11,FALSE))+(VLOOKUP(A96,ProdCat!A$2:K$3000,8,FALSE)))</f>
        <v>5.95</v>
      </c>
      <c r="L96" s="78">
        <f>((VLOOKUP(A96,ProdCat!A$1:K$3000,10,FALSE)+(VLOOKUP(A96,ProdCat!A$2:K$3000,8,FALSE))))</f>
        <v>2.9</v>
      </c>
      <c r="M96" s="79" t="str">
        <f t="shared" si="6"/>
        <v/>
      </c>
      <c r="N96" s="79" t="str">
        <f t="shared" si="7"/>
        <v/>
      </c>
      <c r="O96" s="79" t="str">
        <f t="shared" si="8"/>
        <v/>
      </c>
    </row>
    <row r="97" spans="1:15" x14ac:dyDescent="0.2">
      <c r="A97" s="81" t="s">
        <v>365</v>
      </c>
      <c r="B97" s="82" t="s">
        <v>65</v>
      </c>
      <c r="C97" s="83">
        <v>8.1</v>
      </c>
      <c r="D97" s="81">
        <v>10</v>
      </c>
      <c r="E97" s="83">
        <v>3.95</v>
      </c>
      <c r="F97" s="81">
        <v>10</v>
      </c>
      <c r="G97" s="84" t="s">
        <v>29</v>
      </c>
      <c r="H97" s="77">
        <v>190</v>
      </c>
      <c r="I97" s="85" t="s">
        <v>2985</v>
      </c>
      <c r="J97" s="73">
        <v>100</v>
      </c>
      <c r="K97" s="78">
        <f>((VLOOKUP(A97,ProdCat!A$1:K$3000,11,FALSE))+(VLOOKUP(A97,ProdCat!A$2:K$3000,8,FALSE)))</f>
        <v>8.1</v>
      </c>
      <c r="L97" s="78">
        <f>((VLOOKUP(A97,ProdCat!A$1:K$3000,10,FALSE)+(VLOOKUP(A97,ProdCat!A$2:K$3000,8,FALSE))))</f>
        <v>3.95</v>
      </c>
      <c r="M97" s="79" t="str">
        <f t="shared" si="6"/>
        <v/>
      </c>
      <c r="N97" s="79" t="str">
        <f t="shared" si="7"/>
        <v/>
      </c>
      <c r="O97" s="79" t="str">
        <f t="shared" si="8"/>
        <v/>
      </c>
    </row>
    <row r="98" spans="1:15" x14ac:dyDescent="0.2">
      <c r="A98" s="81" t="s">
        <v>1314</v>
      </c>
      <c r="B98" s="82" t="s">
        <v>3500</v>
      </c>
      <c r="C98" s="83">
        <v>21.1</v>
      </c>
      <c r="D98" s="81">
        <v>10</v>
      </c>
      <c r="E98" s="83">
        <v>10.3</v>
      </c>
      <c r="F98" s="81">
        <v>10</v>
      </c>
      <c r="G98" s="84" t="s">
        <v>3026</v>
      </c>
      <c r="H98" s="77">
        <v>90</v>
      </c>
      <c r="I98" s="85" t="s">
        <v>2985</v>
      </c>
      <c r="J98" s="73">
        <v>101</v>
      </c>
      <c r="K98" s="78">
        <f>((VLOOKUP(A98,ProdCat!A$1:K$3000,11,FALSE))+(VLOOKUP(A98,ProdCat!A$2:K$3000,8,FALSE)))</f>
        <v>21.1</v>
      </c>
      <c r="L98" s="78">
        <f>((VLOOKUP(A98,ProdCat!A$1:K$3000,10,FALSE)+(VLOOKUP(A98,ProdCat!A$2:K$3000,8,FALSE))))</f>
        <v>10.3</v>
      </c>
      <c r="M98" s="79" t="str">
        <f t="shared" si="6"/>
        <v/>
      </c>
      <c r="N98" s="79" t="str">
        <f t="shared" si="7"/>
        <v/>
      </c>
      <c r="O98" s="79" t="str">
        <f t="shared" si="8"/>
        <v/>
      </c>
    </row>
    <row r="99" spans="1:15" x14ac:dyDescent="0.2">
      <c r="A99" s="81" t="s">
        <v>1316</v>
      </c>
      <c r="B99" s="82" t="s">
        <v>2993</v>
      </c>
      <c r="C99" s="83">
        <v>25.1</v>
      </c>
      <c r="D99" s="81">
        <v>10</v>
      </c>
      <c r="E99" s="83">
        <v>12.25</v>
      </c>
      <c r="F99" s="81">
        <v>10</v>
      </c>
      <c r="G99" s="84" t="s">
        <v>3026</v>
      </c>
      <c r="H99" s="77">
        <v>300</v>
      </c>
      <c r="I99" s="85" t="s">
        <v>2985</v>
      </c>
      <c r="J99" s="73">
        <v>102</v>
      </c>
      <c r="K99" s="78">
        <f>((VLOOKUP(A99,ProdCat!A$1:K$3000,11,FALSE))+(VLOOKUP(A99,ProdCat!A$2:K$3000,8,FALSE)))</f>
        <v>25.1</v>
      </c>
      <c r="L99" s="78">
        <f>((VLOOKUP(A99,ProdCat!A$1:K$3000,10,FALSE)+(VLOOKUP(A99,ProdCat!A$2:K$3000,8,FALSE))))</f>
        <v>12.25</v>
      </c>
      <c r="M99" s="79" t="str">
        <f t="shared" si="6"/>
        <v/>
      </c>
      <c r="N99" s="79" t="str">
        <f t="shared" si="7"/>
        <v/>
      </c>
      <c r="O99" s="79" t="str">
        <f t="shared" si="8"/>
        <v/>
      </c>
    </row>
    <row r="100" spans="1:15" x14ac:dyDescent="0.2">
      <c r="A100" s="81" t="s">
        <v>1318</v>
      </c>
      <c r="B100" s="82" t="s">
        <v>116</v>
      </c>
      <c r="C100" s="83">
        <v>28.7</v>
      </c>
      <c r="D100" s="81">
        <v>10</v>
      </c>
      <c r="E100" s="83">
        <v>14</v>
      </c>
      <c r="F100" s="81">
        <v>10</v>
      </c>
      <c r="G100" s="84" t="s">
        <v>3026</v>
      </c>
      <c r="H100" s="77">
        <v>550</v>
      </c>
      <c r="I100" s="85" t="s">
        <v>2985</v>
      </c>
      <c r="J100" s="73">
        <v>103</v>
      </c>
      <c r="K100" s="78">
        <f>((VLOOKUP(A100,ProdCat!A$1:K$3000,11,FALSE))+(VLOOKUP(A100,ProdCat!A$2:K$3000,8,FALSE)))</f>
        <v>28.7</v>
      </c>
      <c r="L100" s="78">
        <f>((VLOOKUP(A100,ProdCat!A$1:K$3000,10,FALSE)+(VLOOKUP(A100,ProdCat!A$2:K$3000,8,FALSE))))</f>
        <v>14</v>
      </c>
      <c r="M100" s="79" t="str">
        <f t="shared" si="6"/>
        <v/>
      </c>
      <c r="N100" s="79" t="str">
        <f t="shared" si="7"/>
        <v/>
      </c>
      <c r="O100" s="79" t="str">
        <f t="shared" si="8"/>
        <v/>
      </c>
    </row>
    <row r="101" spans="1:15" ht="38.25" x14ac:dyDescent="0.2">
      <c r="A101" s="81" t="s">
        <v>1323</v>
      </c>
      <c r="B101" s="82" t="s">
        <v>236</v>
      </c>
      <c r="C101" s="83">
        <v>35.9</v>
      </c>
      <c r="D101" s="81">
        <v>10</v>
      </c>
      <c r="E101" s="83">
        <v>17.5</v>
      </c>
      <c r="F101" s="81">
        <v>5</v>
      </c>
      <c r="G101" s="84" t="s">
        <v>3026</v>
      </c>
      <c r="H101" s="77">
        <v>20</v>
      </c>
      <c r="I101" s="85" t="s">
        <v>2985</v>
      </c>
      <c r="J101" s="73">
        <v>105</v>
      </c>
      <c r="K101" s="78">
        <f>((VLOOKUP(A101,ProdCat!A$1:K$3000,11,FALSE))+(VLOOKUP(A101,ProdCat!A$2:K$3000,8,FALSE)))</f>
        <v>35.9</v>
      </c>
      <c r="L101" s="78">
        <f>((VLOOKUP(A101,ProdCat!A$1:K$3000,10,FALSE)+(VLOOKUP(A101,ProdCat!A$2:K$3000,8,FALSE))))</f>
        <v>17.5</v>
      </c>
      <c r="M101" s="79" t="str">
        <f t="shared" si="6"/>
        <v/>
      </c>
      <c r="N101" s="79" t="str">
        <f t="shared" si="7"/>
        <v/>
      </c>
      <c r="O101" s="79" t="str">
        <f t="shared" si="8"/>
        <v/>
      </c>
    </row>
    <row r="102" spans="1:15" ht="38.25" x14ac:dyDescent="0.2">
      <c r="A102" s="81" t="s">
        <v>1324</v>
      </c>
      <c r="B102" s="82" t="s">
        <v>289</v>
      </c>
      <c r="C102" s="83">
        <v>39.25</v>
      </c>
      <c r="D102" s="81">
        <v>10</v>
      </c>
      <c r="E102" s="83">
        <v>19.149999999999999</v>
      </c>
      <c r="F102" s="81">
        <v>5</v>
      </c>
      <c r="G102" s="84" t="s">
        <v>3026</v>
      </c>
      <c r="H102" s="77">
        <v>10</v>
      </c>
      <c r="I102" s="85" t="s">
        <v>2985</v>
      </c>
      <c r="J102" s="73">
        <v>106</v>
      </c>
      <c r="K102" s="78">
        <f>((VLOOKUP(A102,ProdCat!A$1:K$3000,11,FALSE))+(VLOOKUP(A102,ProdCat!A$2:K$3000,8,FALSE)))</f>
        <v>39.25</v>
      </c>
      <c r="L102" s="78">
        <f>((VLOOKUP(A102,ProdCat!A$1:K$3000,10,FALSE)+(VLOOKUP(A102,ProdCat!A$2:K$3000,8,FALSE))))</f>
        <v>19.149999999999999</v>
      </c>
      <c r="M102" s="79" t="str">
        <f t="shared" si="6"/>
        <v/>
      </c>
      <c r="N102" s="79" t="str">
        <f t="shared" si="7"/>
        <v/>
      </c>
      <c r="O102" s="79" t="str">
        <f t="shared" si="8"/>
        <v/>
      </c>
    </row>
    <row r="103" spans="1:15" x14ac:dyDescent="0.2">
      <c r="A103" s="81" t="s">
        <v>1325</v>
      </c>
      <c r="B103" s="82" t="s">
        <v>3504</v>
      </c>
      <c r="C103" s="83">
        <v>21.1</v>
      </c>
      <c r="D103" s="81">
        <v>10</v>
      </c>
      <c r="E103" s="83">
        <v>10.3</v>
      </c>
      <c r="F103" s="81">
        <v>10</v>
      </c>
      <c r="G103" s="84" t="s">
        <v>3026</v>
      </c>
      <c r="H103" s="77">
        <v>200</v>
      </c>
      <c r="I103" s="85" t="s">
        <v>2985</v>
      </c>
      <c r="J103" s="73">
        <v>107</v>
      </c>
      <c r="K103" s="78">
        <f>((VLOOKUP(A103,ProdCat!A$1:K$3000,11,FALSE))+(VLOOKUP(A103,ProdCat!A$2:K$3000,8,FALSE)))</f>
        <v>21.1</v>
      </c>
      <c r="L103" s="78">
        <f>((VLOOKUP(A103,ProdCat!A$1:K$3000,10,FALSE)+(VLOOKUP(A103,ProdCat!A$2:K$3000,8,FALSE))))</f>
        <v>10.3</v>
      </c>
      <c r="M103" s="79" t="str">
        <f t="shared" si="6"/>
        <v/>
      </c>
      <c r="N103" s="79" t="str">
        <f t="shared" si="7"/>
        <v/>
      </c>
      <c r="O103" s="79" t="str">
        <f t="shared" si="8"/>
        <v/>
      </c>
    </row>
    <row r="104" spans="1:15" x14ac:dyDescent="0.2">
      <c r="A104" s="81" t="s">
        <v>1326</v>
      </c>
      <c r="B104" s="82" t="s">
        <v>2991</v>
      </c>
      <c r="C104" s="83">
        <v>25.1</v>
      </c>
      <c r="D104" s="81">
        <v>10</v>
      </c>
      <c r="E104" s="83">
        <v>12.25</v>
      </c>
      <c r="F104" s="81">
        <v>10</v>
      </c>
      <c r="G104" s="84" t="s">
        <v>3026</v>
      </c>
      <c r="H104" s="77">
        <v>400</v>
      </c>
      <c r="I104" s="85" t="s">
        <v>2985</v>
      </c>
      <c r="J104" s="73">
        <v>108</v>
      </c>
      <c r="K104" s="78">
        <f>((VLOOKUP(A104,ProdCat!A$1:K$3000,11,FALSE))+(VLOOKUP(A104,ProdCat!A$2:K$3000,8,FALSE)))</f>
        <v>25.1</v>
      </c>
      <c r="L104" s="78">
        <f>((VLOOKUP(A104,ProdCat!A$1:K$3000,10,FALSE)+(VLOOKUP(A104,ProdCat!A$2:K$3000,8,FALSE))))</f>
        <v>12.25</v>
      </c>
      <c r="M104" s="79" t="str">
        <f t="shared" si="6"/>
        <v/>
      </c>
      <c r="N104" s="79" t="str">
        <f t="shared" si="7"/>
        <v/>
      </c>
      <c r="O104" s="79" t="str">
        <f t="shared" si="8"/>
        <v/>
      </c>
    </row>
    <row r="105" spans="1:15" x14ac:dyDescent="0.2">
      <c r="A105" s="81" t="s">
        <v>1328</v>
      </c>
      <c r="B105" s="82" t="s">
        <v>123</v>
      </c>
      <c r="C105" s="83">
        <v>28.7</v>
      </c>
      <c r="D105" s="81">
        <v>10</v>
      </c>
      <c r="E105" s="83">
        <v>14</v>
      </c>
      <c r="F105" s="81">
        <v>10</v>
      </c>
      <c r="G105" s="84" t="s">
        <v>3026</v>
      </c>
      <c r="H105" s="77">
        <v>30</v>
      </c>
      <c r="I105" s="85" t="s">
        <v>2985</v>
      </c>
      <c r="J105" s="73">
        <v>109</v>
      </c>
      <c r="K105" s="78">
        <f>((VLOOKUP(A105,ProdCat!A$1:K$3000,11,FALSE))+(VLOOKUP(A105,ProdCat!A$2:K$3000,8,FALSE)))</f>
        <v>28.7</v>
      </c>
      <c r="L105" s="78">
        <f>((VLOOKUP(A105,ProdCat!A$1:K$3000,10,FALSE)+(VLOOKUP(A105,ProdCat!A$2:K$3000,8,FALSE))))</f>
        <v>14</v>
      </c>
      <c r="M105" s="79" t="str">
        <f t="shared" si="6"/>
        <v/>
      </c>
      <c r="N105" s="79" t="str">
        <f t="shared" si="7"/>
        <v/>
      </c>
      <c r="O105" s="79" t="str">
        <f t="shared" si="8"/>
        <v/>
      </c>
    </row>
    <row r="106" spans="1:15" x14ac:dyDescent="0.2">
      <c r="A106" s="81" t="s">
        <v>3640</v>
      </c>
      <c r="B106" s="82" t="s">
        <v>3117</v>
      </c>
      <c r="C106" s="83">
        <v>26.7</v>
      </c>
      <c r="D106" s="81">
        <v>10</v>
      </c>
      <c r="E106" s="83">
        <v>13.35</v>
      </c>
      <c r="F106" s="81">
        <v>10</v>
      </c>
      <c r="G106" s="84" t="s">
        <v>2107</v>
      </c>
      <c r="H106" s="77">
        <v>570</v>
      </c>
      <c r="I106" s="85" t="s">
        <v>2985</v>
      </c>
      <c r="J106" s="73">
        <v>110</v>
      </c>
      <c r="K106" s="78">
        <f>((VLOOKUP(A106,ProdCat!A$1:K$3000,11,FALSE))+(VLOOKUP(A106,ProdCat!A$2:K$3000,8,FALSE)))</f>
        <v>26.7</v>
      </c>
      <c r="L106" s="78">
        <f>((VLOOKUP(A106,ProdCat!A$1:K$3000,10,FALSE)+(VLOOKUP(A106,ProdCat!A$2:K$3000,8,FALSE))))</f>
        <v>13.35</v>
      </c>
      <c r="M106" s="79" t="str">
        <f t="shared" si="6"/>
        <v/>
      </c>
      <c r="N106" s="79" t="str">
        <f t="shared" si="7"/>
        <v/>
      </c>
      <c r="O106" s="79" t="str">
        <f t="shared" si="8"/>
        <v/>
      </c>
    </row>
    <row r="107" spans="1:15" ht="38.25" x14ac:dyDescent="0.2">
      <c r="A107" s="81" t="s">
        <v>2106</v>
      </c>
      <c r="B107" s="82" t="s">
        <v>3506</v>
      </c>
      <c r="C107" s="83">
        <v>37.6</v>
      </c>
      <c r="D107" s="81">
        <v>10</v>
      </c>
      <c r="E107" s="83">
        <v>18.350000000000001</v>
      </c>
      <c r="F107" s="81">
        <v>10</v>
      </c>
      <c r="G107" s="84" t="s">
        <v>2107</v>
      </c>
      <c r="H107" s="77">
        <v>70</v>
      </c>
      <c r="I107" s="85" t="s">
        <v>2985</v>
      </c>
      <c r="J107" s="73">
        <v>111</v>
      </c>
      <c r="K107" s="78">
        <f>((VLOOKUP(A107,ProdCat!A$1:K$3000,11,FALSE))+(VLOOKUP(A107,ProdCat!A$2:K$3000,8,FALSE)))</f>
        <v>37.6</v>
      </c>
      <c r="L107" s="78">
        <f>((VLOOKUP(A107,ProdCat!A$1:K$3000,10,FALSE)+(VLOOKUP(A107,ProdCat!A$2:K$3000,8,FALSE))))</f>
        <v>18.350000000000001</v>
      </c>
      <c r="M107" s="79" t="str">
        <f t="shared" si="6"/>
        <v/>
      </c>
      <c r="N107" s="79" t="str">
        <f t="shared" si="7"/>
        <v/>
      </c>
      <c r="O107" s="79" t="str">
        <f t="shared" si="8"/>
        <v/>
      </c>
    </row>
    <row r="108" spans="1:15" ht="38.25" x14ac:dyDescent="0.2">
      <c r="A108" s="81" t="s">
        <v>2109</v>
      </c>
      <c r="B108" s="82" t="s">
        <v>3027</v>
      </c>
      <c r="C108" s="83">
        <v>40.299999999999997</v>
      </c>
      <c r="D108" s="81">
        <v>10</v>
      </c>
      <c r="E108" s="83">
        <v>19.649999999999999</v>
      </c>
      <c r="F108" s="81">
        <v>10</v>
      </c>
      <c r="G108" s="84" t="s">
        <v>2107</v>
      </c>
      <c r="H108" s="77">
        <v>150</v>
      </c>
      <c r="I108" s="85" t="s">
        <v>2985</v>
      </c>
      <c r="J108" s="73">
        <v>112</v>
      </c>
      <c r="K108" s="78">
        <f>((VLOOKUP(A108,ProdCat!A$1:K$3000,11,FALSE))+(VLOOKUP(A108,ProdCat!A$2:K$3000,8,FALSE)))</f>
        <v>40.299999999999997</v>
      </c>
      <c r="L108" s="78">
        <f>((VLOOKUP(A108,ProdCat!A$1:K$3000,10,FALSE)+(VLOOKUP(A108,ProdCat!A$2:K$3000,8,FALSE))))</f>
        <v>19.649999999999999</v>
      </c>
      <c r="M108" s="79" t="str">
        <f t="shared" si="6"/>
        <v/>
      </c>
      <c r="N108" s="79" t="str">
        <f t="shared" si="7"/>
        <v/>
      </c>
      <c r="O108" s="79" t="str">
        <f t="shared" si="8"/>
        <v/>
      </c>
    </row>
    <row r="109" spans="1:15" x14ac:dyDescent="0.2">
      <c r="A109" s="81" t="s">
        <v>652</v>
      </c>
      <c r="B109" s="82" t="s">
        <v>61</v>
      </c>
      <c r="C109" s="83">
        <v>1.85</v>
      </c>
      <c r="D109" s="81">
        <v>50</v>
      </c>
      <c r="E109" s="83">
        <v>0.9</v>
      </c>
      <c r="F109" s="81">
        <v>50</v>
      </c>
      <c r="G109" s="84" t="s">
        <v>239</v>
      </c>
      <c r="H109" s="77">
        <v>3650</v>
      </c>
      <c r="I109" s="85" t="s">
        <v>2985</v>
      </c>
      <c r="J109" s="73">
        <v>113</v>
      </c>
      <c r="K109" s="78">
        <f>((VLOOKUP(A109,ProdCat!A$1:K$3000,11,FALSE))+(VLOOKUP(A109,ProdCat!A$2:K$3000,8,FALSE)))</f>
        <v>1.85</v>
      </c>
      <c r="L109" s="78">
        <f>((VLOOKUP(A109,ProdCat!A$1:K$3000,10,FALSE)+(VLOOKUP(A109,ProdCat!A$2:K$3000,8,FALSE))))</f>
        <v>0.9</v>
      </c>
      <c r="M109" s="79" t="str">
        <f t="shared" si="6"/>
        <v/>
      </c>
      <c r="N109" s="79" t="str">
        <f t="shared" si="7"/>
        <v/>
      </c>
      <c r="O109" s="79" t="str">
        <f t="shared" si="8"/>
        <v/>
      </c>
    </row>
    <row r="110" spans="1:15" x14ac:dyDescent="0.2">
      <c r="A110" s="81" t="s">
        <v>653</v>
      </c>
      <c r="B110" s="82" t="s">
        <v>64</v>
      </c>
      <c r="C110" s="83">
        <v>2.25</v>
      </c>
      <c r="D110" s="81">
        <v>50</v>
      </c>
      <c r="E110" s="83">
        <v>1.1000000000000001</v>
      </c>
      <c r="F110" s="81">
        <v>50</v>
      </c>
      <c r="G110" s="84" t="s">
        <v>239</v>
      </c>
      <c r="H110" s="77">
        <v>7030</v>
      </c>
      <c r="I110" s="85" t="s">
        <v>2985</v>
      </c>
      <c r="J110" s="73">
        <v>114</v>
      </c>
      <c r="K110" s="78">
        <f>((VLOOKUP(A110,ProdCat!A$1:K$3000,11,FALSE))+(VLOOKUP(A110,ProdCat!A$2:K$3000,8,FALSE)))</f>
        <v>2.25</v>
      </c>
      <c r="L110" s="78">
        <f>((VLOOKUP(A110,ProdCat!A$1:K$3000,10,FALSE)+(VLOOKUP(A110,ProdCat!A$2:K$3000,8,FALSE))))</f>
        <v>1.1000000000000001</v>
      </c>
      <c r="M110" s="79" t="str">
        <f t="shared" si="6"/>
        <v/>
      </c>
      <c r="N110" s="79" t="str">
        <f t="shared" si="7"/>
        <v/>
      </c>
      <c r="O110" s="79" t="str">
        <f t="shared" si="8"/>
        <v/>
      </c>
    </row>
    <row r="111" spans="1:15" x14ac:dyDescent="0.2">
      <c r="A111" s="81" t="s">
        <v>654</v>
      </c>
      <c r="B111" s="82" t="s">
        <v>62</v>
      </c>
      <c r="C111" s="83">
        <v>3.4</v>
      </c>
      <c r="D111" s="81">
        <v>20</v>
      </c>
      <c r="E111" s="83">
        <v>1.65</v>
      </c>
      <c r="F111" s="81">
        <v>20</v>
      </c>
      <c r="G111" s="84" t="s">
        <v>239</v>
      </c>
      <c r="H111" s="77">
        <v>260</v>
      </c>
      <c r="I111" s="85" t="s">
        <v>2985</v>
      </c>
      <c r="J111" s="73">
        <v>115</v>
      </c>
      <c r="K111" s="78">
        <f>((VLOOKUP(A111,ProdCat!A$1:K$3000,11,FALSE))+(VLOOKUP(A111,ProdCat!A$2:K$3000,8,FALSE)))</f>
        <v>3.4</v>
      </c>
      <c r="L111" s="78">
        <f>((VLOOKUP(A111,ProdCat!A$1:K$3000,10,FALSE)+(VLOOKUP(A111,ProdCat!A$2:K$3000,8,FALSE))))</f>
        <v>1.65</v>
      </c>
      <c r="M111" s="79" t="str">
        <f t="shared" si="6"/>
        <v/>
      </c>
      <c r="N111" s="79" t="str">
        <f t="shared" si="7"/>
        <v/>
      </c>
      <c r="O111" s="79" t="str">
        <f t="shared" si="8"/>
        <v/>
      </c>
    </row>
    <row r="112" spans="1:15" x14ac:dyDescent="0.2">
      <c r="A112" s="81" t="s">
        <v>1181</v>
      </c>
      <c r="B112" s="82" t="s">
        <v>3028</v>
      </c>
      <c r="C112" s="83">
        <v>2.95</v>
      </c>
      <c r="D112" s="81">
        <v>50</v>
      </c>
      <c r="E112" s="83">
        <v>1.45</v>
      </c>
      <c r="F112" s="81">
        <v>25</v>
      </c>
      <c r="G112" s="84" t="s">
        <v>263</v>
      </c>
      <c r="H112" s="77">
        <v>2280</v>
      </c>
      <c r="I112" s="85" t="s">
        <v>2985</v>
      </c>
      <c r="J112" s="73">
        <v>116</v>
      </c>
      <c r="K112" s="78">
        <f>((VLOOKUP(A112,ProdCat!A$1:K$3000,11,FALSE))+(VLOOKUP(A112,ProdCat!A$2:K$3000,8,FALSE)))</f>
        <v>2.95</v>
      </c>
      <c r="L112" s="78">
        <f>((VLOOKUP(A112,ProdCat!A$1:K$3000,10,FALSE)+(VLOOKUP(A112,ProdCat!A$2:K$3000,8,FALSE))))</f>
        <v>1.45</v>
      </c>
      <c r="M112" s="79" t="str">
        <f t="shared" si="6"/>
        <v/>
      </c>
      <c r="N112" s="79" t="str">
        <f t="shared" si="7"/>
        <v/>
      </c>
      <c r="O112" s="79" t="str">
        <f t="shared" si="8"/>
        <v/>
      </c>
    </row>
    <row r="113" spans="1:15" x14ac:dyDescent="0.2">
      <c r="A113" s="81" t="s">
        <v>1182</v>
      </c>
      <c r="B113" s="82" t="s">
        <v>3029</v>
      </c>
      <c r="C113" s="83">
        <v>3.5</v>
      </c>
      <c r="D113" s="81">
        <v>50</v>
      </c>
      <c r="E113" s="83">
        <v>1.7</v>
      </c>
      <c r="F113" s="81">
        <v>25</v>
      </c>
      <c r="G113" s="84" t="s">
        <v>263</v>
      </c>
      <c r="H113" s="77">
        <v>7520</v>
      </c>
      <c r="I113" s="85" t="s">
        <v>2985</v>
      </c>
      <c r="J113" s="73">
        <v>117</v>
      </c>
      <c r="K113" s="78">
        <f>((VLOOKUP(A113,ProdCat!A$1:K$3000,11,FALSE))+(VLOOKUP(A113,ProdCat!A$2:K$3000,8,FALSE)))</f>
        <v>3.5</v>
      </c>
      <c r="L113" s="78">
        <f>((VLOOKUP(A113,ProdCat!A$1:K$3000,10,FALSE)+(VLOOKUP(A113,ProdCat!A$2:K$3000,8,FALSE))))</f>
        <v>1.7</v>
      </c>
      <c r="M113" s="79" t="str">
        <f t="shared" si="6"/>
        <v/>
      </c>
      <c r="N113" s="79" t="str">
        <f t="shared" si="7"/>
        <v/>
      </c>
      <c r="O113" s="79" t="str">
        <f t="shared" si="8"/>
        <v/>
      </c>
    </row>
    <row r="114" spans="1:15" ht="38.25" x14ac:dyDescent="0.2">
      <c r="A114" s="81" t="s">
        <v>2829</v>
      </c>
      <c r="B114" s="82" t="s">
        <v>2992</v>
      </c>
      <c r="C114" s="83">
        <v>46.85</v>
      </c>
      <c r="D114" s="81">
        <v>10</v>
      </c>
      <c r="E114" s="83">
        <v>23.4</v>
      </c>
      <c r="F114" s="81">
        <v>5</v>
      </c>
      <c r="G114" s="84" t="s">
        <v>129</v>
      </c>
      <c r="H114" s="77">
        <v>10</v>
      </c>
      <c r="I114" s="85" t="s">
        <v>2985</v>
      </c>
      <c r="J114" s="73">
        <v>118</v>
      </c>
      <c r="K114" s="78">
        <f>((VLOOKUP(A114,ProdCat!A$1:K$3000,11,FALSE))+(VLOOKUP(A114,ProdCat!A$2:K$3000,8,FALSE)))</f>
        <v>46.85</v>
      </c>
      <c r="L114" s="78">
        <f>((VLOOKUP(A114,ProdCat!A$1:K$3000,10,FALSE)+(VLOOKUP(A114,ProdCat!A$2:K$3000,8,FALSE))))</f>
        <v>23.4</v>
      </c>
      <c r="M114" s="79" t="str">
        <f t="shared" si="6"/>
        <v/>
      </c>
      <c r="N114" s="79" t="str">
        <f t="shared" si="7"/>
        <v/>
      </c>
      <c r="O114" s="79" t="str">
        <f t="shared" si="8"/>
        <v/>
      </c>
    </row>
    <row r="115" spans="1:15" ht="38.25" x14ac:dyDescent="0.2">
      <c r="A115" s="81" t="s">
        <v>2830</v>
      </c>
      <c r="B115" s="82" t="s">
        <v>236</v>
      </c>
      <c r="C115" s="83">
        <v>50.95</v>
      </c>
      <c r="D115" s="81">
        <v>10</v>
      </c>
      <c r="E115" s="83">
        <v>25.4</v>
      </c>
      <c r="F115" s="81">
        <v>5</v>
      </c>
      <c r="G115" s="84" t="s">
        <v>129</v>
      </c>
      <c r="H115" s="77">
        <v>70</v>
      </c>
      <c r="I115" s="85" t="s">
        <v>2985</v>
      </c>
      <c r="J115" s="73">
        <v>119</v>
      </c>
      <c r="K115" s="78">
        <f>((VLOOKUP(A115,ProdCat!A$1:K$3000,11,FALSE))+(VLOOKUP(A115,ProdCat!A$2:K$3000,8,FALSE)))</f>
        <v>50.95</v>
      </c>
      <c r="L115" s="78">
        <f>((VLOOKUP(A115,ProdCat!A$1:K$3000,10,FALSE)+(VLOOKUP(A115,ProdCat!A$2:K$3000,8,FALSE))))</f>
        <v>25.4</v>
      </c>
      <c r="M115" s="79" t="str">
        <f t="shared" si="6"/>
        <v/>
      </c>
      <c r="N115" s="79" t="str">
        <f t="shared" si="7"/>
        <v/>
      </c>
      <c r="O115" s="79" t="str">
        <f t="shared" si="8"/>
        <v/>
      </c>
    </row>
    <row r="116" spans="1:15" x14ac:dyDescent="0.2">
      <c r="A116" s="81" t="s">
        <v>2395</v>
      </c>
      <c r="B116" s="82" t="s">
        <v>3504</v>
      </c>
      <c r="C116" s="83">
        <v>29.15</v>
      </c>
      <c r="D116" s="81">
        <v>10</v>
      </c>
      <c r="E116" s="83">
        <v>14.75</v>
      </c>
      <c r="F116" s="81">
        <v>10</v>
      </c>
      <c r="G116" s="84" t="s">
        <v>129</v>
      </c>
      <c r="H116" s="77">
        <v>90</v>
      </c>
      <c r="I116" s="85" t="s">
        <v>2985</v>
      </c>
      <c r="J116" s="73">
        <v>120</v>
      </c>
      <c r="K116" s="78">
        <f>((VLOOKUP(A116,ProdCat!A$1:K$3000,11,FALSE))+(VLOOKUP(A116,ProdCat!A$2:K$3000,8,FALSE)))</f>
        <v>29.15</v>
      </c>
      <c r="L116" s="78">
        <f>((VLOOKUP(A116,ProdCat!A$1:K$3000,10,FALSE)+(VLOOKUP(A116,ProdCat!A$2:K$3000,8,FALSE))))</f>
        <v>14.75</v>
      </c>
      <c r="M116" s="79" t="str">
        <f t="shared" si="6"/>
        <v/>
      </c>
      <c r="N116" s="79" t="str">
        <f t="shared" si="7"/>
        <v/>
      </c>
      <c r="O116" s="79" t="str">
        <f t="shared" si="8"/>
        <v/>
      </c>
    </row>
    <row r="117" spans="1:15" x14ac:dyDescent="0.2">
      <c r="A117" s="81" t="s">
        <v>2396</v>
      </c>
      <c r="B117" s="82" t="s">
        <v>2991</v>
      </c>
      <c r="C117" s="83">
        <v>32.799999999999997</v>
      </c>
      <c r="D117" s="81">
        <v>10</v>
      </c>
      <c r="E117" s="83">
        <v>16.55</v>
      </c>
      <c r="F117" s="81">
        <v>10</v>
      </c>
      <c r="G117" s="84" t="s">
        <v>129</v>
      </c>
      <c r="H117" s="77">
        <v>80</v>
      </c>
      <c r="I117" s="85" t="s">
        <v>2985</v>
      </c>
      <c r="J117" s="73">
        <v>121</v>
      </c>
      <c r="K117" s="78">
        <f>((VLOOKUP(A117,ProdCat!A$1:K$3000,11,FALSE))+(VLOOKUP(A117,ProdCat!A$2:K$3000,8,FALSE)))</f>
        <v>32.799999999999997</v>
      </c>
      <c r="L117" s="78">
        <f>((VLOOKUP(A117,ProdCat!A$1:K$3000,10,FALSE)+(VLOOKUP(A117,ProdCat!A$2:K$3000,8,FALSE))))</f>
        <v>16.55</v>
      </c>
      <c r="M117" s="79" t="str">
        <f t="shared" si="6"/>
        <v/>
      </c>
      <c r="N117" s="79" t="str">
        <f t="shared" si="7"/>
        <v/>
      </c>
      <c r="O117" s="79" t="str">
        <f t="shared" si="8"/>
        <v/>
      </c>
    </row>
    <row r="118" spans="1:15" x14ac:dyDescent="0.2">
      <c r="A118" s="81" t="s">
        <v>2397</v>
      </c>
      <c r="B118" s="82" t="s">
        <v>123</v>
      </c>
      <c r="C118" s="83">
        <v>36.1</v>
      </c>
      <c r="D118" s="81">
        <v>10</v>
      </c>
      <c r="E118" s="83">
        <v>18.149999999999999</v>
      </c>
      <c r="F118" s="81">
        <v>10</v>
      </c>
      <c r="G118" s="84" t="s">
        <v>129</v>
      </c>
      <c r="H118" s="77">
        <v>410</v>
      </c>
      <c r="I118" s="85" t="s">
        <v>2985</v>
      </c>
      <c r="J118" s="73">
        <v>122</v>
      </c>
      <c r="K118" s="78">
        <f>((VLOOKUP(A118,ProdCat!A$1:K$3000,11,FALSE))+(VLOOKUP(A118,ProdCat!A$2:K$3000,8,FALSE)))</f>
        <v>36.1</v>
      </c>
      <c r="L118" s="78">
        <f>((VLOOKUP(A118,ProdCat!A$1:K$3000,10,FALSE)+(VLOOKUP(A118,ProdCat!A$2:K$3000,8,FALSE))))</f>
        <v>18.149999999999999</v>
      </c>
      <c r="M118" s="79" t="str">
        <f t="shared" si="6"/>
        <v/>
      </c>
      <c r="N118" s="79" t="str">
        <f t="shared" si="7"/>
        <v/>
      </c>
      <c r="O118" s="79" t="str">
        <f t="shared" si="8"/>
        <v/>
      </c>
    </row>
    <row r="119" spans="1:15" x14ac:dyDescent="0.2">
      <c r="A119" s="81" t="s">
        <v>2064</v>
      </c>
      <c r="B119" s="82" t="s">
        <v>68</v>
      </c>
      <c r="C119" s="83">
        <v>33.5</v>
      </c>
      <c r="D119" s="81">
        <v>10</v>
      </c>
      <c r="E119" s="83">
        <v>16.350000000000001</v>
      </c>
      <c r="F119" s="81">
        <v>10</v>
      </c>
      <c r="G119" s="84" t="s">
        <v>2062</v>
      </c>
      <c r="H119" s="77">
        <v>10</v>
      </c>
      <c r="I119" s="85" t="s">
        <v>2985</v>
      </c>
      <c r="J119" s="73">
        <v>123</v>
      </c>
      <c r="K119" s="78">
        <f>((VLOOKUP(A119,ProdCat!A$1:K$3000,11,FALSE))+(VLOOKUP(A119,ProdCat!A$2:K$3000,8,FALSE)))</f>
        <v>33.5</v>
      </c>
      <c r="L119" s="78">
        <f>((VLOOKUP(A119,ProdCat!A$1:K$3000,10,FALSE)+(VLOOKUP(A119,ProdCat!A$2:K$3000,8,FALSE))))</f>
        <v>16.350000000000001</v>
      </c>
      <c r="M119" s="79" t="str">
        <f t="shared" si="6"/>
        <v/>
      </c>
      <c r="N119" s="79" t="str">
        <f t="shared" si="7"/>
        <v/>
      </c>
      <c r="O119" s="79" t="str">
        <f t="shared" si="8"/>
        <v/>
      </c>
    </row>
    <row r="120" spans="1:15" x14ac:dyDescent="0.2">
      <c r="A120" s="81" t="s">
        <v>993</v>
      </c>
      <c r="B120" s="82" t="s">
        <v>81</v>
      </c>
      <c r="C120" s="83">
        <v>3.6</v>
      </c>
      <c r="D120" s="81">
        <v>50</v>
      </c>
      <c r="E120" s="83">
        <v>1.75</v>
      </c>
      <c r="F120" s="81">
        <v>50</v>
      </c>
      <c r="G120" s="84" t="s">
        <v>31</v>
      </c>
      <c r="H120" s="77">
        <v>2340</v>
      </c>
      <c r="I120" s="85" t="s">
        <v>2985</v>
      </c>
      <c r="J120" s="73">
        <v>124</v>
      </c>
      <c r="K120" s="78">
        <f>((VLOOKUP(A120,ProdCat!A$1:K$3000,11,FALSE))+(VLOOKUP(A120,ProdCat!A$2:K$3000,8,FALSE)))</f>
        <v>3.6</v>
      </c>
      <c r="L120" s="78">
        <f>((VLOOKUP(A120,ProdCat!A$1:K$3000,10,FALSE)+(VLOOKUP(A120,ProdCat!A$2:K$3000,8,FALSE))))</f>
        <v>1.75</v>
      </c>
      <c r="M120" s="79" t="str">
        <f t="shared" si="6"/>
        <v/>
      </c>
      <c r="N120" s="79" t="str">
        <f t="shared" si="7"/>
        <v/>
      </c>
      <c r="O120" s="79" t="str">
        <f t="shared" si="8"/>
        <v/>
      </c>
    </row>
    <row r="121" spans="1:15" x14ac:dyDescent="0.2">
      <c r="A121" s="81" t="s">
        <v>994</v>
      </c>
      <c r="B121" s="82" t="s">
        <v>59</v>
      </c>
      <c r="C121" s="83">
        <v>4</v>
      </c>
      <c r="D121" s="81">
        <v>50</v>
      </c>
      <c r="E121" s="83">
        <v>1.95</v>
      </c>
      <c r="F121" s="81">
        <v>50</v>
      </c>
      <c r="G121" s="84" t="s">
        <v>31</v>
      </c>
      <c r="H121" s="77">
        <v>790</v>
      </c>
      <c r="I121" s="85" t="s">
        <v>2985</v>
      </c>
      <c r="J121" s="73">
        <v>125</v>
      </c>
      <c r="K121" s="78">
        <f>((VLOOKUP(A121,ProdCat!A$1:K$3000,11,FALSE))+(VLOOKUP(A121,ProdCat!A$2:K$3000,8,FALSE)))</f>
        <v>4</v>
      </c>
      <c r="L121" s="78">
        <f>((VLOOKUP(A121,ProdCat!A$1:K$3000,10,FALSE)+(VLOOKUP(A121,ProdCat!A$2:K$3000,8,FALSE))))</f>
        <v>1.95</v>
      </c>
      <c r="M121" s="79" t="str">
        <f t="shared" si="6"/>
        <v/>
      </c>
      <c r="N121" s="79" t="str">
        <f t="shared" si="7"/>
        <v/>
      </c>
      <c r="O121" s="79" t="str">
        <f t="shared" si="8"/>
        <v/>
      </c>
    </row>
    <row r="122" spans="1:15" x14ac:dyDescent="0.2">
      <c r="A122" s="81" t="s">
        <v>389</v>
      </c>
      <c r="B122" s="82" t="s">
        <v>78</v>
      </c>
      <c r="C122" s="83">
        <v>2.65</v>
      </c>
      <c r="D122" s="81">
        <v>50</v>
      </c>
      <c r="E122" s="83">
        <v>1.3</v>
      </c>
      <c r="F122" s="81">
        <v>50</v>
      </c>
      <c r="G122" s="84" t="s">
        <v>32</v>
      </c>
      <c r="H122" s="77">
        <v>18970</v>
      </c>
      <c r="I122" s="85" t="s">
        <v>2985</v>
      </c>
      <c r="J122" s="73">
        <v>126</v>
      </c>
      <c r="K122" s="78">
        <f>((VLOOKUP(A122,ProdCat!A$1:K$3000,11,FALSE))+(VLOOKUP(A122,ProdCat!A$2:K$3000,8,FALSE)))</f>
        <v>2.65</v>
      </c>
      <c r="L122" s="78">
        <f>((VLOOKUP(A122,ProdCat!A$1:K$3000,10,FALSE)+(VLOOKUP(A122,ProdCat!A$2:K$3000,8,FALSE))))</f>
        <v>1.3</v>
      </c>
      <c r="M122" s="79" t="str">
        <f t="shared" si="6"/>
        <v/>
      </c>
      <c r="N122" s="79" t="str">
        <f t="shared" si="7"/>
        <v/>
      </c>
      <c r="O122" s="79" t="str">
        <f t="shared" si="8"/>
        <v/>
      </c>
    </row>
    <row r="123" spans="1:15" x14ac:dyDescent="0.2">
      <c r="A123" s="81" t="s">
        <v>390</v>
      </c>
      <c r="B123" s="82" t="s">
        <v>86</v>
      </c>
      <c r="C123" s="83">
        <v>2.95</v>
      </c>
      <c r="D123" s="81">
        <v>50</v>
      </c>
      <c r="E123" s="83">
        <v>1.45</v>
      </c>
      <c r="F123" s="81">
        <v>50</v>
      </c>
      <c r="G123" s="84" t="s">
        <v>32</v>
      </c>
      <c r="H123" s="77">
        <v>2370</v>
      </c>
      <c r="I123" s="85" t="s">
        <v>2985</v>
      </c>
      <c r="J123" s="73">
        <v>127</v>
      </c>
      <c r="K123" s="78">
        <f>((VLOOKUP(A123,ProdCat!A$1:K$3000,11,FALSE))+(VLOOKUP(A123,ProdCat!A$2:K$3000,8,FALSE)))</f>
        <v>2.95</v>
      </c>
      <c r="L123" s="78">
        <f>((VLOOKUP(A123,ProdCat!A$1:K$3000,10,FALSE)+(VLOOKUP(A123,ProdCat!A$2:K$3000,8,FALSE))))</f>
        <v>1.45</v>
      </c>
      <c r="M123" s="79" t="str">
        <f t="shared" si="6"/>
        <v/>
      </c>
      <c r="N123" s="79" t="str">
        <f t="shared" si="7"/>
        <v/>
      </c>
      <c r="O123" s="79" t="str">
        <f t="shared" si="8"/>
        <v/>
      </c>
    </row>
    <row r="124" spans="1:15" x14ac:dyDescent="0.2">
      <c r="A124" s="81" t="s">
        <v>3261</v>
      </c>
      <c r="B124" s="82" t="s">
        <v>59</v>
      </c>
      <c r="C124" s="83">
        <v>13.1</v>
      </c>
      <c r="D124" s="81">
        <v>10</v>
      </c>
      <c r="E124" s="83">
        <v>6.4</v>
      </c>
      <c r="F124" s="81">
        <v>10</v>
      </c>
      <c r="G124" s="84" t="s">
        <v>291</v>
      </c>
      <c r="H124" s="77">
        <v>70</v>
      </c>
      <c r="I124" s="85" t="s">
        <v>2985</v>
      </c>
      <c r="J124" s="73">
        <v>128</v>
      </c>
      <c r="K124" s="78">
        <f>((VLOOKUP(A124,ProdCat!A$1:K$3000,11,FALSE))+(VLOOKUP(A124,ProdCat!A$2:K$3000,8,FALSE)))</f>
        <v>13.1</v>
      </c>
      <c r="L124" s="78">
        <f>((VLOOKUP(A124,ProdCat!A$1:K$3000,10,FALSE)+(VLOOKUP(A124,ProdCat!A$2:K$3000,8,FALSE))))</f>
        <v>6.4</v>
      </c>
      <c r="M124" s="79" t="str">
        <f t="shared" si="6"/>
        <v/>
      </c>
      <c r="N124" s="79" t="str">
        <f t="shared" si="7"/>
        <v/>
      </c>
      <c r="O124" s="79" t="str">
        <f t="shared" si="8"/>
        <v/>
      </c>
    </row>
    <row r="125" spans="1:15" x14ac:dyDescent="0.2">
      <c r="A125" s="81" t="s">
        <v>2628</v>
      </c>
      <c r="B125" s="82" t="s">
        <v>61</v>
      </c>
      <c r="C125" s="83">
        <v>16.600000000000001</v>
      </c>
      <c r="D125" s="81">
        <v>10</v>
      </c>
      <c r="E125" s="83">
        <v>8.1</v>
      </c>
      <c r="F125" s="81">
        <v>10</v>
      </c>
      <c r="G125" s="84" t="s">
        <v>291</v>
      </c>
      <c r="H125" s="77">
        <v>90</v>
      </c>
      <c r="I125" s="85" t="s">
        <v>2985</v>
      </c>
      <c r="J125" s="73">
        <v>129</v>
      </c>
      <c r="K125" s="78">
        <f>((VLOOKUP(A125,ProdCat!A$1:K$3000,11,FALSE))+(VLOOKUP(A125,ProdCat!A$2:K$3000,8,FALSE)))</f>
        <v>16.600000000000001</v>
      </c>
      <c r="L125" s="78">
        <f>((VLOOKUP(A125,ProdCat!A$1:K$3000,10,FALSE)+(VLOOKUP(A125,ProdCat!A$2:K$3000,8,FALSE))))</f>
        <v>8.1</v>
      </c>
      <c r="M125" s="79" t="str">
        <f t="shared" si="6"/>
        <v/>
      </c>
      <c r="N125" s="79" t="str">
        <f t="shared" si="7"/>
        <v/>
      </c>
      <c r="O125" s="79" t="str">
        <f t="shared" si="8"/>
        <v/>
      </c>
    </row>
    <row r="126" spans="1:15" x14ac:dyDescent="0.2">
      <c r="A126" s="81" t="s">
        <v>3031</v>
      </c>
      <c r="B126" s="82" t="s">
        <v>75</v>
      </c>
      <c r="C126" s="83">
        <v>20.8</v>
      </c>
      <c r="D126" s="81">
        <v>10</v>
      </c>
      <c r="E126" s="83">
        <v>10.15</v>
      </c>
      <c r="F126" s="81">
        <v>10</v>
      </c>
      <c r="G126" s="84" t="s">
        <v>189</v>
      </c>
      <c r="H126" s="77">
        <v>940</v>
      </c>
      <c r="I126" s="85" t="s">
        <v>2985</v>
      </c>
      <c r="J126" s="73">
        <v>130</v>
      </c>
      <c r="K126" s="78">
        <f>((VLOOKUP(A126,ProdCat!A$1:K$3000,11,FALSE))+(VLOOKUP(A126,ProdCat!A$2:K$3000,8,FALSE)))</f>
        <v>20.8</v>
      </c>
      <c r="L126" s="78">
        <f>((VLOOKUP(A126,ProdCat!A$1:K$3000,10,FALSE)+(VLOOKUP(A126,ProdCat!A$2:K$3000,8,FALSE))))</f>
        <v>10.15</v>
      </c>
      <c r="M126" s="79" t="str">
        <f t="shared" si="6"/>
        <v/>
      </c>
      <c r="N126" s="79" t="str">
        <f t="shared" si="7"/>
        <v/>
      </c>
      <c r="O126" s="79" t="str">
        <f t="shared" si="8"/>
        <v/>
      </c>
    </row>
    <row r="127" spans="1:15" x14ac:dyDescent="0.2">
      <c r="A127" s="81" t="s">
        <v>1130</v>
      </c>
      <c r="B127" s="82" t="s">
        <v>61</v>
      </c>
      <c r="C127" s="83">
        <v>28</v>
      </c>
      <c r="D127" s="81">
        <v>10</v>
      </c>
      <c r="E127" s="83">
        <v>13.65</v>
      </c>
      <c r="F127" s="81">
        <v>10</v>
      </c>
      <c r="G127" s="84" t="s">
        <v>189</v>
      </c>
      <c r="H127" s="77">
        <v>10</v>
      </c>
      <c r="I127" s="85" t="s">
        <v>2985</v>
      </c>
      <c r="J127" s="73">
        <v>131</v>
      </c>
      <c r="K127" s="78">
        <f>((VLOOKUP(A127,ProdCat!A$1:K$3000,11,FALSE))+(VLOOKUP(A127,ProdCat!A$2:K$3000,8,FALSE)))</f>
        <v>28</v>
      </c>
      <c r="L127" s="78">
        <f>((VLOOKUP(A127,ProdCat!A$1:K$3000,10,FALSE)+(VLOOKUP(A127,ProdCat!A$2:K$3000,8,FALSE))))</f>
        <v>13.65</v>
      </c>
      <c r="M127" s="79" t="str">
        <f t="shared" si="6"/>
        <v/>
      </c>
      <c r="N127" s="79" t="str">
        <f t="shared" si="7"/>
        <v/>
      </c>
      <c r="O127" s="79" t="str">
        <f t="shared" si="8"/>
        <v/>
      </c>
    </row>
    <row r="128" spans="1:15" x14ac:dyDescent="0.2">
      <c r="A128" s="81" t="s">
        <v>1131</v>
      </c>
      <c r="B128" s="82" t="s">
        <v>64</v>
      </c>
      <c r="C128" s="83">
        <v>33.700000000000003</v>
      </c>
      <c r="D128" s="81">
        <v>10</v>
      </c>
      <c r="E128" s="83">
        <v>16.45</v>
      </c>
      <c r="F128" s="81">
        <v>10</v>
      </c>
      <c r="G128" s="84" t="s">
        <v>189</v>
      </c>
      <c r="H128" s="77">
        <v>260</v>
      </c>
      <c r="I128" s="85" t="s">
        <v>2985</v>
      </c>
      <c r="J128" s="73">
        <v>132</v>
      </c>
      <c r="K128" s="78">
        <f>((VLOOKUP(A128,ProdCat!A$1:K$3000,11,FALSE))+(VLOOKUP(A128,ProdCat!A$2:K$3000,8,FALSE)))</f>
        <v>33.700000000000003</v>
      </c>
      <c r="L128" s="78">
        <f>((VLOOKUP(A128,ProdCat!A$1:K$3000,10,FALSE)+(VLOOKUP(A128,ProdCat!A$2:K$3000,8,FALSE))))</f>
        <v>16.45</v>
      </c>
      <c r="M128" s="79" t="str">
        <f t="shared" si="6"/>
        <v/>
      </c>
      <c r="N128" s="79" t="str">
        <f t="shared" si="7"/>
        <v/>
      </c>
      <c r="O128" s="79" t="str">
        <f t="shared" si="8"/>
        <v/>
      </c>
    </row>
    <row r="129" spans="1:15" x14ac:dyDescent="0.2">
      <c r="A129" s="81" t="s">
        <v>1132</v>
      </c>
      <c r="B129" s="82" t="s">
        <v>62</v>
      </c>
      <c r="C129" s="83">
        <v>41.2</v>
      </c>
      <c r="D129" s="81">
        <v>10</v>
      </c>
      <c r="E129" s="83">
        <v>20.100000000000001</v>
      </c>
      <c r="F129" s="81">
        <v>10</v>
      </c>
      <c r="G129" s="84" t="s">
        <v>189</v>
      </c>
      <c r="H129" s="77">
        <v>210</v>
      </c>
      <c r="I129" s="85" t="s">
        <v>2985</v>
      </c>
      <c r="J129" s="73">
        <v>133</v>
      </c>
      <c r="K129" s="78">
        <f>((VLOOKUP(A129,ProdCat!A$1:K$3000,11,FALSE))+(VLOOKUP(A129,ProdCat!A$2:K$3000,8,FALSE)))</f>
        <v>41.2</v>
      </c>
      <c r="L129" s="78">
        <f>((VLOOKUP(A129,ProdCat!A$1:K$3000,10,FALSE)+(VLOOKUP(A129,ProdCat!A$2:K$3000,8,FALSE))))</f>
        <v>20.100000000000001</v>
      </c>
      <c r="M129" s="79" t="str">
        <f t="shared" si="6"/>
        <v/>
      </c>
      <c r="N129" s="79" t="str">
        <f t="shared" si="7"/>
        <v/>
      </c>
      <c r="O129" s="79" t="str">
        <f t="shared" si="8"/>
        <v/>
      </c>
    </row>
    <row r="130" spans="1:15" ht="25.5" x14ac:dyDescent="0.2">
      <c r="A130" s="81" t="s">
        <v>1133</v>
      </c>
      <c r="B130" s="82" t="s">
        <v>3033</v>
      </c>
      <c r="C130" s="83">
        <v>49.1</v>
      </c>
      <c r="D130" s="81">
        <v>10</v>
      </c>
      <c r="E130" s="83">
        <v>23.95</v>
      </c>
      <c r="F130" s="81">
        <v>10</v>
      </c>
      <c r="G130" s="84" t="s">
        <v>189</v>
      </c>
      <c r="H130" s="77">
        <v>40</v>
      </c>
      <c r="I130" s="85" t="s">
        <v>2985</v>
      </c>
      <c r="J130" s="73">
        <v>134</v>
      </c>
      <c r="K130" s="78">
        <f>((VLOOKUP(A130,ProdCat!A$1:K$3000,11,FALSE))+(VLOOKUP(A130,ProdCat!A$2:K$3000,8,FALSE)))</f>
        <v>49.1</v>
      </c>
      <c r="L130" s="78">
        <f>((VLOOKUP(A130,ProdCat!A$1:K$3000,10,FALSE)+(VLOOKUP(A130,ProdCat!A$2:K$3000,8,FALSE))))</f>
        <v>23.95</v>
      </c>
      <c r="M130" s="79" t="str">
        <f t="shared" ref="M130:M187" si="9">IF(C130=K130,"","FIX")</f>
        <v/>
      </c>
      <c r="N130" s="79" t="str">
        <f t="shared" ref="N130:N187" si="10">IF(E130=L130,"","FIX")</f>
        <v/>
      </c>
      <c r="O130" s="79" t="str">
        <f t="shared" ref="O130:O187" si="11">IF(H130&lt;D130,"Do not list","")</f>
        <v/>
      </c>
    </row>
    <row r="131" spans="1:15" x14ac:dyDescent="0.2">
      <c r="A131" s="81" t="s">
        <v>3309</v>
      </c>
      <c r="B131" s="82" t="s">
        <v>75</v>
      </c>
      <c r="C131" s="83">
        <v>20.8</v>
      </c>
      <c r="D131" s="81">
        <v>10</v>
      </c>
      <c r="E131" s="83">
        <v>10.15</v>
      </c>
      <c r="F131" s="81">
        <v>10</v>
      </c>
      <c r="G131" s="84" t="s">
        <v>33</v>
      </c>
      <c r="H131" s="77">
        <v>360</v>
      </c>
      <c r="I131" s="85" t="s">
        <v>2985</v>
      </c>
      <c r="J131" s="73">
        <v>135</v>
      </c>
      <c r="K131" s="78">
        <f>((VLOOKUP(A131,ProdCat!A$1:K$3000,11,FALSE))+(VLOOKUP(A131,ProdCat!A$2:K$3000,8,FALSE)))</f>
        <v>20.8</v>
      </c>
      <c r="L131" s="78">
        <f>((VLOOKUP(A131,ProdCat!A$1:K$3000,10,FALSE)+(VLOOKUP(A131,ProdCat!A$2:K$3000,8,FALSE))))</f>
        <v>10.15</v>
      </c>
      <c r="M131" s="79" t="str">
        <f t="shared" si="9"/>
        <v/>
      </c>
      <c r="N131" s="79" t="str">
        <f t="shared" si="10"/>
        <v/>
      </c>
      <c r="O131" s="79" t="str">
        <f t="shared" si="11"/>
        <v/>
      </c>
    </row>
    <row r="132" spans="1:15" x14ac:dyDescent="0.2">
      <c r="A132" s="81" t="s">
        <v>3034</v>
      </c>
      <c r="B132" s="82" t="s">
        <v>74</v>
      </c>
      <c r="C132" s="83">
        <v>23.45</v>
      </c>
      <c r="D132" s="81">
        <v>10</v>
      </c>
      <c r="E132" s="83">
        <v>11.45</v>
      </c>
      <c r="F132" s="81">
        <v>10</v>
      </c>
      <c r="G132" s="84" t="s">
        <v>33</v>
      </c>
      <c r="H132" s="77">
        <v>550</v>
      </c>
      <c r="I132" s="85" t="s">
        <v>2985</v>
      </c>
      <c r="J132" s="73">
        <v>136</v>
      </c>
      <c r="K132" s="78">
        <f>((VLOOKUP(A132,ProdCat!A$1:K$3000,11,FALSE))+(VLOOKUP(A132,ProdCat!A$2:K$3000,8,FALSE)))</f>
        <v>23.45</v>
      </c>
      <c r="L132" s="78">
        <f>((VLOOKUP(A132,ProdCat!A$1:K$3000,10,FALSE)+(VLOOKUP(A132,ProdCat!A$2:K$3000,8,FALSE))))</f>
        <v>11.45</v>
      </c>
      <c r="M132" s="79" t="str">
        <f t="shared" si="9"/>
        <v/>
      </c>
      <c r="N132" s="79" t="str">
        <f t="shared" si="10"/>
        <v/>
      </c>
      <c r="O132" s="79" t="str">
        <f t="shared" si="11"/>
        <v/>
      </c>
    </row>
    <row r="133" spans="1:15" x14ac:dyDescent="0.2">
      <c r="A133" s="81" t="s">
        <v>3308</v>
      </c>
      <c r="B133" s="82" t="s">
        <v>72</v>
      </c>
      <c r="C133" s="83">
        <v>31.05</v>
      </c>
      <c r="D133" s="81">
        <v>10</v>
      </c>
      <c r="E133" s="83">
        <v>15.15</v>
      </c>
      <c r="F133" s="81">
        <v>10</v>
      </c>
      <c r="G133" s="84" t="s">
        <v>33</v>
      </c>
      <c r="H133" s="77">
        <v>170</v>
      </c>
      <c r="I133" s="85" t="s">
        <v>2985</v>
      </c>
      <c r="J133" s="73">
        <v>137</v>
      </c>
      <c r="K133" s="78">
        <f>((VLOOKUP(A133,ProdCat!A$1:K$3000,11,FALSE))+(VLOOKUP(A133,ProdCat!A$2:K$3000,8,FALSE)))</f>
        <v>31.05</v>
      </c>
      <c r="L133" s="78">
        <f>((VLOOKUP(A133,ProdCat!A$1:K$3000,10,FALSE)+(VLOOKUP(A133,ProdCat!A$2:K$3000,8,FALSE))))</f>
        <v>15.15</v>
      </c>
      <c r="M133" s="79" t="str">
        <f t="shared" si="9"/>
        <v/>
      </c>
      <c r="N133" s="79" t="str">
        <f t="shared" si="10"/>
        <v/>
      </c>
      <c r="O133" s="79" t="str">
        <f t="shared" si="11"/>
        <v/>
      </c>
    </row>
    <row r="134" spans="1:15" x14ac:dyDescent="0.2">
      <c r="A134" s="81" t="s">
        <v>1332</v>
      </c>
      <c r="B134" s="82" t="s">
        <v>64</v>
      </c>
      <c r="C134" s="83">
        <v>33.700000000000003</v>
      </c>
      <c r="D134" s="81">
        <v>10</v>
      </c>
      <c r="E134" s="83">
        <v>16.45</v>
      </c>
      <c r="F134" s="81">
        <v>10</v>
      </c>
      <c r="G134" s="84" t="s">
        <v>33</v>
      </c>
      <c r="H134" s="77">
        <v>20</v>
      </c>
      <c r="I134" s="85" t="s">
        <v>2985</v>
      </c>
      <c r="J134" s="73">
        <v>138</v>
      </c>
      <c r="K134" s="78">
        <f>((VLOOKUP(A134,ProdCat!A$1:K$3000,11,FALSE))+(VLOOKUP(A134,ProdCat!A$2:K$3000,8,FALSE)))</f>
        <v>33.700000000000003</v>
      </c>
      <c r="L134" s="78">
        <f>((VLOOKUP(A134,ProdCat!A$1:K$3000,10,FALSE)+(VLOOKUP(A134,ProdCat!A$2:K$3000,8,FALSE))))</f>
        <v>16.45</v>
      </c>
      <c r="M134" s="79" t="str">
        <f t="shared" si="9"/>
        <v/>
      </c>
      <c r="N134" s="79" t="str">
        <f t="shared" si="10"/>
        <v/>
      </c>
      <c r="O134" s="79" t="str">
        <f t="shared" si="11"/>
        <v/>
      </c>
    </row>
    <row r="135" spans="1:15" x14ac:dyDescent="0.2">
      <c r="A135" s="81" t="s">
        <v>1333</v>
      </c>
      <c r="B135" s="82" t="s">
        <v>62</v>
      </c>
      <c r="C135" s="83">
        <v>41.2</v>
      </c>
      <c r="D135" s="81">
        <v>10</v>
      </c>
      <c r="E135" s="83">
        <v>20.100000000000001</v>
      </c>
      <c r="F135" s="81">
        <v>10</v>
      </c>
      <c r="G135" s="84" t="s">
        <v>33</v>
      </c>
      <c r="H135" s="77">
        <v>90</v>
      </c>
      <c r="I135" s="85" t="s">
        <v>2985</v>
      </c>
      <c r="J135" s="73">
        <v>139</v>
      </c>
      <c r="K135" s="78">
        <f>((VLOOKUP(A135,ProdCat!A$1:K$3000,11,FALSE))+(VLOOKUP(A135,ProdCat!A$2:K$3000,8,FALSE)))</f>
        <v>41.2</v>
      </c>
      <c r="L135" s="78">
        <f>((VLOOKUP(A135,ProdCat!A$1:K$3000,10,FALSE)+(VLOOKUP(A135,ProdCat!A$2:K$3000,8,FALSE))))</f>
        <v>20.100000000000001</v>
      </c>
      <c r="M135" s="79" t="str">
        <f t="shared" si="9"/>
        <v/>
      </c>
      <c r="N135" s="79" t="str">
        <f t="shared" si="10"/>
        <v/>
      </c>
      <c r="O135" s="79" t="str">
        <f t="shared" si="11"/>
        <v/>
      </c>
    </row>
    <row r="136" spans="1:15" x14ac:dyDescent="0.2">
      <c r="A136" s="81" t="s">
        <v>3039</v>
      </c>
      <c r="B136" s="82" t="s">
        <v>3040</v>
      </c>
      <c r="C136" s="83">
        <v>15.15</v>
      </c>
      <c r="D136" s="81">
        <v>20</v>
      </c>
      <c r="E136" s="83">
        <v>7.4</v>
      </c>
      <c r="F136" s="81">
        <v>20</v>
      </c>
      <c r="G136" s="84" t="s">
        <v>190</v>
      </c>
      <c r="H136" s="77">
        <v>15090</v>
      </c>
      <c r="I136" s="85" t="s">
        <v>2985</v>
      </c>
      <c r="J136" s="73">
        <v>140</v>
      </c>
      <c r="K136" s="78">
        <f>((VLOOKUP(A136,ProdCat!A$1:K$3000,11,FALSE))+(VLOOKUP(A136,ProdCat!A$2:K$3000,8,FALSE)))</f>
        <v>15.15</v>
      </c>
      <c r="L136" s="78">
        <f>((VLOOKUP(A136,ProdCat!A$1:K$3000,10,FALSE)+(VLOOKUP(A136,ProdCat!A$2:K$3000,8,FALSE))))</f>
        <v>7.4</v>
      </c>
      <c r="M136" s="79" t="str">
        <f t="shared" si="9"/>
        <v/>
      </c>
      <c r="N136" s="79" t="str">
        <f t="shared" si="10"/>
        <v/>
      </c>
      <c r="O136" s="79" t="str">
        <f t="shared" si="11"/>
        <v/>
      </c>
    </row>
    <row r="137" spans="1:15" x14ac:dyDescent="0.2">
      <c r="A137" s="81" t="s">
        <v>1055</v>
      </c>
      <c r="B137" s="82" t="s">
        <v>76</v>
      </c>
      <c r="C137" s="83">
        <v>5.45</v>
      </c>
      <c r="D137" s="81">
        <v>50</v>
      </c>
      <c r="E137" s="83">
        <v>2.65</v>
      </c>
      <c r="F137" s="81">
        <v>50</v>
      </c>
      <c r="G137" s="84" t="s">
        <v>191</v>
      </c>
      <c r="H137" s="77">
        <v>4020</v>
      </c>
      <c r="I137" s="85" t="s">
        <v>2985</v>
      </c>
      <c r="J137" s="73">
        <v>141</v>
      </c>
      <c r="K137" s="78">
        <f>((VLOOKUP(A137,ProdCat!A$1:K$3000,11,FALSE))+(VLOOKUP(A137,ProdCat!A$2:K$3000,8,FALSE)))</f>
        <v>5.45</v>
      </c>
      <c r="L137" s="78">
        <f>((VLOOKUP(A137,ProdCat!A$1:K$3000,10,FALSE)+(VLOOKUP(A137,ProdCat!A$2:K$3000,8,FALSE))))</f>
        <v>2.65</v>
      </c>
      <c r="M137" s="79" t="str">
        <f t="shared" si="9"/>
        <v/>
      </c>
      <c r="N137" s="79" t="str">
        <f t="shared" si="10"/>
        <v/>
      </c>
      <c r="O137" s="79" t="str">
        <f t="shared" si="11"/>
        <v/>
      </c>
    </row>
    <row r="138" spans="1:15" x14ac:dyDescent="0.2">
      <c r="A138" s="81" t="s">
        <v>3678</v>
      </c>
      <c r="B138" s="82" t="s">
        <v>3507</v>
      </c>
      <c r="C138" s="83">
        <v>36.700000000000003</v>
      </c>
      <c r="D138" s="81">
        <v>10</v>
      </c>
      <c r="E138" s="83">
        <v>18.45</v>
      </c>
      <c r="F138" s="81">
        <v>5</v>
      </c>
      <c r="G138" s="84" t="s">
        <v>3042</v>
      </c>
      <c r="H138" s="77">
        <v>30</v>
      </c>
      <c r="I138" s="85" t="s">
        <v>2985</v>
      </c>
      <c r="J138" s="73">
        <v>142</v>
      </c>
      <c r="K138" s="78">
        <f>((VLOOKUP(A138,ProdCat!A$1:K$3000,11,FALSE))+(VLOOKUP(A138,ProdCat!A$2:K$3000,8,FALSE)))</f>
        <v>36.700000000000003</v>
      </c>
      <c r="L138" s="78">
        <f>((VLOOKUP(A138,ProdCat!A$1:K$3000,10,FALSE)+(VLOOKUP(A138,ProdCat!A$2:K$3000,8,FALSE))))</f>
        <v>18.45</v>
      </c>
      <c r="M138" s="79" t="str">
        <f t="shared" si="9"/>
        <v/>
      </c>
      <c r="N138" s="79" t="str">
        <f t="shared" si="10"/>
        <v/>
      </c>
      <c r="O138" s="79" t="str">
        <f t="shared" si="11"/>
        <v/>
      </c>
    </row>
    <row r="139" spans="1:15" x14ac:dyDescent="0.2">
      <c r="A139" s="81" t="s">
        <v>2846</v>
      </c>
      <c r="B139" s="82" t="s">
        <v>3507</v>
      </c>
      <c r="C139" s="83">
        <v>36.700000000000003</v>
      </c>
      <c r="D139" s="81">
        <v>10</v>
      </c>
      <c r="E139" s="83">
        <v>18.45</v>
      </c>
      <c r="F139" s="81">
        <v>5</v>
      </c>
      <c r="G139" s="84" t="s">
        <v>2439</v>
      </c>
      <c r="H139" s="77">
        <v>110</v>
      </c>
      <c r="I139" s="85" t="s">
        <v>2985</v>
      </c>
      <c r="J139" s="73">
        <v>143</v>
      </c>
      <c r="K139" s="78">
        <f>((VLOOKUP(A139,ProdCat!A$1:K$3000,11,FALSE))+(VLOOKUP(A139,ProdCat!A$2:K$3000,8,FALSE)))</f>
        <v>36.700000000000003</v>
      </c>
      <c r="L139" s="78">
        <f>((VLOOKUP(A139,ProdCat!A$1:K$3000,10,FALSE)+(VLOOKUP(A139,ProdCat!A$2:K$3000,8,FALSE))))</f>
        <v>18.45</v>
      </c>
      <c r="M139" s="79" t="str">
        <f t="shared" si="9"/>
        <v/>
      </c>
      <c r="N139" s="79" t="str">
        <f t="shared" si="10"/>
        <v/>
      </c>
      <c r="O139" s="79" t="str">
        <f t="shared" si="11"/>
        <v/>
      </c>
    </row>
    <row r="140" spans="1:15" x14ac:dyDescent="0.2">
      <c r="A140" s="81" t="s">
        <v>2847</v>
      </c>
      <c r="B140" s="82" t="s">
        <v>294</v>
      </c>
      <c r="C140" s="83">
        <v>44.1</v>
      </c>
      <c r="D140" s="81">
        <v>10</v>
      </c>
      <c r="E140" s="83">
        <v>22.05</v>
      </c>
      <c r="F140" s="81">
        <v>5</v>
      </c>
      <c r="G140" s="84" t="s">
        <v>2439</v>
      </c>
      <c r="H140" s="77">
        <v>10</v>
      </c>
      <c r="I140" s="85" t="s">
        <v>2985</v>
      </c>
      <c r="J140" s="73">
        <v>144</v>
      </c>
      <c r="K140" s="78">
        <f>((VLOOKUP(A140,ProdCat!A$1:K$3000,11,FALSE))+(VLOOKUP(A140,ProdCat!A$2:K$3000,8,FALSE)))</f>
        <v>44.1</v>
      </c>
      <c r="L140" s="78">
        <f>((VLOOKUP(A140,ProdCat!A$1:K$3000,10,FALSE)+(VLOOKUP(A140,ProdCat!A$2:K$3000,8,FALSE))))</f>
        <v>22.05</v>
      </c>
      <c r="M140" s="79" t="str">
        <f t="shared" si="9"/>
        <v/>
      </c>
      <c r="N140" s="79" t="str">
        <f t="shared" si="10"/>
        <v/>
      </c>
      <c r="O140" s="79" t="str">
        <f t="shared" si="11"/>
        <v/>
      </c>
    </row>
    <row r="141" spans="1:15" x14ac:dyDescent="0.2">
      <c r="A141" s="81" t="s">
        <v>3680</v>
      </c>
      <c r="B141" s="82" t="s">
        <v>3508</v>
      </c>
      <c r="C141" s="83">
        <v>36</v>
      </c>
      <c r="D141" s="81">
        <v>10</v>
      </c>
      <c r="E141" s="83">
        <v>18.3</v>
      </c>
      <c r="F141" s="81">
        <v>5</v>
      </c>
      <c r="G141" s="84" t="s">
        <v>3437</v>
      </c>
      <c r="H141" s="77">
        <v>30</v>
      </c>
      <c r="I141" s="85" t="s">
        <v>2985</v>
      </c>
      <c r="J141" s="73">
        <v>145</v>
      </c>
      <c r="K141" s="78">
        <f>((VLOOKUP(A141,ProdCat!A$1:K$3000,11,FALSE))+(VLOOKUP(A141,ProdCat!A$2:K$3000,8,FALSE)))</f>
        <v>36</v>
      </c>
      <c r="L141" s="78">
        <f>((VLOOKUP(A141,ProdCat!A$1:K$3000,10,FALSE)+(VLOOKUP(A141,ProdCat!A$2:K$3000,8,FALSE))))</f>
        <v>18.3</v>
      </c>
      <c r="M141" s="79" t="str">
        <f t="shared" si="9"/>
        <v/>
      </c>
      <c r="N141" s="79" t="str">
        <f t="shared" si="10"/>
        <v/>
      </c>
      <c r="O141" s="79" t="str">
        <f t="shared" si="11"/>
        <v/>
      </c>
    </row>
    <row r="142" spans="1:15" x14ac:dyDescent="0.2">
      <c r="A142" s="81" t="s">
        <v>3676</v>
      </c>
      <c r="B142" s="82" t="s">
        <v>3507</v>
      </c>
      <c r="C142" s="83">
        <v>36.700000000000003</v>
      </c>
      <c r="D142" s="81">
        <v>10</v>
      </c>
      <c r="E142" s="83">
        <v>18.45</v>
      </c>
      <c r="F142" s="81">
        <v>5</v>
      </c>
      <c r="G142" s="84" t="s">
        <v>3509</v>
      </c>
      <c r="H142" s="77">
        <v>10</v>
      </c>
      <c r="I142" s="85" t="s">
        <v>2985</v>
      </c>
      <c r="J142" s="73">
        <v>146</v>
      </c>
      <c r="K142" s="78">
        <f>((VLOOKUP(A142,ProdCat!A$1:K$3000,11,FALSE))+(VLOOKUP(A142,ProdCat!A$2:K$3000,8,FALSE)))</f>
        <v>36.700000000000003</v>
      </c>
      <c r="L142" s="78">
        <f>((VLOOKUP(A142,ProdCat!A$1:K$3000,10,FALSE)+(VLOOKUP(A142,ProdCat!A$2:K$3000,8,FALSE))))</f>
        <v>18.45</v>
      </c>
      <c r="M142" s="79" t="str">
        <f t="shared" si="9"/>
        <v/>
      </c>
      <c r="N142" s="79" t="str">
        <f t="shared" si="10"/>
        <v/>
      </c>
      <c r="O142" s="79" t="str">
        <f t="shared" si="11"/>
        <v/>
      </c>
    </row>
    <row r="143" spans="1:15" x14ac:dyDescent="0.2">
      <c r="A143" s="81" t="s">
        <v>2840</v>
      </c>
      <c r="B143" s="82" t="s">
        <v>3507</v>
      </c>
      <c r="C143" s="83">
        <v>36.700000000000003</v>
      </c>
      <c r="D143" s="81">
        <v>10</v>
      </c>
      <c r="E143" s="83">
        <v>18.45</v>
      </c>
      <c r="F143" s="81">
        <v>5</v>
      </c>
      <c r="G143" s="84" t="s">
        <v>131</v>
      </c>
      <c r="H143" s="77">
        <v>10</v>
      </c>
      <c r="I143" s="85" t="s">
        <v>2985</v>
      </c>
      <c r="J143" s="73">
        <v>147</v>
      </c>
      <c r="K143" s="78">
        <f>((VLOOKUP(A143,ProdCat!A$1:K$3000,11,FALSE))+(VLOOKUP(A143,ProdCat!A$2:K$3000,8,FALSE)))</f>
        <v>36.700000000000003</v>
      </c>
      <c r="L143" s="78">
        <f>((VLOOKUP(A143,ProdCat!A$1:K$3000,10,FALSE)+(VLOOKUP(A143,ProdCat!A$2:K$3000,8,FALSE))))</f>
        <v>18.45</v>
      </c>
      <c r="M143" s="79" t="str">
        <f t="shared" si="9"/>
        <v/>
      </c>
      <c r="N143" s="79" t="str">
        <f t="shared" si="10"/>
        <v/>
      </c>
      <c r="O143" s="79" t="str">
        <f t="shared" si="11"/>
        <v/>
      </c>
    </row>
    <row r="144" spans="1:15" x14ac:dyDescent="0.2">
      <c r="A144" s="81" t="s">
        <v>3431</v>
      </c>
      <c r="B144" s="82" t="s">
        <v>75</v>
      </c>
      <c r="C144" s="83">
        <v>29.15</v>
      </c>
      <c r="D144" s="81">
        <v>10</v>
      </c>
      <c r="E144" s="83">
        <v>14.75</v>
      </c>
      <c r="F144" s="81">
        <v>10</v>
      </c>
      <c r="G144" s="84" t="s">
        <v>132</v>
      </c>
      <c r="H144" s="77">
        <v>150</v>
      </c>
      <c r="I144" s="85" t="s">
        <v>2985</v>
      </c>
      <c r="J144" s="73">
        <v>148</v>
      </c>
      <c r="K144" s="78">
        <f>((VLOOKUP(A144,ProdCat!A$1:K$3000,11,FALSE))+(VLOOKUP(A144,ProdCat!A$2:K$3000,8,FALSE)))</f>
        <v>29.15</v>
      </c>
      <c r="L144" s="78">
        <f>((VLOOKUP(A144,ProdCat!A$1:K$3000,10,FALSE)+(VLOOKUP(A144,ProdCat!A$2:K$3000,8,FALSE))))</f>
        <v>14.75</v>
      </c>
      <c r="M144" s="79" t="str">
        <f t="shared" si="9"/>
        <v/>
      </c>
      <c r="N144" s="79" t="str">
        <f t="shared" si="10"/>
        <v/>
      </c>
      <c r="O144" s="79" t="str">
        <f t="shared" si="11"/>
        <v/>
      </c>
    </row>
    <row r="145" spans="1:15" x14ac:dyDescent="0.2">
      <c r="A145" s="81" t="s">
        <v>3048</v>
      </c>
      <c r="B145" s="82" t="s">
        <v>2986</v>
      </c>
      <c r="C145" s="83">
        <v>10.9</v>
      </c>
      <c r="D145" s="81">
        <v>10</v>
      </c>
      <c r="E145" s="83">
        <v>5.8</v>
      </c>
      <c r="F145" s="81">
        <v>10</v>
      </c>
      <c r="G145" s="84" t="s">
        <v>264</v>
      </c>
      <c r="H145" s="77">
        <v>1340</v>
      </c>
      <c r="I145" s="85" t="s">
        <v>2985</v>
      </c>
      <c r="J145" s="73">
        <v>149</v>
      </c>
      <c r="K145" s="78">
        <f>((VLOOKUP(A145,ProdCat!A$1:K$3000,11,FALSE))+(VLOOKUP(A145,ProdCat!A$2:K$3000,8,FALSE)))</f>
        <v>10.9</v>
      </c>
      <c r="L145" s="78">
        <f>((VLOOKUP(A145,ProdCat!A$1:K$3000,10,FALSE)+(VLOOKUP(A145,ProdCat!A$2:K$3000,8,FALSE))))</f>
        <v>5.8000000000000007</v>
      </c>
      <c r="M145" s="79" t="str">
        <f t="shared" si="9"/>
        <v/>
      </c>
      <c r="N145" s="79" t="str">
        <f t="shared" si="10"/>
        <v/>
      </c>
      <c r="O145" s="79" t="str">
        <f t="shared" si="11"/>
        <v/>
      </c>
    </row>
    <row r="146" spans="1:15" x14ac:dyDescent="0.2">
      <c r="A146" s="81" t="s">
        <v>3049</v>
      </c>
      <c r="B146" s="82" t="s">
        <v>3050</v>
      </c>
      <c r="C146" s="83">
        <v>12.85</v>
      </c>
      <c r="D146" s="81">
        <v>10</v>
      </c>
      <c r="E146" s="83">
        <v>6.75</v>
      </c>
      <c r="F146" s="81">
        <v>10</v>
      </c>
      <c r="G146" s="84" t="s">
        <v>264</v>
      </c>
      <c r="H146" s="77">
        <v>1180</v>
      </c>
      <c r="I146" s="85" t="s">
        <v>2985</v>
      </c>
      <c r="J146" s="73">
        <v>150</v>
      </c>
      <c r="K146" s="78">
        <f>((VLOOKUP(A146,ProdCat!A$1:K$3000,11,FALSE))+(VLOOKUP(A146,ProdCat!A$2:K$3000,8,FALSE)))</f>
        <v>12.85</v>
      </c>
      <c r="L146" s="78">
        <f>((VLOOKUP(A146,ProdCat!A$1:K$3000,10,FALSE)+(VLOOKUP(A146,ProdCat!A$2:K$3000,8,FALSE))))</f>
        <v>6.75</v>
      </c>
      <c r="M146" s="79" t="str">
        <f t="shared" si="9"/>
        <v/>
      </c>
      <c r="N146" s="79" t="str">
        <f t="shared" si="10"/>
        <v/>
      </c>
      <c r="O146" s="79" t="str">
        <f t="shared" si="11"/>
        <v/>
      </c>
    </row>
    <row r="147" spans="1:15" x14ac:dyDescent="0.2">
      <c r="A147" s="81" t="s">
        <v>3591</v>
      </c>
      <c r="B147" s="82" t="s">
        <v>3510</v>
      </c>
      <c r="C147" s="83">
        <v>14.8</v>
      </c>
      <c r="D147" s="81">
        <v>10</v>
      </c>
      <c r="E147" s="83">
        <v>7.7</v>
      </c>
      <c r="F147" s="81">
        <v>10</v>
      </c>
      <c r="G147" s="84" t="s">
        <v>264</v>
      </c>
      <c r="H147" s="77">
        <v>70</v>
      </c>
      <c r="I147" s="85" t="s">
        <v>2985</v>
      </c>
      <c r="J147" s="73">
        <v>151</v>
      </c>
      <c r="K147" s="78">
        <f>((VLOOKUP(A147,ProdCat!A$1:K$3000,11,FALSE))+(VLOOKUP(A147,ProdCat!A$2:K$3000,8,FALSE)))</f>
        <v>14.8</v>
      </c>
      <c r="L147" s="78">
        <f>((VLOOKUP(A147,ProdCat!A$1:K$3000,10,FALSE)+(VLOOKUP(A147,ProdCat!A$2:K$3000,8,FALSE))))</f>
        <v>7.7</v>
      </c>
      <c r="M147" s="79" t="str">
        <f t="shared" si="9"/>
        <v/>
      </c>
      <c r="N147" s="79" t="str">
        <f t="shared" si="10"/>
        <v/>
      </c>
      <c r="O147" s="79" t="str">
        <f t="shared" si="11"/>
        <v/>
      </c>
    </row>
    <row r="148" spans="1:15" x14ac:dyDescent="0.2">
      <c r="A148" s="81" t="s">
        <v>3607</v>
      </c>
      <c r="B148" s="82" t="s">
        <v>3511</v>
      </c>
      <c r="C148" s="83">
        <v>16.8</v>
      </c>
      <c r="D148" s="81">
        <v>10</v>
      </c>
      <c r="E148" s="83">
        <v>8.65</v>
      </c>
      <c r="F148" s="81">
        <v>10</v>
      </c>
      <c r="G148" s="84" t="s">
        <v>34</v>
      </c>
      <c r="H148" s="77">
        <v>550</v>
      </c>
      <c r="I148" s="85" t="s">
        <v>2985</v>
      </c>
      <c r="J148" s="73">
        <v>153</v>
      </c>
      <c r="K148" s="78">
        <f>((VLOOKUP(A148,ProdCat!A$1:K$3000,11,FALSE))+(VLOOKUP(A148,ProdCat!A$2:K$3000,8,FALSE)))</f>
        <v>16.8</v>
      </c>
      <c r="L148" s="78">
        <f>((VLOOKUP(A148,ProdCat!A$1:K$3000,10,FALSE)+(VLOOKUP(A148,ProdCat!A$2:K$3000,8,FALSE))))</f>
        <v>8.65</v>
      </c>
      <c r="M148" s="79" t="str">
        <f t="shared" si="9"/>
        <v/>
      </c>
      <c r="N148" s="79" t="str">
        <f t="shared" si="10"/>
        <v/>
      </c>
      <c r="O148" s="79" t="str">
        <f t="shared" si="11"/>
        <v/>
      </c>
    </row>
    <row r="149" spans="1:15" x14ac:dyDescent="0.2">
      <c r="A149" s="81" t="s">
        <v>2231</v>
      </c>
      <c r="B149" s="82" t="s">
        <v>133</v>
      </c>
      <c r="C149" s="83">
        <v>6.7</v>
      </c>
      <c r="D149" s="81">
        <v>50</v>
      </c>
      <c r="E149" s="83">
        <v>3.8</v>
      </c>
      <c r="F149" s="81">
        <v>50</v>
      </c>
      <c r="G149" s="84" t="s">
        <v>134</v>
      </c>
      <c r="H149" s="77">
        <v>4680</v>
      </c>
      <c r="I149" s="85" t="s">
        <v>2985</v>
      </c>
      <c r="J149" s="73">
        <v>154</v>
      </c>
      <c r="K149" s="78">
        <f>((VLOOKUP(A149,ProdCat!A$1:K$3000,11,FALSE))+(VLOOKUP(A149,ProdCat!A$2:K$3000,8,FALSE)))</f>
        <v>6.7</v>
      </c>
      <c r="L149" s="78">
        <f>((VLOOKUP(A149,ProdCat!A$1:K$3000,10,FALSE)+(VLOOKUP(A149,ProdCat!A$2:K$3000,8,FALSE))))</f>
        <v>3.8</v>
      </c>
      <c r="M149" s="79" t="str">
        <f t="shared" si="9"/>
        <v/>
      </c>
      <c r="N149" s="79" t="str">
        <f t="shared" si="10"/>
        <v/>
      </c>
      <c r="O149" s="79" t="str">
        <f t="shared" si="11"/>
        <v/>
      </c>
    </row>
    <row r="150" spans="1:15" x14ac:dyDescent="0.2">
      <c r="A150" s="81" t="s">
        <v>3653</v>
      </c>
      <c r="B150" s="82" t="s">
        <v>3512</v>
      </c>
      <c r="C150" s="83">
        <v>7.25</v>
      </c>
      <c r="D150" s="81">
        <v>10</v>
      </c>
      <c r="E150" s="83">
        <v>4.05</v>
      </c>
      <c r="F150" s="81">
        <v>10</v>
      </c>
      <c r="G150" s="84" t="s">
        <v>134</v>
      </c>
      <c r="H150" s="77">
        <v>140</v>
      </c>
      <c r="I150" s="85" t="s">
        <v>2985</v>
      </c>
      <c r="J150" s="73">
        <v>155</v>
      </c>
      <c r="K150" s="78">
        <f>((VLOOKUP(A150,ProdCat!A$1:K$3000,11,FALSE))+(VLOOKUP(A150,ProdCat!A$2:K$3000,8,FALSE)))</f>
        <v>7.25</v>
      </c>
      <c r="L150" s="78">
        <f>((VLOOKUP(A150,ProdCat!A$1:K$3000,10,FALSE)+(VLOOKUP(A150,ProdCat!A$2:K$3000,8,FALSE))))</f>
        <v>4.05</v>
      </c>
      <c r="M150" s="79" t="str">
        <f t="shared" si="9"/>
        <v/>
      </c>
      <c r="N150" s="79" t="str">
        <f t="shared" si="10"/>
        <v/>
      </c>
      <c r="O150" s="79" t="str">
        <f t="shared" si="11"/>
        <v/>
      </c>
    </row>
    <row r="151" spans="1:15" x14ac:dyDescent="0.2">
      <c r="A151" s="81" t="s">
        <v>2795</v>
      </c>
      <c r="B151" s="82" t="s">
        <v>192</v>
      </c>
      <c r="C151" s="83">
        <v>8.35</v>
      </c>
      <c r="D151" s="81">
        <v>10</v>
      </c>
      <c r="E151" s="83">
        <v>4.5999999999999996</v>
      </c>
      <c r="F151" s="81">
        <v>10</v>
      </c>
      <c r="G151" s="84" t="s">
        <v>134</v>
      </c>
      <c r="H151" s="77">
        <v>660</v>
      </c>
      <c r="I151" s="85" t="s">
        <v>2985</v>
      </c>
      <c r="J151" s="73">
        <v>156</v>
      </c>
      <c r="K151" s="78">
        <f>((VLOOKUP(A151,ProdCat!A$1:K$3000,11,FALSE))+(VLOOKUP(A151,ProdCat!A$2:K$3000,8,FALSE)))</f>
        <v>8.35</v>
      </c>
      <c r="L151" s="78">
        <f>((VLOOKUP(A151,ProdCat!A$1:K$3000,10,FALSE)+(VLOOKUP(A151,ProdCat!A$2:K$3000,8,FALSE))))</f>
        <v>4.5999999999999996</v>
      </c>
      <c r="M151" s="79" t="str">
        <f t="shared" si="9"/>
        <v/>
      </c>
      <c r="N151" s="79" t="str">
        <f t="shared" si="10"/>
        <v/>
      </c>
      <c r="O151" s="79" t="str">
        <f t="shared" si="11"/>
        <v/>
      </c>
    </row>
    <row r="152" spans="1:15" x14ac:dyDescent="0.2">
      <c r="A152" s="81" t="s">
        <v>2796</v>
      </c>
      <c r="B152" s="82" t="s">
        <v>2573</v>
      </c>
      <c r="C152" s="83">
        <v>9.4499999999999993</v>
      </c>
      <c r="D152" s="81">
        <v>10</v>
      </c>
      <c r="E152" s="83">
        <v>5.15</v>
      </c>
      <c r="F152" s="81">
        <v>10</v>
      </c>
      <c r="G152" s="84" t="s">
        <v>134</v>
      </c>
      <c r="H152" s="77">
        <v>440</v>
      </c>
      <c r="I152" s="85" t="s">
        <v>2985</v>
      </c>
      <c r="J152" s="73">
        <v>157</v>
      </c>
      <c r="K152" s="78">
        <f>((VLOOKUP(A152,ProdCat!A$1:K$3000,11,FALSE))+(VLOOKUP(A152,ProdCat!A$2:K$3000,8,FALSE)))</f>
        <v>9.4499999999999993</v>
      </c>
      <c r="L152" s="78">
        <f>((VLOOKUP(A152,ProdCat!A$1:K$3000,10,FALSE)+(VLOOKUP(A152,ProdCat!A$2:K$3000,8,FALSE))))</f>
        <v>5.15</v>
      </c>
      <c r="M152" s="79" t="str">
        <f t="shared" si="9"/>
        <v/>
      </c>
      <c r="N152" s="79" t="str">
        <f t="shared" si="10"/>
        <v/>
      </c>
      <c r="O152" s="79" t="str">
        <f t="shared" si="11"/>
        <v/>
      </c>
    </row>
    <row r="153" spans="1:15" x14ac:dyDescent="0.2">
      <c r="A153" s="81" t="s">
        <v>2112</v>
      </c>
      <c r="B153" s="82" t="s">
        <v>133</v>
      </c>
      <c r="C153" s="83">
        <v>5.65</v>
      </c>
      <c r="D153" s="81">
        <v>50</v>
      </c>
      <c r="E153" s="83">
        <v>2.75</v>
      </c>
      <c r="F153" s="81">
        <v>50</v>
      </c>
      <c r="G153" s="84" t="s">
        <v>2113</v>
      </c>
      <c r="H153" s="77">
        <v>670</v>
      </c>
      <c r="I153" s="85" t="s">
        <v>2985</v>
      </c>
      <c r="J153" s="73">
        <v>158</v>
      </c>
      <c r="K153" s="78">
        <f>((VLOOKUP(A153,ProdCat!A$1:K$3000,11,FALSE))+(VLOOKUP(A153,ProdCat!A$2:K$3000,8,FALSE)))</f>
        <v>5.65</v>
      </c>
      <c r="L153" s="78">
        <f>((VLOOKUP(A153,ProdCat!A$1:K$3000,10,FALSE)+(VLOOKUP(A153,ProdCat!A$2:K$3000,8,FALSE))))</f>
        <v>2.75</v>
      </c>
      <c r="M153" s="79" t="str">
        <f t="shared" si="9"/>
        <v/>
      </c>
      <c r="N153" s="79" t="str">
        <f t="shared" si="10"/>
        <v/>
      </c>
      <c r="O153" s="79" t="str">
        <f t="shared" si="11"/>
        <v/>
      </c>
    </row>
    <row r="154" spans="1:15" x14ac:dyDescent="0.2">
      <c r="A154" s="81" t="s">
        <v>2759</v>
      </c>
      <c r="B154" s="82" t="s">
        <v>66</v>
      </c>
      <c r="C154" s="83">
        <v>16.5</v>
      </c>
      <c r="D154" s="81">
        <v>10</v>
      </c>
      <c r="E154" s="83">
        <v>8.0500000000000007</v>
      </c>
      <c r="F154" s="81">
        <v>10</v>
      </c>
      <c r="G154" s="84" t="s">
        <v>2113</v>
      </c>
      <c r="H154" s="77">
        <v>50</v>
      </c>
      <c r="I154" s="85" t="s">
        <v>2985</v>
      </c>
      <c r="J154" s="73">
        <v>161</v>
      </c>
      <c r="K154" s="78">
        <f>((VLOOKUP(A154,ProdCat!A$1:K$3000,11,FALSE))+(VLOOKUP(A154,ProdCat!A$2:K$3000,8,FALSE)))</f>
        <v>16.5</v>
      </c>
      <c r="L154" s="78">
        <f>((VLOOKUP(A154,ProdCat!A$1:K$3000,10,FALSE)+(VLOOKUP(A154,ProdCat!A$2:K$3000,8,FALSE))))</f>
        <v>8.0500000000000007</v>
      </c>
      <c r="M154" s="79" t="str">
        <f t="shared" si="9"/>
        <v/>
      </c>
      <c r="N154" s="79" t="str">
        <f t="shared" si="10"/>
        <v/>
      </c>
      <c r="O154" s="79" t="str">
        <f t="shared" si="11"/>
        <v/>
      </c>
    </row>
    <row r="155" spans="1:15" x14ac:dyDescent="0.2">
      <c r="A155" s="81" t="s">
        <v>2760</v>
      </c>
      <c r="B155" s="82" t="s">
        <v>67</v>
      </c>
      <c r="C155" s="83">
        <v>19.25</v>
      </c>
      <c r="D155" s="81">
        <v>10</v>
      </c>
      <c r="E155" s="83">
        <v>9.4</v>
      </c>
      <c r="F155" s="81">
        <v>10</v>
      </c>
      <c r="G155" s="84" t="s">
        <v>2113</v>
      </c>
      <c r="H155" s="77">
        <v>180</v>
      </c>
      <c r="I155" s="85" t="s">
        <v>2985</v>
      </c>
      <c r="J155" s="73">
        <v>162</v>
      </c>
      <c r="K155" s="78">
        <f>((VLOOKUP(A155,ProdCat!A$1:K$3000,11,FALSE))+(VLOOKUP(A155,ProdCat!A$2:K$3000,8,FALSE)))</f>
        <v>19.25</v>
      </c>
      <c r="L155" s="78">
        <f>((VLOOKUP(A155,ProdCat!A$1:K$3000,10,FALSE)+(VLOOKUP(A155,ProdCat!A$2:K$3000,8,FALSE))))</f>
        <v>9.4</v>
      </c>
      <c r="M155" s="79" t="str">
        <f t="shared" si="9"/>
        <v/>
      </c>
      <c r="N155" s="79" t="str">
        <f t="shared" si="10"/>
        <v/>
      </c>
      <c r="O155" s="79" t="str">
        <f t="shared" si="11"/>
        <v/>
      </c>
    </row>
    <row r="156" spans="1:15" x14ac:dyDescent="0.2">
      <c r="A156" s="81" t="s">
        <v>3641</v>
      </c>
      <c r="B156" s="82" t="s">
        <v>3513</v>
      </c>
      <c r="C156" s="83">
        <v>24.8</v>
      </c>
      <c r="D156" s="81">
        <v>10</v>
      </c>
      <c r="E156" s="83">
        <v>15.5</v>
      </c>
      <c r="F156" s="81">
        <v>10</v>
      </c>
      <c r="G156" s="84" t="s">
        <v>2113</v>
      </c>
      <c r="H156" s="77">
        <v>110</v>
      </c>
      <c r="I156" s="85" t="s">
        <v>2985</v>
      </c>
      <c r="J156" s="73">
        <v>164</v>
      </c>
      <c r="K156" s="78">
        <f>((VLOOKUP(A156,ProdCat!A$1:K$3000,11,FALSE))+(VLOOKUP(A156,ProdCat!A$2:K$3000,8,FALSE)))</f>
        <v>24.8</v>
      </c>
      <c r="L156" s="78">
        <f>((VLOOKUP(A156,ProdCat!A$1:K$3000,10,FALSE)+(VLOOKUP(A156,ProdCat!A$2:K$3000,8,FALSE))))</f>
        <v>15.5</v>
      </c>
      <c r="M156" s="79" t="str">
        <f t="shared" si="9"/>
        <v/>
      </c>
      <c r="N156" s="79" t="str">
        <f t="shared" si="10"/>
        <v/>
      </c>
      <c r="O156" s="79" t="str">
        <f t="shared" si="11"/>
        <v/>
      </c>
    </row>
    <row r="157" spans="1:15" x14ac:dyDescent="0.2">
      <c r="A157" s="81" t="s">
        <v>3054</v>
      </c>
      <c r="B157" s="82" t="s">
        <v>60</v>
      </c>
      <c r="C157" s="83">
        <v>6.8</v>
      </c>
      <c r="D157" s="81">
        <v>50</v>
      </c>
      <c r="E157" s="83">
        <v>3.7</v>
      </c>
      <c r="F157" s="81">
        <v>50</v>
      </c>
      <c r="G157" s="84" t="s">
        <v>3055</v>
      </c>
      <c r="H157" s="77">
        <v>120</v>
      </c>
      <c r="I157" s="85" t="s">
        <v>2985</v>
      </c>
      <c r="J157" s="73">
        <v>165</v>
      </c>
      <c r="K157" s="78">
        <f>((VLOOKUP(A157,ProdCat!A$1:K$3000,11,FALSE))+(VLOOKUP(A157,ProdCat!A$2:K$3000,8,FALSE)))</f>
        <v>6.8</v>
      </c>
      <c r="L157" s="78">
        <f>((VLOOKUP(A157,ProdCat!A$1:K$3000,10,FALSE)+(VLOOKUP(A157,ProdCat!A$2:K$3000,8,FALSE))))</f>
        <v>3.7</v>
      </c>
      <c r="M157" s="79" t="str">
        <f t="shared" si="9"/>
        <v/>
      </c>
      <c r="N157" s="79" t="str">
        <f t="shared" si="10"/>
        <v/>
      </c>
      <c r="O157" s="79" t="str">
        <f t="shared" si="11"/>
        <v/>
      </c>
    </row>
    <row r="158" spans="1:15" x14ac:dyDescent="0.2">
      <c r="A158" s="81" t="s">
        <v>392</v>
      </c>
      <c r="B158" s="82" t="s">
        <v>76</v>
      </c>
      <c r="C158" s="83">
        <v>1.95</v>
      </c>
      <c r="D158" s="81">
        <v>50</v>
      </c>
      <c r="E158" s="83">
        <v>0.95</v>
      </c>
      <c r="F158" s="81">
        <v>50</v>
      </c>
      <c r="G158" s="84" t="s">
        <v>193</v>
      </c>
      <c r="H158" s="77">
        <v>340</v>
      </c>
      <c r="I158" s="85" t="s">
        <v>2985</v>
      </c>
      <c r="J158" s="73">
        <v>166</v>
      </c>
      <c r="K158" s="78">
        <f>((VLOOKUP(A158,ProdCat!A$1:K$3000,11,FALSE))+(VLOOKUP(A158,ProdCat!A$2:K$3000,8,FALSE)))</f>
        <v>1.95</v>
      </c>
      <c r="L158" s="78">
        <f>((VLOOKUP(A158,ProdCat!A$1:K$3000,10,FALSE)+(VLOOKUP(A158,ProdCat!A$2:K$3000,8,FALSE))))</f>
        <v>0.95</v>
      </c>
      <c r="M158" s="79" t="str">
        <f t="shared" si="9"/>
        <v/>
      </c>
      <c r="N158" s="79" t="str">
        <f t="shared" si="10"/>
        <v/>
      </c>
      <c r="O158" s="79" t="str">
        <f t="shared" si="11"/>
        <v/>
      </c>
    </row>
    <row r="159" spans="1:15" ht="25.5" x14ac:dyDescent="0.2">
      <c r="A159" s="81" t="s">
        <v>3059</v>
      </c>
      <c r="B159" s="82" t="s">
        <v>3060</v>
      </c>
      <c r="C159" s="83">
        <v>9.75</v>
      </c>
      <c r="D159" s="81">
        <v>20</v>
      </c>
      <c r="E159" s="83">
        <v>4.75</v>
      </c>
      <c r="F159" s="81">
        <v>20</v>
      </c>
      <c r="G159" s="84" t="s">
        <v>193</v>
      </c>
      <c r="H159" s="77">
        <v>4960</v>
      </c>
      <c r="I159" s="85" t="s">
        <v>2985</v>
      </c>
      <c r="J159" s="73">
        <v>168</v>
      </c>
      <c r="K159" s="78">
        <f>((VLOOKUP(A159,ProdCat!A$1:K$3000,11,FALSE))+(VLOOKUP(A159,ProdCat!A$2:K$3000,8,FALSE)))</f>
        <v>9.75</v>
      </c>
      <c r="L159" s="78">
        <f>((VLOOKUP(A159,ProdCat!A$1:K$3000,10,FALSE)+(VLOOKUP(A159,ProdCat!A$2:K$3000,8,FALSE))))</f>
        <v>4.75</v>
      </c>
      <c r="M159" s="79" t="str">
        <f t="shared" si="9"/>
        <v/>
      </c>
      <c r="N159" s="79" t="str">
        <f t="shared" si="10"/>
        <v/>
      </c>
      <c r="O159" s="79" t="str">
        <f t="shared" si="11"/>
        <v/>
      </c>
    </row>
    <row r="160" spans="1:15" ht="38.25" x14ac:dyDescent="0.2">
      <c r="A160" s="81" t="s">
        <v>3061</v>
      </c>
      <c r="B160" s="82" t="s">
        <v>3062</v>
      </c>
      <c r="C160" s="83">
        <v>12.5</v>
      </c>
      <c r="D160" s="81">
        <v>20</v>
      </c>
      <c r="E160" s="83">
        <v>6.1</v>
      </c>
      <c r="F160" s="81">
        <v>20</v>
      </c>
      <c r="G160" s="84" t="s">
        <v>193</v>
      </c>
      <c r="H160" s="77">
        <v>720</v>
      </c>
      <c r="I160" s="85" t="s">
        <v>2985</v>
      </c>
      <c r="J160" s="73">
        <v>169</v>
      </c>
      <c r="K160" s="78">
        <f>((VLOOKUP(A160,ProdCat!A$1:K$3000,11,FALSE))+(VLOOKUP(A160,ProdCat!A$2:K$3000,8,FALSE)))</f>
        <v>12.5</v>
      </c>
      <c r="L160" s="78">
        <f>((VLOOKUP(A160,ProdCat!A$1:K$3000,10,FALSE)+(VLOOKUP(A160,ProdCat!A$2:K$3000,8,FALSE))))</f>
        <v>6.1</v>
      </c>
      <c r="M160" s="79" t="str">
        <f t="shared" si="9"/>
        <v/>
      </c>
      <c r="N160" s="79" t="str">
        <f t="shared" si="10"/>
        <v/>
      </c>
      <c r="O160" s="79" t="str">
        <f t="shared" si="11"/>
        <v/>
      </c>
    </row>
    <row r="161" spans="1:15" x14ac:dyDescent="0.2">
      <c r="A161" s="81" t="s">
        <v>3065</v>
      </c>
      <c r="B161" s="82" t="s">
        <v>75</v>
      </c>
      <c r="C161" s="83">
        <v>29.2</v>
      </c>
      <c r="D161" s="81">
        <v>10</v>
      </c>
      <c r="E161" s="83">
        <v>14.25</v>
      </c>
      <c r="F161" s="81">
        <v>10</v>
      </c>
      <c r="G161" s="84" t="s">
        <v>135</v>
      </c>
      <c r="H161" s="77">
        <v>170</v>
      </c>
      <c r="I161" s="85" t="s">
        <v>2985</v>
      </c>
      <c r="J161" s="73">
        <v>170</v>
      </c>
      <c r="K161" s="78">
        <f>((VLOOKUP(A161,ProdCat!A$1:K$3000,11,FALSE))+(VLOOKUP(A161,ProdCat!A$2:K$3000,8,FALSE)))</f>
        <v>29.2</v>
      </c>
      <c r="L161" s="78">
        <f>((VLOOKUP(A161,ProdCat!A$1:K$3000,10,FALSE)+(VLOOKUP(A161,ProdCat!A$2:K$3000,8,FALSE))))</f>
        <v>14.25</v>
      </c>
      <c r="M161" s="79" t="str">
        <f t="shared" si="9"/>
        <v/>
      </c>
      <c r="N161" s="79" t="str">
        <f t="shared" si="10"/>
        <v/>
      </c>
      <c r="O161" s="79" t="str">
        <f t="shared" si="11"/>
        <v/>
      </c>
    </row>
    <row r="162" spans="1:15" x14ac:dyDescent="0.2">
      <c r="A162" s="81" t="s">
        <v>3248</v>
      </c>
      <c r="B162" s="82" t="s">
        <v>3514</v>
      </c>
      <c r="C162" s="83">
        <v>49.6</v>
      </c>
      <c r="D162" s="81">
        <v>10</v>
      </c>
      <c r="E162" s="83">
        <v>24.2</v>
      </c>
      <c r="F162" s="81">
        <v>5</v>
      </c>
      <c r="G162" s="84" t="s">
        <v>135</v>
      </c>
      <c r="H162" s="77">
        <v>310</v>
      </c>
      <c r="I162" s="85" t="s">
        <v>2985</v>
      </c>
      <c r="J162" s="73">
        <v>171</v>
      </c>
      <c r="K162" s="78">
        <f>((VLOOKUP(A162,ProdCat!A$1:K$3000,11,FALSE))+(VLOOKUP(A162,ProdCat!A$2:K$3000,8,FALSE)))</f>
        <v>49.6</v>
      </c>
      <c r="L162" s="78">
        <f>((VLOOKUP(A162,ProdCat!A$1:K$3000,10,FALSE)+(VLOOKUP(A162,ProdCat!A$2:K$3000,8,FALSE))))</f>
        <v>24.2</v>
      </c>
      <c r="M162" s="79" t="str">
        <f t="shared" si="9"/>
        <v/>
      </c>
      <c r="N162" s="79" t="str">
        <f t="shared" si="10"/>
        <v/>
      </c>
      <c r="O162" s="79" t="str">
        <f t="shared" si="11"/>
        <v/>
      </c>
    </row>
    <row r="163" spans="1:15" x14ac:dyDescent="0.2">
      <c r="A163" s="81" t="s">
        <v>638</v>
      </c>
      <c r="B163" s="82" t="s">
        <v>59</v>
      </c>
      <c r="C163" s="83">
        <v>29.95</v>
      </c>
      <c r="D163" s="81">
        <v>10</v>
      </c>
      <c r="E163" s="83">
        <v>14.6</v>
      </c>
      <c r="F163" s="81">
        <v>10</v>
      </c>
      <c r="G163" s="84" t="s">
        <v>135</v>
      </c>
      <c r="H163" s="77">
        <v>10</v>
      </c>
      <c r="I163" s="85" t="s">
        <v>2985</v>
      </c>
      <c r="J163" s="73">
        <v>172</v>
      </c>
      <c r="K163" s="78">
        <f>((VLOOKUP(A163,ProdCat!A$1:K$3000,11,FALSE))+(VLOOKUP(A163,ProdCat!A$2:K$3000,8,FALSE)))</f>
        <v>29.95</v>
      </c>
      <c r="L163" s="78">
        <f>((VLOOKUP(A163,ProdCat!A$1:K$3000,10,FALSE)+(VLOOKUP(A163,ProdCat!A$2:K$3000,8,FALSE))))</f>
        <v>14.6</v>
      </c>
      <c r="M163" s="79" t="str">
        <f t="shared" si="9"/>
        <v/>
      </c>
      <c r="N163" s="79" t="str">
        <f t="shared" si="10"/>
        <v/>
      </c>
      <c r="O163" s="79" t="str">
        <f t="shared" si="11"/>
        <v/>
      </c>
    </row>
    <row r="164" spans="1:15" x14ac:dyDescent="0.2">
      <c r="A164" s="81" t="s">
        <v>633</v>
      </c>
      <c r="B164" s="82" t="s">
        <v>61</v>
      </c>
      <c r="C164" s="83">
        <v>37.5</v>
      </c>
      <c r="D164" s="81">
        <v>10</v>
      </c>
      <c r="E164" s="83">
        <v>18.3</v>
      </c>
      <c r="F164" s="81">
        <v>10</v>
      </c>
      <c r="G164" s="84" t="s">
        <v>135</v>
      </c>
      <c r="H164" s="77">
        <v>160</v>
      </c>
      <c r="I164" s="85" t="s">
        <v>2985</v>
      </c>
      <c r="J164" s="73">
        <v>173</v>
      </c>
      <c r="K164" s="78">
        <f>((VLOOKUP(A164,ProdCat!A$1:K$3000,11,FALSE))+(VLOOKUP(A164,ProdCat!A$2:K$3000,8,FALSE)))</f>
        <v>37.5</v>
      </c>
      <c r="L164" s="78">
        <f>((VLOOKUP(A164,ProdCat!A$1:K$3000,10,FALSE)+(VLOOKUP(A164,ProdCat!A$2:K$3000,8,FALSE))))</f>
        <v>18.3</v>
      </c>
      <c r="M164" s="79" t="str">
        <f t="shared" si="9"/>
        <v/>
      </c>
      <c r="N164" s="79" t="str">
        <f t="shared" si="10"/>
        <v/>
      </c>
      <c r="O164" s="79" t="str">
        <f t="shared" si="11"/>
        <v/>
      </c>
    </row>
    <row r="165" spans="1:15" x14ac:dyDescent="0.2">
      <c r="A165" s="81" t="s">
        <v>635</v>
      </c>
      <c r="B165" s="82" t="s">
        <v>64</v>
      </c>
      <c r="C165" s="83">
        <v>43.05</v>
      </c>
      <c r="D165" s="81">
        <v>10</v>
      </c>
      <c r="E165" s="83">
        <v>21</v>
      </c>
      <c r="F165" s="81">
        <v>10</v>
      </c>
      <c r="G165" s="84" t="s">
        <v>135</v>
      </c>
      <c r="H165" s="77">
        <v>20</v>
      </c>
      <c r="I165" s="85" t="s">
        <v>2985</v>
      </c>
      <c r="J165" s="73">
        <v>174</v>
      </c>
      <c r="K165" s="78">
        <f>((VLOOKUP(A165,ProdCat!A$1:K$3000,11,FALSE))+(VLOOKUP(A165,ProdCat!A$2:K$3000,8,FALSE)))</f>
        <v>43.05</v>
      </c>
      <c r="L165" s="78">
        <f>((VLOOKUP(A165,ProdCat!A$1:K$3000,10,FALSE)+(VLOOKUP(A165,ProdCat!A$2:K$3000,8,FALSE))))</f>
        <v>21</v>
      </c>
      <c r="M165" s="79" t="str">
        <f t="shared" si="9"/>
        <v/>
      </c>
      <c r="N165" s="79" t="str">
        <f t="shared" si="10"/>
        <v/>
      </c>
      <c r="O165" s="79" t="str">
        <f t="shared" si="11"/>
        <v/>
      </c>
    </row>
    <row r="166" spans="1:15" x14ac:dyDescent="0.2">
      <c r="A166" s="81" t="s">
        <v>3600</v>
      </c>
      <c r="B166" s="82" t="s">
        <v>3507</v>
      </c>
      <c r="C166" s="83">
        <v>28.6</v>
      </c>
      <c r="D166" s="81">
        <v>10</v>
      </c>
      <c r="E166" s="83">
        <v>14.5</v>
      </c>
      <c r="F166" s="81">
        <v>5</v>
      </c>
      <c r="G166" s="84" t="s">
        <v>1350</v>
      </c>
      <c r="H166" s="77">
        <v>10</v>
      </c>
      <c r="I166" s="85" t="s">
        <v>2985</v>
      </c>
      <c r="J166" s="73">
        <v>175</v>
      </c>
      <c r="K166" s="78">
        <f>((VLOOKUP(A166,ProdCat!A$1:K$3000,11,FALSE))+(VLOOKUP(A166,ProdCat!A$2:K$3000,8,FALSE)))</f>
        <v>28.6</v>
      </c>
      <c r="L166" s="78">
        <f>((VLOOKUP(A166,ProdCat!A$1:K$3000,10,FALSE)+(VLOOKUP(A166,ProdCat!A$2:K$3000,8,FALSE))))</f>
        <v>14.5</v>
      </c>
      <c r="M166" s="79" t="str">
        <f t="shared" si="9"/>
        <v/>
      </c>
      <c r="N166" s="79" t="str">
        <f t="shared" si="10"/>
        <v/>
      </c>
      <c r="O166" s="79" t="str">
        <f t="shared" si="11"/>
        <v/>
      </c>
    </row>
    <row r="167" spans="1:15" x14ac:dyDescent="0.2">
      <c r="A167" s="81" t="s">
        <v>3370</v>
      </c>
      <c r="B167" s="82" t="s">
        <v>75</v>
      </c>
      <c r="C167" s="83">
        <v>24</v>
      </c>
      <c r="D167" s="81">
        <v>10</v>
      </c>
      <c r="E167" s="83">
        <v>11.7</v>
      </c>
      <c r="F167" s="81">
        <v>10</v>
      </c>
      <c r="G167" s="84" t="s">
        <v>2115</v>
      </c>
      <c r="H167" s="77">
        <v>160</v>
      </c>
      <c r="I167" s="85" t="s">
        <v>2985</v>
      </c>
      <c r="J167" s="73">
        <v>176</v>
      </c>
      <c r="K167" s="78">
        <f>((VLOOKUP(A167,ProdCat!A$1:K$3000,11,FALSE))+(VLOOKUP(A167,ProdCat!A$2:K$3000,8,FALSE)))</f>
        <v>24</v>
      </c>
      <c r="L167" s="78">
        <f>((VLOOKUP(A167,ProdCat!A$1:K$3000,10,FALSE)+(VLOOKUP(A167,ProdCat!A$2:K$3000,8,FALSE))))</f>
        <v>11.7</v>
      </c>
      <c r="M167" s="79" t="str">
        <f t="shared" si="9"/>
        <v/>
      </c>
      <c r="N167" s="79" t="str">
        <f t="shared" si="10"/>
        <v/>
      </c>
      <c r="O167" s="79" t="str">
        <f t="shared" si="11"/>
        <v/>
      </c>
    </row>
    <row r="168" spans="1:15" x14ac:dyDescent="0.2">
      <c r="A168" s="81" t="s">
        <v>3369</v>
      </c>
      <c r="B168" s="82" t="s">
        <v>74</v>
      </c>
      <c r="C168" s="83">
        <v>25.3</v>
      </c>
      <c r="D168" s="81">
        <v>10</v>
      </c>
      <c r="E168" s="83">
        <v>12.35</v>
      </c>
      <c r="F168" s="81">
        <v>10</v>
      </c>
      <c r="G168" s="84" t="s">
        <v>2115</v>
      </c>
      <c r="H168" s="77">
        <v>360</v>
      </c>
      <c r="I168" s="85" t="s">
        <v>2985</v>
      </c>
      <c r="J168" s="73">
        <v>177</v>
      </c>
      <c r="K168" s="78">
        <f>((VLOOKUP(A168,ProdCat!A$1:K$3000,11,FALSE))+(VLOOKUP(A168,ProdCat!A$2:K$3000,8,FALSE)))</f>
        <v>25.3</v>
      </c>
      <c r="L168" s="78">
        <f>((VLOOKUP(A168,ProdCat!A$1:K$3000,10,FALSE)+(VLOOKUP(A168,ProdCat!A$2:K$3000,8,FALSE))))</f>
        <v>12.35</v>
      </c>
      <c r="M168" s="79" t="str">
        <f t="shared" si="9"/>
        <v/>
      </c>
      <c r="N168" s="79" t="str">
        <f t="shared" si="10"/>
        <v/>
      </c>
      <c r="O168" s="79" t="str">
        <f t="shared" si="11"/>
        <v/>
      </c>
    </row>
    <row r="169" spans="1:15" x14ac:dyDescent="0.2">
      <c r="A169" s="81" t="s">
        <v>3067</v>
      </c>
      <c r="B169" s="82" t="s">
        <v>72</v>
      </c>
      <c r="C169" s="83">
        <v>30.65</v>
      </c>
      <c r="D169" s="81">
        <v>10</v>
      </c>
      <c r="E169" s="83">
        <v>14.95</v>
      </c>
      <c r="F169" s="81">
        <v>10</v>
      </c>
      <c r="G169" s="84" t="s">
        <v>2115</v>
      </c>
      <c r="H169" s="77">
        <v>80</v>
      </c>
      <c r="I169" s="85" t="s">
        <v>2985</v>
      </c>
      <c r="J169" s="73">
        <v>178</v>
      </c>
      <c r="K169" s="78">
        <f>((VLOOKUP(A169,ProdCat!A$1:K$3000,11,FALSE))+(VLOOKUP(A169,ProdCat!A$2:K$3000,8,FALSE)))</f>
        <v>30.65</v>
      </c>
      <c r="L169" s="78">
        <f>((VLOOKUP(A169,ProdCat!A$1:K$3000,10,FALSE)+(VLOOKUP(A169,ProdCat!A$2:K$3000,8,FALSE))))</f>
        <v>14.95</v>
      </c>
      <c r="M169" s="79" t="str">
        <f t="shared" si="9"/>
        <v/>
      </c>
      <c r="N169" s="79" t="str">
        <f t="shared" si="10"/>
        <v/>
      </c>
      <c r="O169" s="79" t="str">
        <f t="shared" si="11"/>
        <v/>
      </c>
    </row>
    <row r="170" spans="1:15" x14ac:dyDescent="0.2">
      <c r="A170" s="81" t="s">
        <v>3068</v>
      </c>
      <c r="B170" s="82" t="s">
        <v>68</v>
      </c>
      <c r="C170" s="83">
        <v>36</v>
      </c>
      <c r="D170" s="81">
        <v>10</v>
      </c>
      <c r="E170" s="83">
        <v>17.55</v>
      </c>
      <c r="F170" s="81">
        <v>10</v>
      </c>
      <c r="G170" s="84" t="s">
        <v>2115</v>
      </c>
      <c r="H170" s="77">
        <v>10</v>
      </c>
      <c r="I170" s="85" t="s">
        <v>2985</v>
      </c>
      <c r="J170" s="73">
        <v>179</v>
      </c>
      <c r="K170" s="78">
        <f>((VLOOKUP(A170,ProdCat!A$1:K$3000,11,FALSE))+(VLOOKUP(A170,ProdCat!A$2:K$3000,8,FALSE)))</f>
        <v>36</v>
      </c>
      <c r="L170" s="78">
        <f>((VLOOKUP(A170,ProdCat!A$1:K$3000,10,FALSE)+(VLOOKUP(A170,ProdCat!A$2:K$3000,8,FALSE))))</f>
        <v>17.55</v>
      </c>
      <c r="M170" s="79" t="str">
        <f t="shared" si="9"/>
        <v/>
      </c>
      <c r="N170" s="79" t="str">
        <f t="shared" si="10"/>
        <v/>
      </c>
      <c r="O170" s="79" t="str">
        <f t="shared" si="11"/>
        <v/>
      </c>
    </row>
    <row r="171" spans="1:15" x14ac:dyDescent="0.2">
      <c r="A171" s="81" t="s">
        <v>3642</v>
      </c>
      <c r="B171" s="82" t="s">
        <v>73</v>
      </c>
      <c r="C171" s="83">
        <v>41.5</v>
      </c>
      <c r="D171" s="81">
        <v>10</v>
      </c>
      <c r="E171" s="83">
        <v>20.25</v>
      </c>
      <c r="F171" s="81">
        <v>10</v>
      </c>
      <c r="G171" s="84" t="s">
        <v>2115</v>
      </c>
      <c r="H171" s="77">
        <v>40</v>
      </c>
      <c r="I171" s="85" t="s">
        <v>2985</v>
      </c>
      <c r="J171" s="73">
        <v>180</v>
      </c>
      <c r="K171" s="78">
        <f>((VLOOKUP(A171,ProdCat!A$1:K$3000,11,FALSE))+(VLOOKUP(A171,ProdCat!A$2:K$3000,8,FALSE)))</f>
        <v>41.5</v>
      </c>
      <c r="L171" s="78">
        <f>((VLOOKUP(A171,ProdCat!A$1:K$3000,10,FALSE)+(VLOOKUP(A171,ProdCat!A$2:K$3000,8,FALSE))))</f>
        <v>20.25</v>
      </c>
      <c r="M171" s="79" t="str">
        <f t="shared" si="9"/>
        <v/>
      </c>
      <c r="N171" s="79" t="str">
        <f t="shared" si="10"/>
        <v/>
      </c>
      <c r="O171" s="79" t="str">
        <f t="shared" si="11"/>
        <v/>
      </c>
    </row>
    <row r="172" spans="1:15" x14ac:dyDescent="0.2">
      <c r="A172" s="81" t="s">
        <v>857</v>
      </c>
      <c r="B172" s="82" t="s">
        <v>59</v>
      </c>
      <c r="C172" s="83">
        <v>2.15</v>
      </c>
      <c r="D172" s="81">
        <v>50</v>
      </c>
      <c r="E172" s="83">
        <v>1.05</v>
      </c>
      <c r="F172" s="81">
        <v>50</v>
      </c>
      <c r="G172" s="84" t="s">
        <v>82</v>
      </c>
      <c r="H172" s="77">
        <v>1950</v>
      </c>
      <c r="I172" s="85" t="s">
        <v>2985</v>
      </c>
      <c r="J172" s="73">
        <v>181</v>
      </c>
      <c r="K172" s="78">
        <f>((VLOOKUP(A172,ProdCat!A$1:K$3000,11,FALSE))+(VLOOKUP(A172,ProdCat!A$2:K$3000,8,FALSE)))</f>
        <v>2.15</v>
      </c>
      <c r="L172" s="78">
        <f>((VLOOKUP(A172,ProdCat!A$1:K$3000,10,FALSE)+(VLOOKUP(A172,ProdCat!A$2:K$3000,8,FALSE))))</f>
        <v>1.05</v>
      </c>
      <c r="M172" s="79" t="str">
        <f t="shared" si="9"/>
        <v/>
      </c>
      <c r="N172" s="79" t="str">
        <f t="shared" si="10"/>
        <v/>
      </c>
      <c r="O172" s="79" t="str">
        <f t="shared" si="11"/>
        <v/>
      </c>
    </row>
    <row r="173" spans="1:15" x14ac:dyDescent="0.2">
      <c r="A173" s="81" t="s">
        <v>851</v>
      </c>
      <c r="B173" s="82" t="s">
        <v>61</v>
      </c>
      <c r="C173" s="83">
        <v>2.5499999999999998</v>
      </c>
      <c r="D173" s="81">
        <v>50</v>
      </c>
      <c r="E173" s="83">
        <v>1.25</v>
      </c>
      <c r="F173" s="81">
        <v>50</v>
      </c>
      <c r="G173" s="84" t="s">
        <v>82</v>
      </c>
      <c r="H173" s="77">
        <v>3250</v>
      </c>
      <c r="I173" s="85" t="s">
        <v>2985</v>
      </c>
      <c r="J173" s="73">
        <v>182</v>
      </c>
      <c r="K173" s="78">
        <f>((VLOOKUP(A173,ProdCat!A$1:K$3000,11,FALSE))+(VLOOKUP(A173,ProdCat!A$2:K$3000,8,FALSE)))</f>
        <v>2.5499999999999998</v>
      </c>
      <c r="L173" s="78">
        <f>((VLOOKUP(A173,ProdCat!A$1:K$3000,10,FALSE)+(VLOOKUP(A173,ProdCat!A$2:K$3000,8,FALSE))))</f>
        <v>1.25</v>
      </c>
      <c r="M173" s="79" t="str">
        <f t="shared" si="9"/>
        <v/>
      </c>
      <c r="N173" s="79" t="str">
        <f t="shared" si="10"/>
        <v/>
      </c>
      <c r="O173" s="79" t="str">
        <f t="shared" si="11"/>
        <v/>
      </c>
    </row>
    <row r="174" spans="1:15" x14ac:dyDescent="0.2">
      <c r="A174" s="81" t="s">
        <v>3574</v>
      </c>
      <c r="B174" s="82" t="s">
        <v>192</v>
      </c>
      <c r="C174" s="83">
        <v>4.5999999999999996</v>
      </c>
      <c r="D174" s="81">
        <v>20</v>
      </c>
      <c r="E174" s="83">
        <v>2.25</v>
      </c>
      <c r="F174" s="81">
        <v>20</v>
      </c>
      <c r="G174" s="84" t="s">
        <v>240</v>
      </c>
      <c r="H174" s="77">
        <v>1130</v>
      </c>
      <c r="I174" s="85" t="s">
        <v>2985</v>
      </c>
      <c r="J174" s="73">
        <v>183</v>
      </c>
      <c r="K174" s="78">
        <f>((VLOOKUP(A174,ProdCat!A$1:K$3000,11,FALSE))+(VLOOKUP(A174,ProdCat!A$2:K$3000,8,FALSE)))</f>
        <v>4.5999999999999996</v>
      </c>
      <c r="L174" s="78">
        <f>((VLOOKUP(A174,ProdCat!A$1:K$3000,10,FALSE)+(VLOOKUP(A174,ProdCat!A$2:K$3000,8,FALSE))))</f>
        <v>2.25</v>
      </c>
      <c r="M174" s="79" t="str">
        <f t="shared" si="9"/>
        <v/>
      </c>
      <c r="N174" s="79" t="str">
        <f t="shared" si="10"/>
        <v/>
      </c>
      <c r="O174" s="79" t="str">
        <f t="shared" si="11"/>
        <v/>
      </c>
    </row>
    <row r="175" spans="1:15" x14ac:dyDescent="0.2">
      <c r="A175" s="81" t="s">
        <v>683</v>
      </c>
      <c r="B175" s="82" t="s">
        <v>80</v>
      </c>
      <c r="C175" s="83">
        <v>4.8</v>
      </c>
      <c r="D175" s="81">
        <v>20</v>
      </c>
      <c r="E175" s="83">
        <v>2.35</v>
      </c>
      <c r="F175" s="81">
        <v>20</v>
      </c>
      <c r="G175" s="84" t="s">
        <v>240</v>
      </c>
      <c r="H175" s="77">
        <v>20</v>
      </c>
      <c r="I175" s="85" t="s">
        <v>2985</v>
      </c>
      <c r="J175" s="73">
        <v>184</v>
      </c>
      <c r="K175" s="78">
        <f>((VLOOKUP(A175,ProdCat!A$1:K$3000,11,FALSE))+(VLOOKUP(A175,ProdCat!A$2:K$3000,8,FALSE)))</f>
        <v>4.8</v>
      </c>
      <c r="L175" s="78">
        <f>((VLOOKUP(A175,ProdCat!A$1:K$3000,10,FALSE)+(VLOOKUP(A175,ProdCat!A$2:K$3000,8,FALSE))))</f>
        <v>2.35</v>
      </c>
      <c r="M175" s="79" t="str">
        <f t="shared" si="9"/>
        <v/>
      </c>
      <c r="N175" s="79" t="str">
        <f t="shared" si="10"/>
        <v/>
      </c>
      <c r="O175" s="79" t="str">
        <f t="shared" si="11"/>
        <v/>
      </c>
    </row>
    <row r="176" spans="1:15" x14ac:dyDescent="0.2">
      <c r="A176" s="81" t="s">
        <v>3575</v>
      </c>
      <c r="B176" s="82" t="s">
        <v>2573</v>
      </c>
      <c r="C176" s="83">
        <v>11.3</v>
      </c>
      <c r="D176" s="81">
        <v>20</v>
      </c>
      <c r="E176" s="83">
        <v>5.5</v>
      </c>
      <c r="F176" s="81">
        <v>20</v>
      </c>
      <c r="G176" s="84" t="s">
        <v>240</v>
      </c>
      <c r="H176" s="77">
        <v>1270</v>
      </c>
      <c r="I176" s="85" t="s">
        <v>2985</v>
      </c>
      <c r="J176" s="73">
        <v>185</v>
      </c>
      <c r="K176" s="78">
        <f>((VLOOKUP(A176,ProdCat!A$1:K$3000,11,FALSE))+(VLOOKUP(A176,ProdCat!A$2:K$3000,8,FALSE)))</f>
        <v>11.3</v>
      </c>
      <c r="L176" s="78">
        <f>((VLOOKUP(A176,ProdCat!A$1:K$3000,10,FALSE)+(VLOOKUP(A176,ProdCat!A$2:K$3000,8,FALSE))))</f>
        <v>5.5</v>
      </c>
      <c r="M176" s="79" t="str">
        <f t="shared" si="9"/>
        <v/>
      </c>
      <c r="N176" s="79" t="str">
        <f t="shared" si="10"/>
        <v/>
      </c>
      <c r="O176" s="79" t="str">
        <f t="shared" si="11"/>
        <v/>
      </c>
    </row>
    <row r="177" spans="1:15" x14ac:dyDescent="0.2">
      <c r="A177" s="81" t="s">
        <v>684</v>
      </c>
      <c r="B177" s="82" t="s">
        <v>65</v>
      </c>
      <c r="C177" s="83">
        <v>11.6</v>
      </c>
      <c r="D177" s="81">
        <v>20</v>
      </c>
      <c r="E177" s="83">
        <v>5.65</v>
      </c>
      <c r="F177" s="81">
        <v>20</v>
      </c>
      <c r="G177" s="84" t="s">
        <v>240</v>
      </c>
      <c r="H177" s="77">
        <v>100</v>
      </c>
      <c r="I177" s="85" t="s">
        <v>2985</v>
      </c>
      <c r="K177" s="78">
        <f>((VLOOKUP(A177,ProdCat!A$1:K$3000,11,FALSE))+(VLOOKUP(A177,ProdCat!A$2:K$3000,8,FALSE)))</f>
        <v>11.6</v>
      </c>
      <c r="L177" s="78">
        <f>((VLOOKUP(A177,ProdCat!A$1:K$3000,10,FALSE)+(VLOOKUP(A177,ProdCat!A$2:K$3000,8,FALSE))))</f>
        <v>5.65</v>
      </c>
      <c r="M177" s="79" t="str">
        <f t="shared" si="9"/>
        <v/>
      </c>
      <c r="N177" s="79" t="str">
        <f t="shared" si="10"/>
        <v/>
      </c>
      <c r="O177" s="79" t="str">
        <f t="shared" si="11"/>
        <v/>
      </c>
    </row>
    <row r="178" spans="1:15" x14ac:dyDescent="0.2">
      <c r="A178" s="81" t="s">
        <v>3576</v>
      </c>
      <c r="B178" s="82" t="s">
        <v>2986</v>
      </c>
      <c r="C178" s="83">
        <v>13.1</v>
      </c>
      <c r="D178" s="81">
        <v>20</v>
      </c>
      <c r="E178" s="83">
        <v>6.4</v>
      </c>
      <c r="F178" s="81">
        <v>20</v>
      </c>
      <c r="G178" s="84" t="s">
        <v>240</v>
      </c>
      <c r="H178" s="77">
        <v>140</v>
      </c>
      <c r="I178" s="85" t="s">
        <v>2985</v>
      </c>
      <c r="K178" s="78">
        <f>((VLOOKUP(A178,ProdCat!A$1:K$3000,11,FALSE))+(VLOOKUP(A178,ProdCat!A$2:K$3000,8,FALSE)))</f>
        <v>13.1</v>
      </c>
      <c r="L178" s="78">
        <f>((VLOOKUP(A178,ProdCat!A$1:K$3000,10,FALSE)+(VLOOKUP(A178,ProdCat!A$2:K$3000,8,FALSE))))</f>
        <v>6.4</v>
      </c>
      <c r="M178" s="79" t="str">
        <f t="shared" si="9"/>
        <v/>
      </c>
      <c r="N178" s="79" t="str">
        <f t="shared" si="10"/>
        <v/>
      </c>
      <c r="O178" s="79" t="str">
        <f t="shared" si="11"/>
        <v/>
      </c>
    </row>
    <row r="179" spans="1:15" x14ac:dyDescent="0.2">
      <c r="A179" s="81" t="s">
        <v>2965</v>
      </c>
      <c r="B179" s="82" t="s">
        <v>61</v>
      </c>
      <c r="C179" s="83">
        <v>4.1500000000000004</v>
      </c>
      <c r="D179" s="81">
        <v>50</v>
      </c>
      <c r="E179" s="83">
        <v>2.15</v>
      </c>
      <c r="F179" s="81">
        <v>50</v>
      </c>
      <c r="G179" s="84" t="s">
        <v>2966</v>
      </c>
      <c r="H179" s="77">
        <v>250</v>
      </c>
      <c r="I179" s="85" t="s">
        <v>2985</v>
      </c>
      <c r="K179" s="78">
        <f>((VLOOKUP(A179,ProdCat!A$1:K$3000,11,FALSE))+(VLOOKUP(A179,ProdCat!A$2:K$3000,8,FALSE)))</f>
        <v>4.1500000000000004</v>
      </c>
      <c r="L179" s="78">
        <f>((VLOOKUP(A179,ProdCat!A$1:K$3000,10,FALSE)+(VLOOKUP(A179,ProdCat!A$2:K$3000,8,FALSE))))</f>
        <v>2.15</v>
      </c>
      <c r="M179" s="79" t="str">
        <f t="shared" si="9"/>
        <v/>
      </c>
      <c r="N179" s="79" t="str">
        <f t="shared" si="10"/>
        <v/>
      </c>
      <c r="O179" s="79" t="str">
        <f t="shared" si="11"/>
        <v/>
      </c>
    </row>
    <row r="180" spans="1:15" x14ac:dyDescent="0.2">
      <c r="A180" s="81" t="s">
        <v>2967</v>
      </c>
      <c r="B180" s="82" t="s">
        <v>64</v>
      </c>
      <c r="C180" s="83">
        <v>4.95</v>
      </c>
      <c r="D180" s="81">
        <v>50</v>
      </c>
      <c r="E180" s="83">
        <v>2.5499999999999998</v>
      </c>
      <c r="F180" s="81">
        <v>50</v>
      </c>
      <c r="G180" s="84" t="s">
        <v>2966</v>
      </c>
      <c r="H180" s="77">
        <v>530</v>
      </c>
      <c r="I180" s="85" t="s">
        <v>2985</v>
      </c>
      <c r="K180" s="78">
        <f>((VLOOKUP(A180,ProdCat!A$1:K$3000,11,FALSE))+(VLOOKUP(A180,ProdCat!A$2:K$3000,8,FALSE)))</f>
        <v>4.95</v>
      </c>
      <c r="L180" s="78">
        <f>((VLOOKUP(A180,ProdCat!A$1:K$3000,10,FALSE)+(VLOOKUP(A180,ProdCat!A$2:K$3000,8,FALSE))))</f>
        <v>2.5500000000000003</v>
      </c>
      <c r="M180" s="79" t="str">
        <f t="shared" si="9"/>
        <v/>
      </c>
      <c r="N180" s="79" t="str">
        <f t="shared" si="10"/>
        <v/>
      </c>
      <c r="O180" s="79" t="str">
        <f t="shared" si="11"/>
        <v/>
      </c>
    </row>
    <row r="181" spans="1:15" x14ac:dyDescent="0.2">
      <c r="A181" s="81" t="s">
        <v>406</v>
      </c>
      <c r="B181" s="82" t="s">
        <v>60</v>
      </c>
      <c r="C181" s="83">
        <v>2.95</v>
      </c>
      <c r="D181" s="81">
        <v>50</v>
      </c>
      <c r="E181" s="83">
        <v>1.45</v>
      </c>
      <c r="F181" s="81">
        <v>50</v>
      </c>
      <c r="G181" s="84" t="s">
        <v>194</v>
      </c>
      <c r="H181" s="77">
        <v>7900</v>
      </c>
      <c r="I181" s="85" t="s">
        <v>2985</v>
      </c>
      <c r="K181" s="78">
        <f>((VLOOKUP(A181,ProdCat!A$1:K$3000,11,FALSE))+(VLOOKUP(A181,ProdCat!A$2:K$3000,8,FALSE)))</f>
        <v>2.95</v>
      </c>
      <c r="L181" s="78">
        <f>((VLOOKUP(A181,ProdCat!A$1:K$3000,10,FALSE)+(VLOOKUP(A181,ProdCat!A$2:K$3000,8,FALSE))))</f>
        <v>1.45</v>
      </c>
      <c r="M181" s="79" t="str">
        <f t="shared" si="9"/>
        <v/>
      </c>
      <c r="N181" s="79" t="str">
        <f t="shared" si="10"/>
        <v/>
      </c>
      <c r="O181" s="79" t="str">
        <f t="shared" si="11"/>
        <v/>
      </c>
    </row>
    <row r="182" spans="1:15" x14ac:dyDescent="0.2">
      <c r="A182" s="81" t="s">
        <v>3375</v>
      </c>
      <c r="B182" s="82" t="s">
        <v>74</v>
      </c>
      <c r="C182" s="83">
        <v>34.299999999999997</v>
      </c>
      <c r="D182" s="81">
        <v>10</v>
      </c>
      <c r="E182" s="83">
        <v>16.75</v>
      </c>
      <c r="F182" s="81">
        <v>10</v>
      </c>
      <c r="G182" s="84" t="s">
        <v>280</v>
      </c>
      <c r="H182" s="77">
        <v>30</v>
      </c>
      <c r="I182" s="85" t="s">
        <v>2985</v>
      </c>
      <c r="K182" s="78">
        <f>((VLOOKUP(A182,ProdCat!A$1:K$3000,11,FALSE))+(VLOOKUP(A182,ProdCat!A$2:K$3000,8,FALSE)))</f>
        <v>34.299999999999997</v>
      </c>
      <c r="L182" s="78">
        <f>((VLOOKUP(A182,ProdCat!A$1:K$3000,10,FALSE)+(VLOOKUP(A182,ProdCat!A$2:K$3000,8,FALSE))))</f>
        <v>16.75</v>
      </c>
      <c r="M182" s="79" t="str">
        <f t="shared" si="9"/>
        <v/>
      </c>
      <c r="N182" s="79" t="str">
        <f t="shared" si="10"/>
        <v/>
      </c>
      <c r="O182" s="79" t="str">
        <f t="shared" si="11"/>
        <v/>
      </c>
    </row>
    <row r="183" spans="1:15" x14ac:dyDescent="0.2">
      <c r="A183" s="81" t="s">
        <v>3070</v>
      </c>
      <c r="B183" s="82" t="s">
        <v>68</v>
      </c>
      <c r="C183" s="83">
        <v>42.3</v>
      </c>
      <c r="D183" s="81">
        <v>10</v>
      </c>
      <c r="E183" s="83">
        <v>20.65</v>
      </c>
      <c r="F183" s="81">
        <v>10</v>
      </c>
      <c r="G183" s="84" t="s">
        <v>280</v>
      </c>
      <c r="H183" s="77">
        <v>350</v>
      </c>
      <c r="I183" s="85" t="s">
        <v>2985</v>
      </c>
      <c r="K183" s="78">
        <f>((VLOOKUP(A183,ProdCat!A$1:K$3000,11,FALSE))+(VLOOKUP(A183,ProdCat!A$2:K$3000,8,FALSE)))</f>
        <v>42.3</v>
      </c>
      <c r="L183" s="78">
        <f>((VLOOKUP(A183,ProdCat!A$1:K$3000,10,FALSE)+(VLOOKUP(A183,ProdCat!A$2:K$3000,8,FALSE))))</f>
        <v>20.65</v>
      </c>
      <c r="M183" s="79" t="str">
        <f t="shared" si="9"/>
        <v/>
      </c>
      <c r="N183" s="79" t="str">
        <f t="shared" si="10"/>
        <v/>
      </c>
      <c r="O183" s="79" t="str">
        <f t="shared" si="11"/>
        <v/>
      </c>
    </row>
    <row r="184" spans="1:15" x14ac:dyDescent="0.2">
      <c r="A184" s="81" t="s">
        <v>3376</v>
      </c>
      <c r="B184" s="82" t="s">
        <v>73</v>
      </c>
      <c r="C184" s="83">
        <v>44.65</v>
      </c>
      <c r="D184" s="81">
        <v>10</v>
      </c>
      <c r="E184" s="83">
        <v>21.8</v>
      </c>
      <c r="F184" s="81">
        <v>10</v>
      </c>
      <c r="G184" s="84" t="s">
        <v>280</v>
      </c>
      <c r="H184" s="77">
        <v>240</v>
      </c>
      <c r="I184" s="85" t="s">
        <v>2985</v>
      </c>
      <c r="K184" s="78">
        <f>((VLOOKUP(A184,ProdCat!A$1:K$3000,11,FALSE))+(VLOOKUP(A184,ProdCat!A$2:K$3000,8,FALSE)))</f>
        <v>44.65</v>
      </c>
      <c r="L184" s="78">
        <f>((VLOOKUP(A184,ProdCat!A$1:K$3000,10,FALSE)+(VLOOKUP(A184,ProdCat!A$2:K$3000,8,FALSE))))</f>
        <v>21.8</v>
      </c>
      <c r="M184" s="79" t="str">
        <f t="shared" si="9"/>
        <v/>
      </c>
      <c r="N184" s="79" t="str">
        <f t="shared" si="10"/>
        <v/>
      </c>
      <c r="O184" s="79" t="str">
        <f t="shared" si="11"/>
        <v/>
      </c>
    </row>
    <row r="185" spans="1:15" x14ac:dyDescent="0.2">
      <c r="A185" s="81" t="s">
        <v>3377</v>
      </c>
      <c r="B185" s="82" t="s">
        <v>3088</v>
      </c>
      <c r="C185" s="83">
        <v>45.45</v>
      </c>
      <c r="D185" s="81">
        <v>10</v>
      </c>
      <c r="E185" s="83">
        <v>22.2</v>
      </c>
      <c r="F185" s="81">
        <v>10</v>
      </c>
      <c r="G185" s="84" t="s">
        <v>280</v>
      </c>
      <c r="H185" s="77">
        <v>30</v>
      </c>
      <c r="I185" s="85" t="s">
        <v>2985</v>
      </c>
      <c r="K185" s="78">
        <f>((VLOOKUP(A185,ProdCat!A$1:K$3000,11,FALSE))+(VLOOKUP(A185,ProdCat!A$2:K$3000,8,FALSE)))</f>
        <v>45.45</v>
      </c>
      <c r="L185" s="78">
        <f>((VLOOKUP(A185,ProdCat!A$1:K$3000,10,FALSE)+(VLOOKUP(A185,ProdCat!A$2:K$3000,8,FALSE))))</f>
        <v>22.2</v>
      </c>
      <c r="M185" s="79" t="str">
        <f t="shared" si="9"/>
        <v/>
      </c>
      <c r="N185" s="79" t="str">
        <f t="shared" si="10"/>
        <v/>
      </c>
      <c r="O185" s="79" t="str">
        <f t="shared" si="11"/>
        <v/>
      </c>
    </row>
    <row r="186" spans="1:15" x14ac:dyDescent="0.2">
      <c r="A186" s="81" t="s">
        <v>411</v>
      </c>
      <c r="B186" s="82" t="s">
        <v>76</v>
      </c>
      <c r="C186" s="83">
        <v>1.65</v>
      </c>
      <c r="D186" s="81">
        <v>50</v>
      </c>
      <c r="E186" s="83">
        <v>0.8</v>
      </c>
      <c r="F186" s="81">
        <v>50</v>
      </c>
      <c r="G186" s="84" t="s">
        <v>35</v>
      </c>
      <c r="H186" s="77">
        <v>40550</v>
      </c>
      <c r="I186" s="85" t="s">
        <v>2985</v>
      </c>
      <c r="K186" s="78">
        <f>((VLOOKUP(A186,ProdCat!A$1:K$3000,11,FALSE))+(VLOOKUP(A186,ProdCat!A$2:K$3000,8,FALSE)))</f>
        <v>1.65</v>
      </c>
      <c r="L186" s="78">
        <f>((VLOOKUP(A186,ProdCat!A$1:K$3000,10,FALSE)+(VLOOKUP(A186,ProdCat!A$2:K$3000,8,FALSE))))</f>
        <v>0.8</v>
      </c>
      <c r="M186" s="79" t="str">
        <f t="shared" si="9"/>
        <v/>
      </c>
      <c r="N186" s="79" t="str">
        <f t="shared" si="10"/>
        <v/>
      </c>
      <c r="O186" s="79" t="str">
        <f t="shared" si="11"/>
        <v/>
      </c>
    </row>
    <row r="187" spans="1:15" x14ac:dyDescent="0.2">
      <c r="A187" s="81" t="s">
        <v>412</v>
      </c>
      <c r="B187" s="82" t="s">
        <v>77</v>
      </c>
      <c r="C187" s="83">
        <v>2.25</v>
      </c>
      <c r="D187" s="81">
        <v>50</v>
      </c>
      <c r="E187" s="83">
        <v>1.1000000000000001</v>
      </c>
      <c r="F187" s="81">
        <v>50</v>
      </c>
      <c r="G187" s="84" t="s">
        <v>35</v>
      </c>
      <c r="H187" s="77">
        <v>19150</v>
      </c>
      <c r="I187" s="85" t="s">
        <v>2985</v>
      </c>
      <c r="K187" s="78">
        <f>((VLOOKUP(A187,ProdCat!A$1:K$3000,11,FALSE))+(VLOOKUP(A187,ProdCat!A$2:K$3000,8,FALSE)))</f>
        <v>2.25</v>
      </c>
      <c r="L187" s="78">
        <f>((VLOOKUP(A187,ProdCat!A$1:K$3000,10,FALSE)+(VLOOKUP(A187,ProdCat!A$2:K$3000,8,FALSE))))</f>
        <v>1.1000000000000001</v>
      </c>
      <c r="M187" s="79" t="str">
        <f t="shared" si="9"/>
        <v/>
      </c>
      <c r="N187" s="79" t="str">
        <f t="shared" si="10"/>
        <v/>
      </c>
      <c r="O187" s="79" t="str">
        <f t="shared" si="11"/>
        <v/>
      </c>
    </row>
    <row r="188" spans="1:15" x14ac:dyDescent="0.2">
      <c r="A188" s="81" t="s">
        <v>413</v>
      </c>
      <c r="B188" s="82" t="s">
        <v>78</v>
      </c>
      <c r="C188" s="83">
        <v>2.65</v>
      </c>
      <c r="D188" s="81">
        <v>50</v>
      </c>
      <c r="E188" s="83">
        <v>1.3</v>
      </c>
      <c r="F188" s="81">
        <v>50</v>
      </c>
      <c r="G188" s="84" t="s">
        <v>35</v>
      </c>
      <c r="H188" s="77">
        <v>10580</v>
      </c>
      <c r="I188" s="85" t="s">
        <v>2985</v>
      </c>
      <c r="K188" s="78">
        <f>((VLOOKUP(A188,ProdCat!A$1:K$3000,11,FALSE))+(VLOOKUP(A188,ProdCat!A$2:K$3000,8,FALSE)))</f>
        <v>2.65</v>
      </c>
      <c r="L188" s="78">
        <f>((VLOOKUP(A188,ProdCat!A$1:K$3000,10,FALSE)+(VLOOKUP(A188,ProdCat!A$2:K$3000,8,FALSE))))</f>
        <v>1.3</v>
      </c>
      <c r="M188" s="79" t="str">
        <f t="shared" ref="M188:M251" si="12">IF(C188=K188,"","FIX")</f>
        <v/>
      </c>
      <c r="N188" s="79" t="str">
        <f t="shared" ref="N188:N251" si="13">IF(E188=L188,"","FIX")</f>
        <v/>
      </c>
      <c r="O188" s="79" t="str">
        <f t="shared" ref="O188:O251" si="14">IF(H188&lt;D188,"Do not list","")</f>
        <v/>
      </c>
    </row>
    <row r="189" spans="1:15" x14ac:dyDescent="0.2">
      <c r="A189" s="81" t="s">
        <v>414</v>
      </c>
      <c r="B189" s="82" t="s">
        <v>86</v>
      </c>
      <c r="C189" s="83">
        <v>2.95</v>
      </c>
      <c r="D189" s="81">
        <v>50</v>
      </c>
      <c r="E189" s="83">
        <v>1.45</v>
      </c>
      <c r="F189" s="81">
        <v>50</v>
      </c>
      <c r="G189" s="84" t="s">
        <v>35</v>
      </c>
      <c r="H189" s="77">
        <v>1260</v>
      </c>
      <c r="I189" s="85" t="s">
        <v>2985</v>
      </c>
      <c r="K189" s="78">
        <f>((VLOOKUP(A189,ProdCat!A$1:K$3000,11,FALSE))+(VLOOKUP(A189,ProdCat!A$2:K$3000,8,FALSE)))</f>
        <v>2.95</v>
      </c>
      <c r="L189" s="78">
        <f>((VLOOKUP(A189,ProdCat!A$1:K$3000,10,FALSE)+(VLOOKUP(A189,ProdCat!A$2:K$3000,8,FALSE))))</f>
        <v>1.45</v>
      </c>
      <c r="M189" s="79" t="str">
        <f t="shared" si="12"/>
        <v/>
      </c>
      <c r="N189" s="79" t="str">
        <f t="shared" si="13"/>
        <v/>
      </c>
      <c r="O189" s="79" t="str">
        <f t="shared" si="14"/>
        <v/>
      </c>
    </row>
    <row r="190" spans="1:15" x14ac:dyDescent="0.2">
      <c r="A190" s="81" t="s">
        <v>1774</v>
      </c>
      <c r="B190" s="82" t="s">
        <v>61</v>
      </c>
      <c r="C190" s="83">
        <v>24.8</v>
      </c>
      <c r="D190" s="81">
        <v>10</v>
      </c>
      <c r="E190" s="83">
        <v>12.1</v>
      </c>
      <c r="F190" s="81">
        <v>10</v>
      </c>
      <c r="G190" s="84" t="s">
        <v>137</v>
      </c>
      <c r="H190" s="77">
        <v>30</v>
      </c>
      <c r="I190" s="85" t="s">
        <v>2985</v>
      </c>
      <c r="K190" s="78">
        <f>((VLOOKUP(A190,ProdCat!A$1:K$3000,11,FALSE))+(VLOOKUP(A190,ProdCat!A$2:K$3000,8,FALSE)))</f>
        <v>24.8</v>
      </c>
      <c r="L190" s="78">
        <f>((VLOOKUP(A190,ProdCat!A$1:K$3000,10,FALSE)+(VLOOKUP(A190,ProdCat!A$2:K$3000,8,FALSE))))</f>
        <v>12.1</v>
      </c>
      <c r="M190" s="79" t="str">
        <f t="shared" si="12"/>
        <v/>
      </c>
      <c r="N190" s="79" t="str">
        <f t="shared" si="13"/>
        <v/>
      </c>
      <c r="O190" s="79" t="str">
        <f t="shared" si="14"/>
        <v/>
      </c>
    </row>
    <row r="191" spans="1:15" x14ac:dyDescent="0.2">
      <c r="A191" s="81" t="s">
        <v>1775</v>
      </c>
      <c r="B191" s="82" t="s">
        <v>64</v>
      </c>
      <c r="C191" s="83">
        <v>29.5</v>
      </c>
      <c r="D191" s="81">
        <v>10</v>
      </c>
      <c r="E191" s="83">
        <v>14.4</v>
      </c>
      <c r="F191" s="81">
        <v>10</v>
      </c>
      <c r="G191" s="84" t="s">
        <v>137</v>
      </c>
      <c r="H191" s="77">
        <v>20</v>
      </c>
      <c r="I191" s="85" t="s">
        <v>2985</v>
      </c>
      <c r="K191" s="78">
        <f>((VLOOKUP(A191,ProdCat!A$1:K$3000,11,FALSE))+(VLOOKUP(A191,ProdCat!A$2:K$3000,8,FALSE)))</f>
        <v>29.5</v>
      </c>
      <c r="L191" s="78">
        <f>((VLOOKUP(A191,ProdCat!A$1:K$3000,10,FALSE)+(VLOOKUP(A191,ProdCat!A$2:K$3000,8,FALSE))))</f>
        <v>14.4</v>
      </c>
      <c r="M191" s="79" t="str">
        <f t="shared" si="12"/>
        <v/>
      </c>
      <c r="N191" s="79" t="str">
        <f t="shared" si="13"/>
        <v/>
      </c>
      <c r="O191" s="79" t="str">
        <f t="shared" si="14"/>
        <v/>
      </c>
    </row>
    <row r="192" spans="1:15" ht="25.5" x14ac:dyDescent="0.2">
      <c r="A192" s="81" t="s">
        <v>3073</v>
      </c>
      <c r="B192" s="82" t="s">
        <v>2988</v>
      </c>
      <c r="C192" s="83">
        <v>33.6</v>
      </c>
      <c r="D192" s="81">
        <v>10</v>
      </c>
      <c r="E192" s="83">
        <v>16.399999999999999</v>
      </c>
      <c r="F192" s="81">
        <v>5</v>
      </c>
      <c r="G192" s="84" t="s">
        <v>195</v>
      </c>
      <c r="H192" s="77">
        <v>20</v>
      </c>
      <c r="I192" s="85" t="s">
        <v>2985</v>
      </c>
      <c r="K192" s="78">
        <f>((VLOOKUP(A192,ProdCat!A$1:K$3000,11,FALSE))+(VLOOKUP(A192,ProdCat!A$2:K$3000,8,FALSE)))</f>
        <v>33.6</v>
      </c>
      <c r="L192" s="78">
        <f>((VLOOKUP(A192,ProdCat!A$1:K$3000,10,FALSE)+(VLOOKUP(A192,ProdCat!A$2:K$3000,8,FALSE))))</f>
        <v>16.399999999999999</v>
      </c>
      <c r="M192" s="79" t="str">
        <f t="shared" si="12"/>
        <v/>
      </c>
      <c r="N192" s="79" t="str">
        <f t="shared" si="13"/>
        <v/>
      </c>
      <c r="O192" s="79" t="str">
        <f t="shared" si="14"/>
        <v/>
      </c>
    </row>
    <row r="193" spans="1:15" x14ac:dyDescent="0.2">
      <c r="A193" s="81" t="s">
        <v>1472</v>
      </c>
      <c r="B193" s="82" t="s">
        <v>61</v>
      </c>
      <c r="C193" s="83">
        <v>24.3</v>
      </c>
      <c r="D193" s="81">
        <v>10</v>
      </c>
      <c r="E193" s="83">
        <v>11.85</v>
      </c>
      <c r="F193" s="81">
        <v>10</v>
      </c>
      <c r="G193" s="84" t="s">
        <v>195</v>
      </c>
      <c r="H193" s="77">
        <v>190</v>
      </c>
      <c r="I193" s="85" t="s">
        <v>2985</v>
      </c>
      <c r="K193" s="78">
        <f>((VLOOKUP(A193,ProdCat!A$1:K$3000,11,FALSE))+(VLOOKUP(A193,ProdCat!A$2:K$3000,8,FALSE)))</f>
        <v>24.3</v>
      </c>
      <c r="L193" s="78">
        <f>((VLOOKUP(A193,ProdCat!A$1:K$3000,10,FALSE)+(VLOOKUP(A193,ProdCat!A$2:K$3000,8,FALSE))))</f>
        <v>11.85</v>
      </c>
      <c r="M193" s="79" t="str">
        <f t="shared" si="12"/>
        <v/>
      </c>
      <c r="N193" s="79" t="str">
        <f t="shared" si="13"/>
        <v/>
      </c>
      <c r="O193" s="79" t="str">
        <f t="shared" si="14"/>
        <v/>
      </c>
    </row>
    <row r="194" spans="1:15" x14ac:dyDescent="0.2">
      <c r="A194" s="81" t="s">
        <v>1474</v>
      </c>
      <c r="B194" s="82" t="s">
        <v>64</v>
      </c>
      <c r="C194" s="83">
        <v>28</v>
      </c>
      <c r="D194" s="81">
        <v>10</v>
      </c>
      <c r="E194" s="83">
        <v>13.65</v>
      </c>
      <c r="F194" s="81">
        <v>10</v>
      </c>
      <c r="G194" s="84" t="s">
        <v>195</v>
      </c>
      <c r="H194" s="77">
        <v>470</v>
      </c>
      <c r="I194" s="85" t="s">
        <v>2985</v>
      </c>
      <c r="K194" s="78">
        <f>((VLOOKUP(A194,ProdCat!A$1:K$3000,11,FALSE))+(VLOOKUP(A194,ProdCat!A$2:K$3000,8,FALSE)))</f>
        <v>28</v>
      </c>
      <c r="L194" s="78">
        <f>((VLOOKUP(A194,ProdCat!A$1:K$3000,10,FALSE)+(VLOOKUP(A194,ProdCat!A$2:K$3000,8,FALSE))))</f>
        <v>13.65</v>
      </c>
      <c r="M194" s="79" t="str">
        <f t="shared" si="12"/>
        <v/>
      </c>
      <c r="N194" s="79" t="str">
        <f t="shared" si="13"/>
        <v/>
      </c>
      <c r="O194" s="79" t="str">
        <f t="shared" si="14"/>
        <v/>
      </c>
    </row>
    <row r="195" spans="1:15" x14ac:dyDescent="0.2">
      <c r="A195" s="81" t="s">
        <v>2971</v>
      </c>
      <c r="B195" s="82" t="s">
        <v>64</v>
      </c>
      <c r="C195" s="83">
        <v>34.15</v>
      </c>
      <c r="D195" s="81">
        <v>10</v>
      </c>
      <c r="E195" s="83">
        <v>17.8</v>
      </c>
      <c r="F195" s="81">
        <v>10</v>
      </c>
      <c r="G195" s="84" t="s">
        <v>3075</v>
      </c>
      <c r="H195" s="77">
        <v>20</v>
      </c>
      <c r="I195" s="85" t="s">
        <v>2985</v>
      </c>
      <c r="K195" s="78">
        <f>((VLOOKUP(A195,ProdCat!A$1:K$3000,11,FALSE))+(VLOOKUP(A195,ProdCat!A$2:K$3000,8,FALSE)))</f>
        <v>34.15</v>
      </c>
      <c r="L195" s="78">
        <f>((VLOOKUP(A195,ProdCat!A$1:K$3000,10,FALSE)+(VLOOKUP(A195,ProdCat!A$2:K$3000,8,FALSE))))</f>
        <v>17.8</v>
      </c>
      <c r="M195" s="79" t="str">
        <f t="shared" si="12"/>
        <v/>
      </c>
      <c r="N195" s="79" t="str">
        <f t="shared" si="13"/>
        <v/>
      </c>
      <c r="O195" s="79" t="str">
        <f t="shared" si="14"/>
        <v/>
      </c>
    </row>
    <row r="196" spans="1:15" x14ac:dyDescent="0.2">
      <c r="A196" s="81" t="s">
        <v>2260</v>
      </c>
      <c r="B196" s="82" t="s">
        <v>61</v>
      </c>
      <c r="C196" s="83">
        <v>27.05</v>
      </c>
      <c r="D196" s="81">
        <v>10</v>
      </c>
      <c r="E196" s="83">
        <v>14.35</v>
      </c>
      <c r="F196" s="81">
        <v>10</v>
      </c>
      <c r="G196" s="84" t="s">
        <v>138</v>
      </c>
      <c r="H196" s="77">
        <v>10</v>
      </c>
      <c r="I196" s="85" t="s">
        <v>2985</v>
      </c>
      <c r="K196" s="78">
        <f>((VLOOKUP(A196,ProdCat!A$1:K$3000,11,FALSE))+(VLOOKUP(A196,ProdCat!A$2:K$3000,8,FALSE)))</f>
        <v>27.05</v>
      </c>
      <c r="L196" s="78">
        <f>((VLOOKUP(A196,ProdCat!A$1:K$3000,10,FALSE)+(VLOOKUP(A196,ProdCat!A$2:K$3000,8,FALSE))))</f>
        <v>14.35</v>
      </c>
      <c r="M196" s="79" t="str">
        <f t="shared" si="12"/>
        <v/>
      </c>
      <c r="N196" s="79" t="str">
        <f t="shared" si="13"/>
        <v/>
      </c>
      <c r="O196" s="79" t="str">
        <f t="shared" si="14"/>
        <v/>
      </c>
    </row>
    <row r="197" spans="1:15" x14ac:dyDescent="0.2">
      <c r="A197" s="81" t="s">
        <v>2266</v>
      </c>
      <c r="B197" s="82" t="s">
        <v>62</v>
      </c>
      <c r="C197" s="83">
        <v>36.5</v>
      </c>
      <c r="D197" s="81">
        <v>10</v>
      </c>
      <c r="E197" s="83">
        <v>18.95</v>
      </c>
      <c r="F197" s="81">
        <v>10</v>
      </c>
      <c r="G197" s="84" t="s">
        <v>138</v>
      </c>
      <c r="H197" s="77">
        <v>10</v>
      </c>
      <c r="I197" s="85" t="s">
        <v>2985</v>
      </c>
      <c r="K197" s="78">
        <f>((VLOOKUP(A197,ProdCat!A$1:K$3000,11,FALSE))+(VLOOKUP(A197,ProdCat!A$2:K$3000,8,FALSE)))</f>
        <v>36.5</v>
      </c>
      <c r="L197" s="78">
        <f>((VLOOKUP(A197,ProdCat!A$1:K$3000,10,FALSE)+(VLOOKUP(A197,ProdCat!A$2:K$3000,8,FALSE))))</f>
        <v>18.95</v>
      </c>
      <c r="M197" s="79" t="str">
        <f t="shared" si="12"/>
        <v/>
      </c>
      <c r="N197" s="79" t="str">
        <f t="shared" si="13"/>
        <v/>
      </c>
      <c r="O197" s="79" t="str">
        <f t="shared" si="14"/>
        <v/>
      </c>
    </row>
    <row r="198" spans="1:15" ht="25.5" x14ac:dyDescent="0.2">
      <c r="A198" s="81" t="s">
        <v>722</v>
      </c>
      <c r="B198" s="82" t="s">
        <v>2994</v>
      </c>
      <c r="C198" s="83">
        <v>44.8</v>
      </c>
      <c r="D198" s="81">
        <v>10</v>
      </c>
      <c r="E198" s="83">
        <v>22.4</v>
      </c>
      <c r="F198" s="81">
        <v>10</v>
      </c>
      <c r="G198" s="84" t="s">
        <v>714</v>
      </c>
      <c r="H198" s="77">
        <v>40</v>
      </c>
      <c r="I198" s="85" t="s">
        <v>2985</v>
      </c>
      <c r="K198" s="78">
        <f>((VLOOKUP(A198,ProdCat!A$1:K$3000,11,FALSE))+(VLOOKUP(A198,ProdCat!A$2:K$3000,8,FALSE)))</f>
        <v>44.8</v>
      </c>
      <c r="L198" s="78">
        <f>((VLOOKUP(A198,ProdCat!A$1:K$3000,10,FALSE)+(VLOOKUP(A198,ProdCat!A$2:K$3000,8,FALSE))))</f>
        <v>22.4</v>
      </c>
      <c r="M198" s="79" t="str">
        <f t="shared" si="12"/>
        <v/>
      </c>
      <c r="N198" s="79" t="str">
        <f t="shared" si="13"/>
        <v/>
      </c>
      <c r="O198" s="79" t="str">
        <f t="shared" si="14"/>
        <v/>
      </c>
    </row>
    <row r="199" spans="1:15" x14ac:dyDescent="0.2">
      <c r="A199" s="81" t="s">
        <v>2200</v>
      </c>
      <c r="B199" s="82" t="s">
        <v>61</v>
      </c>
      <c r="C199" s="83">
        <v>29.4</v>
      </c>
      <c r="D199" s="81">
        <v>10</v>
      </c>
      <c r="E199" s="83">
        <v>15.5</v>
      </c>
      <c r="F199" s="81">
        <v>10</v>
      </c>
      <c r="G199" s="84" t="s">
        <v>241</v>
      </c>
      <c r="H199" s="77">
        <v>20</v>
      </c>
      <c r="I199" s="85" t="s">
        <v>2985</v>
      </c>
      <c r="K199" s="78">
        <f>((VLOOKUP(A199,ProdCat!A$1:K$3000,11,FALSE))+(VLOOKUP(A199,ProdCat!A$2:K$3000,8,FALSE)))</f>
        <v>29.4</v>
      </c>
      <c r="L199" s="78">
        <f>((VLOOKUP(A199,ProdCat!A$1:K$3000,10,FALSE)+(VLOOKUP(A199,ProdCat!A$2:K$3000,8,FALSE))))</f>
        <v>15.5</v>
      </c>
      <c r="M199" s="79" t="str">
        <f t="shared" si="12"/>
        <v/>
      </c>
      <c r="N199" s="79" t="str">
        <f t="shared" si="13"/>
        <v/>
      </c>
      <c r="O199" s="79" t="str">
        <f t="shared" si="14"/>
        <v/>
      </c>
    </row>
    <row r="200" spans="1:15" x14ac:dyDescent="0.2">
      <c r="A200" s="81" t="s">
        <v>663</v>
      </c>
      <c r="B200" s="82" t="s">
        <v>61</v>
      </c>
      <c r="C200" s="83">
        <v>24.8</v>
      </c>
      <c r="D200" s="81">
        <v>10</v>
      </c>
      <c r="E200" s="83">
        <v>12.1</v>
      </c>
      <c r="F200" s="81">
        <v>10</v>
      </c>
      <c r="G200" s="84" t="s">
        <v>664</v>
      </c>
      <c r="H200" s="77">
        <v>100</v>
      </c>
      <c r="I200" s="85" t="s">
        <v>2985</v>
      </c>
      <c r="K200" s="78">
        <f>((VLOOKUP(A200,ProdCat!A$1:K$3000,11,FALSE))+(VLOOKUP(A200,ProdCat!A$2:K$3000,8,FALSE)))</f>
        <v>24.8</v>
      </c>
      <c r="L200" s="78">
        <f>((VLOOKUP(A200,ProdCat!A$1:K$3000,10,FALSE)+(VLOOKUP(A200,ProdCat!A$2:K$3000,8,FALSE))))</f>
        <v>12.1</v>
      </c>
      <c r="M200" s="79" t="str">
        <f t="shared" si="12"/>
        <v/>
      </c>
      <c r="N200" s="79" t="str">
        <f t="shared" si="13"/>
        <v/>
      </c>
      <c r="O200" s="79" t="str">
        <f t="shared" si="14"/>
        <v/>
      </c>
    </row>
    <row r="201" spans="1:15" x14ac:dyDescent="0.2">
      <c r="A201" s="81" t="s">
        <v>666</v>
      </c>
      <c r="B201" s="82" t="s">
        <v>64</v>
      </c>
      <c r="C201" s="83">
        <v>29.5</v>
      </c>
      <c r="D201" s="81">
        <v>10</v>
      </c>
      <c r="E201" s="83">
        <v>14.4</v>
      </c>
      <c r="F201" s="81">
        <v>10</v>
      </c>
      <c r="G201" s="84" t="s">
        <v>664</v>
      </c>
      <c r="H201" s="77">
        <v>100</v>
      </c>
      <c r="I201" s="85" t="s">
        <v>2985</v>
      </c>
      <c r="K201" s="78">
        <f>((VLOOKUP(A201,ProdCat!A$1:K$3000,11,FALSE))+(VLOOKUP(A201,ProdCat!A$2:K$3000,8,FALSE)))</f>
        <v>29.5</v>
      </c>
      <c r="L201" s="78">
        <f>((VLOOKUP(A201,ProdCat!A$1:K$3000,10,FALSE)+(VLOOKUP(A201,ProdCat!A$2:K$3000,8,FALSE))))</f>
        <v>14.4</v>
      </c>
      <c r="M201" s="79" t="str">
        <f t="shared" si="12"/>
        <v/>
      </c>
      <c r="N201" s="79" t="str">
        <f t="shared" si="13"/>
        <v/>
      </c>
      <c r="O201" s="79" t="str">
        <f t="shared" si="14"/>
        <v/>
      </c>
    </row>
    <row r="202" spans="1:15" x14ac:dyDescent="0.2">
      <c r="A202" s="81" t="s">
        <v>3078</v>
      </c>
      <c r="B202" s="82" t="s">
        <v>64</v>
      </c>
      <c r="C202" s="83">
        <v>32.049999999999997</v>
      </c>
      <c r="D202" s="81">
        <v>10</v>
      </c>
      <c r="E202" s="83">
        <v>16.95</v>
      </c>
      <c r="F202" s="81">
        <v>5</v>
      </c>
      <c r="G202" s="84" t="s">
        <v>3077</v>
      </c>
      <c r="H202" s="77">
        <v>10</v>
      </c>
      <c r="I202" s="85" t="s">
        <v>2985</v>
      </c>
      <c r="K202" s="78">
        <f>((VLOOKUP(A202,ProdCat!A$1:K$3000,11,FALSE))+(VLOOKUP(A202,ProdCat!A$2:K$3000,8,FALSE)))</f>
        <v>32.049999999999997</v>
      </c>
      <c r="L202" s="78">
        <f>((VLOOKUP(A202,ProdCat!A$1:K$3000,10,FALSE)+(VLOOKUP(A202,ProdCat!A$2:K$3000,8,FALSE))))</f>
        <v>16.95</v>
      </c>
      <c r="M202" s="79" t="str">
        <f t="shared" si="12"/>
        <v/>
      </c>
      <c r="N202" s="79" t="str">
        <f t="shared" si="13"/>
        <v/>
      </c>
      <c r="O202" s="79" t="str">
        <f t="shared" si="14"/>
        <v/>
      </c>
    </row>
    <row r="203" spans="1:15" x14ac:dyDescent="0.2">
      <c r="A203" s="81" t="s">
        <v>1162</v>
      </c>
      <c r="B203" s="82" t="s">
        <v>61</v>
      </c>
      <c r="C203" s="83">
        <v>27.15</v>
      </c>
      <c r="D203" s="81">
        <v>10</v>
      </c>
      <c r="E203" s="83">
        <v>13.25</v>
      </c>
      <c r="F203" s="81">
        <v>10</v>
      </c>
      <c r="G203" s="84" t="s">
        <v>196</v>
      </c>
      <c r="H203" s="77">
        <v>10</v>
      </c>
      <c r="I203" s="85" t="s">
        <v>2985</v>
      </c>
      <c r="K203" s="78">
        <f>((VLOOKUP(A203,ProdCat!A$1:K$3000,11,FALSE))+(VLOOKUP(A203,ProdCat!A$2:K$3000,8,FALSE)))</f>
        <v>27.15</v>
      </c>
      <c r="L203" s="78">
        <f>((VLOOKUP(A203,ProdCat!A$1:K$3000,10,FALSE)+(VLOOKUP(A203,ProdCat!A$2:K$3000,8,FALSE))))</f>
        <v>13.25</v>
      </c>
      <c r="M203" s="79" t="str">
        <f t="shared" si="12"/>
        <v/>
      </c>
      <c r="N203" s="79" t="str">
        <f t="shared" si="13"/>
        <v/>
      </c>
      <c r="O203" s="79" t="str">
        <f t="shared" si="14"/>
        <v/>
      </c>
    </row>
    <row r="204" spans="1:15" x14ac:dyDescent="0.2">
      <c r="A204" s="81" t="s">
        <v>1163</v>
      </c>
      <c r="B204" s="82" t="s">
        <v>64</v>
      </c>
      <c r="C204" s="83">
        <v>31.9</v>
      </c>
      <c r="D204" s="81">
        <v>10</v>
      </c>
      <c r="E204" s="83">
        <v>15.55</v>
      </c>
      <c r="F204" s="81">
        <v>10</v>
      </c>
      <c r="G204" s="84" t="s">
        <v>196</v>
      </c>
      <c r="H204" s="77">
        <v>80</v>
      </c>
      <c r="I204" s="85" t="s">
        <v>2985</v>
      </c>
      <c r="K204" s="78">
        <f>((VLOOKUP(A204,ProdCat!A$1:K$3000,11,FALSE))+(VLOOKUP(A204,ProdCat!A$2:K$3000,8,FALSE)))</f>
        <v>31.9</v>
      </c>
      <c r="L204" s="78">
        <f>((VLOOKUP(A204,ProdCat!A$1:K$3000,10,FALSE)+(VLOOKUP(A204,ProdCat!A$2:K$3000,8,FALSE))))</f>
        <v>15.55</v>
      </c>
      <c r="M204" s="79" t="str">
        <f t="shared" si="12"/>
        <v/>
      </c>
      <c r="N204" s="79" t="str">
        <f t="shared" si="13"/>
        <v/>
      </c>
      <c r="O204" s="79" t="str">
        <f t="shared" si="14"/>
        <v/>
      </c>
    </row>
    <row r="205" spans="1:15" x14ac:dyDescent="0.2">
      <c r="A205" s="81" t="s">
        <v>1165</v>
      </c>
      <c r="B205" s="82" t="s">
        <v>62</v>
      </c>
      <c r="C205" s="83">
        <v>36.700000000000003</v>
      </c>
      <c r="D205" s="81">
        <v>10</v>
      </c>
      <c r="E205" s="83">
        <v>17.899999999999999</v>
      </c>
      <c r="F205" s="81">
        <v>10</v>
      </c>
      <c r="G205" s="84" t="s">
        <v>196</v>
      </c>
      <c r="H205" s="77">
        <v>30</v>
      </c>
      <c r="I205" s="85" t="s">
        <v>3205</v>
      </c>
      <c r="K205" s="78">
        <f>((VLOOKUP(A205,ProdCat!A$1:K$3000,11,FALSE))+(VLOOKUP(A205,ProdCat!A$2:K$3000,8,FALSE)))</f>
        <v>36.700000000000003</v>
      </c>
      <c r="L205" s="78">
        <f>((VLOOKUP(A205,ProdCat!A$1:K$3000,10,FALSE)+(VLOOKUP(A205,ProdCat!A$2:K$3000,8,FALSE))))</f>
        <v>17.899999999999999</v>
      </c>
      <c r="M205" s="79" t="str">
        <f t="shared" si="12"/>
        <v/>
      </c>
      <c r="N205" s="79" t="str">
        <f t="shared" si="13"/>
        <v/>
      </c>
      <c r="O205" s="79" t="str">
        <f t="shared" si="14"/>
        <v/>
      </c>
    </row>
    <row r="206" spans="1:15" x14ac:dyDescent="0.2">
      <c r="A206" s="81" t="s">
        <v>1167</v>
      </c>
      <c r="B206" s="82" t="s">
        <v>63</v>
      </c>
      <c r="C206" s="83">
        <v>41.3</v>
      </c>
      <c r="D206" s="81">
        <v>10</v>
      </c>
      <c r="E206" s="83">
        <v>20.149999999999999</v>
      </c>
      <c r="F206" s="81">
        <v>10</v>
      </c>
      <c r="G206" s="84" t="s">
        <v>196</v>
      </c>
      <c r="H206" s="77">
        <v>10</v>
      </c>
      <c r="I206" s="85" t="s">
        <v>2985</v>
      </c>
      <c r="K206" s="78">
        <f>((VLOOKUP(A206,ProdCat!A$1:K$3000,11,FALSE))+(VLOOKUP(A206,ProdCat!A$2:K$3000,8,FALSE)))</f>
        <v>41.3</v>
      </c>
      <c r="L206" s="78">
        <f>((VLOOKUP(A206,ProdCat!A$1:K$3000,10,FALSE)+(VLOOKUP(A206,ProdCat!A$2:K$3000,8,FALSE))))</f>
        <v>20.149999999999999</v>
      </c>
      <c r="M206" s="79" t="str">
        <f t="shared" si="12"/>
        <v/>
      </c>
      <c r="N206" s="79" t="str">
        <f t="shared" si="13"/>
        <v/>
      </c>
      <c r="O206" s="79" t="str">
        <f t="shared" si="14"/>
        <v/>
      </c>
    </row>
    <row r="207" spans="1:15" x14ac:dyDescent="0.2">
      <c r="A207" s="81" t="s">
        <v>3657</v>
      </c>
      <c r="B207" s="82" t="s">
        <v>74</v>
      </c>
      <c r="C207" s="83">
        <v>30.25</v>
      </c>
      <c r="D207" s="81">
        <v>10</v>
      </c>
      <c r="E207" s="83">
        <v>15.9</v>
      </c>
      <c r="F207" s="81">
        <v>5</v>
      </c>
      <c r="G207" s="84" t="s">
        <v>197</v>
      </c>
      <c r="H207" s="77">
        <v>10</v>
      </c>
      <c r="I207" s="85" t="s">
        <v>2985</v>
      </c>
      <c r="K207" s="78">
        <f>((VLOOKUP(A207,ProdCat!A$1:K$3000,11,FALSE))+(VLOOKUP(A207,ProdCat!A$2:K$3000,8,FALSE)))</f>
        <v>30.25</v>
      </c>
      <c r="L207" s="78">
        <f>((VLOOKUP(A207,ProdCat!A$1:K$3000,10,FALSE)+(VLOOKUP(A207,ProdCat!A$2:K$3000,8,FALSE))))</f>
        <v>15.9</v>
      </c>
      <c r="M207" s="79" t="str">
        <f t="shared" si="12"/>
        <v/>
      </c>
      <c r="N207" s="79" t="str">
        <f t="shared" si="13"/>
        <v/>
      </c>
      <c r="O207" s="79" t="str">
        <f t="shared" si="14"/>
        <v/>
      </c>
    </row>
    <row r="208" spans="1:15" x14ac:dyDescent="0.2">
      <c r="A208" s="81" t="s">
        <v>3388</v>
      </c>
      <c r="B208" s="82" t="s">
        <v>68</v>
      </c>
      <c r="C208" s="83">
        <v>36.549999999999997</v>
      </c>
      <c r="D208" s="81">
        <v>10</v>
      </c>
      <c r="E208" s="83">
        <v>19</v>
      </c>
      <c r="F208" s="81">
        <v>10</v>
      </c>
      <c r="G208" s="84" t="s">
        <v>197</v>
      </c>
      <c r="H208" s="77">
        <v>50</v>
      </c>
      <c r="I208" s="85" t="s">
        <v>2985</v>
      </c>
      <c r="K208" s="78">
        <f>((VLOOKUP(A208,ProdCat!A$1:K$3000,11,FALSE))+(VLOOKUP(A208,ProdCat!A$2:K$3000,8,FALSE)))</f>
        <v>36.549999999999997</v>
      </c>
      <c r="L208" s="78">
        <f>((VLOOKUP(A208,ProdCat!A$1:K$3000,10,FALSE)+(VLOOKUP(A208,ProdCat!A$2:K$3000,8,FALSE))))</f>
        <v>19</v>
      </c>
      <c r="M208" s="79" t="str">
        <f t="shared" si="12"/>
        <v/>
      </c>
      <c r="N208" s="79" t="str">
        <f t="shared" si="13"/>
        <v/>
      </c>
      <c r="O208" s="79" t="str">
        <f t="shared" si="14"/>
        <v/>
      </c>
    </row>
    <row r="209" spans="1:15" x14ac:dyDescent="0.2">
      <c r="A209" s="81" t="s">
        <v>3658</v>
      </c>
      <c r="B209" s="82" t="s">
        <v>73</v>
      </c>
      <c r="C209" s="83">
        <v>41.75</v>
      </c>
      <c r="D209" s="81">
        <v>10</v>
      </c>
      <c r="E209" s="83">
        <v>21.5</v>
      </c>
      <c r="F209" s="81">
        <v>10</v>
      </c>
      <c r="G209" s="84" t="s">
        <v>197</v>
      </c>
      <c r="H209" s="77">
        <v>20</v>
      </c>
      <c r="I209" s="85" t="s">
        <v>2985</v>
      </c>
      <c r="K209" s="78">
        <f>((VLOOKUP(A209,ProdCat!A$1:K$3000,11,FALSE))+(VLOOKUP(A209,ProdCat!A$2:K$3000,8,FALSE)))</f>
        <v>41.75</v>
      </c>
      <c r="L209" s="78">
        <f>((VLOOKUP(A209,ProdCat!A$1:K$3000,10,FALSE)+(VLOOKUP(A209,ProdCat!A$2:K$3000,8,FALSE))))</f>
        <v>21.5</v>
      </c>
      <c r="M209" s="79" t="str">
        <f t="shared" si="12"/>
        <v/>
      </c>
      <c r="N209" s="79" t="str">
        <f t="shared" si="13"/>
        <v/>
      </c>
      <c r="O209" s="79" t="str">
        <f t="shared" si="14"/>
        <v/>
      </c>
    </row>
    <row r="210" spans="1:15" x14ac:dyDescent="0.2">
      <c r="A210" s="81" t="s">
        <v>2234</v>
      </c>
      <c r="B210" s="82" t="s">
        <v>64</v>
      </c>
      <c r="C210" s="83">
        <v>31.8</v>
      </c>
      <c r="D210" s="81">
        <v>10</v>
      </c>
      <c r="E210" s="83">
        <v>16.7</v>
      </c>
      <c r="F210" s="81">
        <v>10</v>
      </c>
      <c r="G210" s="84" t="s">
        <v>197</v>
      </c>
      <c r="H210" s="77">
        <v>10</v>
      </c>
      <c r="I210" s="85" t="s">
        <v>2985</v>
      </c>
      <c r="K210" s="78">
        <f>((VLOOKUP(A210,ProdCat!A$1:K$3000,11,FALSE))+(VLOOKUP(A210,ProdCat!A$2:K$3000,8,FALSE)))</f>
        <v>31.8</v>
      </c>
      <c r="L210" s="78">
        <f>((VLOOKUP(A210,ProdCat!A$1:K$3000,10,FALSE)+(VLOOKUP(A210,ProdCat!A$2:K$3000,8,FALSE))))</f>
        <v>16.7</v>
      </c>
      <c r="M210" s="79" t="str">
        <f t="shared" si="12"/>
        <v/>
      </c>
      <c r="N210" s="79" t="str">
        <f t="shared" si="13"/>
        <v/>
      </c>
      <c r="O210" s="79" t="str">
        <f t="shared" si="14"/>
        <v/>
      </c>
    </row>
    <row r="211" spans="1:15" x14ac:dyDescent="0.2">
      <c r="A211" s="81" t="s">
        <v>2236</v>
      </c>
      <c r="B211" s="82" t="s">
        <v>62</v>
      </c>
      <c r="C211" s="83">
        <v>36.549999999999997</v>
      </c>
      <c r="D211" s="81">
        <v>10</v>
      </c>
      <c r="E211" s="83">
        <v>19</v>
      </c>
      <c r="F211" s="81">
        <v>10</v>
      </c>
      <c r="G211" s="84" t="s">
        <v>197</v>
      </c>
      <c r="H211" s="77">
        <v>30</v>
      </c>
      <c r="I211" s="85" t="s">
        <v>2985</v>
      </c>
      <c r="K211" s="78">
        <f>((VLOOKUP(A211,ProdCat!A$1:K$3000,11,FALSE))+(VLOOKUP(A211,ProdCat!A$2:K$3000,8,FALSE)))</f>
        <v>36.549999999999997</v>
      </c>
      <c r="L211" s="78">
        <f>((VLOOKUP(A211,ProdCat!A$1:K$3000,10,FALSE)+(VLOOKUP(A211,ProdCat!A$2:K$3000,8,FALSE))))</f>
        <v>19</v>
      </c>
      <c r="M211" s="79" t="str">
        <f t="shared" si="12"/>
        <v/>
      </c>
      <c r="N211" s="79" t="str">
        <f t="shared" si="13"/>
        <v/>
      </c>
      <c r="O211" s="79" t="str">
        <f t="shared" si="14"/>
        <v/>
      </c>
    </row>
    <row r="212" spans="1:15" x14ac:dyDescent="0.2">
      <c r="A212" s="81" t="s">
        <v>2238</v>
      </c>
      <c r="B212" s="82" t="s">
        <v>63</v>
      </c>
      <c r="C212" s="83">
        <v>41.55</v>
      </c>
      <c r="D212" s="81">
        <v>10</v>
      </c>
      <c r="E212" s="83">
        <v>21.45</v>
      </c>
      <c r="F212" s="81">
        <v>10</v>
      </c>
      <c r="G212" s="84" t="s">
        <v>197</v>
      </c>
      <c r="H212" s="77">
        <v>40</v>
      </c>
      <c r="I212" s="85" t="s">
        <v>2985</v>
      </c>
      <c r="K212" s="78">
        <f>((VLOOKUP(A212,ProdCat!A$1:K$3000,11,FALSE))+(VLOOKUP(A212,ProdCat!A$2:K$3000,8,FALSE)))</f>
        <v>41.55</v>
      </c>
      <c r="L212" s="78">
        <f>((VLOOKUP(A212,ProdCat!A$1:K$3000,10,FALSE)+(VLOOKUP(A212,ProdCat!A$2:K$3000,8,FALSE))))</f>
        <v>21.45</v>
      </c>
      <c r="M212" s="79" t="str">
        <f t="shared" si="12"/>
        <v/>
      </c>
      <c r="N212" s="79" t="str">
        <f t="shared" si="13"/>
        <v/>
      </c>
      <c r="O212" s="79" t="str">
        <f t="shared" si="14"/>
        <v/>
      </c>
    </row>
    <row r="213" spans="1:15" x14ac:dyDescent="0.2">
      <c r="A213" s="81" t="s">
        <v>1253</v>
      </c>
      <c r="B213" s="82" t="s">
        <v>59</v>
      </c>
      <c r="C213" s="83">
        <v>5.65</v>
      </c>
      <c r="D213" s="81">
        <v>50</v>
      </c>
      <c r="E213" s="83">
        <v>2.75</v>
      </c>
      <c r="F213" s="81">
        <v>50</v>
      </c>
      <c r="G213" s="84" t="s">
        <v>37</v>
      </c>
      <c r="H213" s="77">
        <v>7600</v>
      </c>
      <c r="I213" s="85" t="s">
        <v>2985</v>
      </c>
      <c r="K213" s="78">
        <f>((VLOOKUP(A213,ProdCat!A$1:K$3000,11,FALSE))+(VLOOKUP(A213,ProdCat!A$2:K$3000,8,FALSE)))</f>
        <v>5.65</v>
      </c>
      <c r="L213" s="78">
        <f>((VLOOKUP(A213,ProdCat!A$1:K$3000,10,FALSE)+(VLOOKUP(A213,ProdCat!A$2:K$3000,8,FALSE))))</f>
        <v>2.75</v>
      </c>
      <c r="M213" s="79" t="str">
        <f t="shared" si="12"/>
        <v/>
      </c>
      <c r="N213" s="79" t="str">
        <f t="shared" si="13"/>
        <v/>
      </c>
      <c r="O213" s="79" t="str">
        <f t="shared" si="14"/>
        <v/>
      </c>
    </row>
    <row r="214" spans="1:15" x14ac:dyDescent="0.2">
      <c r="A214" s="81" t="s">
        <v>3083</v>
      </c>
      <c r="B214" s="82" t="s">
        <v>80</v>
      </c>
      <c r="C214" s="83">
        <v>6.35</v>
      </c>
      <c r="D214" s="81">
        <v>10</v>
      </c>
      <c r="E214" s="83">
        <v>3.1</v>
      </c>
      <c r="F214" s="81">
        <v>10</v>
      </c>
      <c r="G214" s="84" t="s">
        <v>181</v>
      </c>
      <c r="H214" s="77">
        <v>190</v>
      </c>
      <c r="I214" s="85" t="s">
        <v>2985</v>
      </c>
      <c r="K214" s="78">
        <f>((VLOOKUP(A214,ProdCat!A$1:K$3000,11,FALSE))+(VLOOKUP(A214,ProdCat!A$2:K$3000,8,FALSE)))</f>
        <v>6.35</v>
      </c>
      <c r="L214" s="78">
        <f>((VLOOKUP(A214,ProdCat!A$1:K$3000,10,FALSE)+(VLOOKUP(A214,ProdCat!A$2:K$3000,8,FALSE))))</f>
        <v>3.1</v>
      </c>
      <c r="M214" s="79" t="str">
        <f t="shared" si="12"/>
        <v/>
      </c>
      <c r="N214" s="79" t="str">
        <f t="shared" si="13"/>
        <v/>
      </c>
      <c r="O214" s="79" t="str">
        <f t="shared" si="14"/>
        <v/>
      </c>
    </row>
    <row r="215" spans="1:15" x14ac:dyDescent="0.2">
      <c r="A215" s="81" t="s">
        <v>2664</v>
      </c>
      <c r="B215" s="82" t="s">
        <v>65</v>
      </c>
      <c r="C215" s="83">
        <v>9.35</v>
      </c>
      <c r="D215" s="81">
        <v>10</v>
      </c>
      <c r="E215" s="83">
        <v>4.55</v>
      </c>
      <c r="F215" s="81">
        <v>10</v>
      </c>
      <c r="G215" s="84" t="s">
        <v>181</v>
      </c>
      <c r="H215" s="77">
        <v>440</v>
      </c>
      <c r="I215" s="85" t="s">
        <v>2985</v>
      </c>
      <c r="K215" s="78">
        <f>((VLOOKUP(A215,ProdCat!A$1:K$3000,11,FALSE))+(VLOOKUP(A215,ProdCat!A$2:K$3000,8,FALSE)))</f>
        <v>9.35</v>
      </c>
      <c r="L215" s="78">
        <f>((VLOOKUP(A215,ProdCat!A$1:K$3000,10,FALSE)+(VLOOKUP(A215,ProdCat!A$2:K$3000,8,FALSE))))</f>
        <v>4.55</v>
      </c>
      <c r="M215" s="79" t="str">
        <f t="shared" si="12"/>
        <v/>
      </c>
      <c r="N215" s="79" t="str">
        <f t="shared" si="13"/>
        <v/>
      </c>
      <c r="O215" s="79" t="str">
        <f t="shared" si="14"/>
        <v/>
      </c>
    </row>
    <row r="216" spans="1:15" x14ac:dyDescent="0.2">
      <c r="A216" s="81" t="s">
        <v>803</v>
      </c>
      <c r="B216" s="82" t="s">
        <v>65</v>
      </c>
      <c r="C216" s="83">
        <v>11.05</v>
      </c>
      <c r="D216" s="81">
        <v>10</v>
      </c>
      <c r="E216" s="83">
        <v>5.4</v>
      </c>
      <c r="F216" s="81">
        <v>10</v>
      </c>
      <c r="G216" s="84" t="s">
        <v>38</v>
      </c>
      <c r="H216" s="77">
        <v>50</v>
      </c>
      <c r="I216" s="85" t="s">
        <v>2985</v>
      </c>
      <c r="K216" s="78">
        <f>((VLOOKUP(A216,ProdCat!A$1:K$3000,11,FALSE))+(VLOOKUP(A216,ProdCat!A$2:K$3000,8,FALSE)))</f>
        <v>11.05</v>
      </c>
      <c r="L216" s="78">
        <f>((VLOOKUP(A216,ProdCat!A$1:K$3000,10,FALSE)+(VLOOKUP(A216,ProdCat!A$2:K$3000,8,FALSE))))</f>
        <v>5.4</v>
      </c>
      <c r="M216" s="79" t="str">
        <f t="shared" si="12"/>
        <v/>
      </c>
      <c r="N216" s="79" t="str">
        <f t="shared" si="13"/>
        <v/>
      </c>
      <c r="O216" s="79" t="str">
        <f t="shared" si="14"/>
        <v/>
      </c>
    </row>
    <row r="217" spans="1:15" x14ac:dyDescent="0.2">
      <c r="A217" s="81" t="s">
        <v>804</v>
      </c>
      <c r="B217" s="82" t="s">
        <v>66</v>
      </c>
      <c r="C217" s="83">
        <v>15.9</v>
      </c>
      <c r="D217" s="81">
        <v>10</v>
      </c>
      <c r="E217" s="83">
        <v>7.75</v>
      </c>
      <c r="F217" s="81">
        <v>10</v>
      </c>
      <c r="G217" s="84" t="s">
        <v>38</v>
      </c>
      <c r="H217" s="77">
        <v>3900</v>
      </c>
      <c r="I217" s="85" t="s">
        <v>2985</v>
      </c>
      <c r="K217" s="78">
        <f>((VLOOKUP(A217,ProdCat!A$1:K$3000,11,FALSE))+(VLOOKUP(A217,ProdCat!A$2:K$3000,8,FALSE)))</f>
        <v>15.9</v>
      </c>
      <c r="L217" s="78">
        <f>((VLOOKUP(A217,ProdCat!A$1:K$3000,10,FALSE)+(VLOOKUP(A217,ProdCat!A$2:K$3000,8,FALSE))))</f>
        <v>7.75</v>
      </c>
      <c r="M217" s="79" t="str">
        <f t="shared" si="12"/>
        <v/>
      </c>
      <c r="N217" s="79" t="str">
        <f t="shared" si="13"/>
        <v/>
      </c>
      <c r="O217" s="79" t="str">
        <f t="shared" si="14"/>
        <v/>
      </c>
    </row>
    <row r="218" spans="1:15" x14ac:dyDescent="0.2">
      <c r="A218" s="81" t="s">
        <v>805</v>
      </c>
      <c r="B218" s="82" t="s">
        <v>67</v>
      </c>
      <c r="C218" s="83">
        <v>20.8</v>
      </c>
      <c r="D218" s="81">
        <v>10</v>
      </c>
      <c r="E218" s="83">
        <v>10.15</v>
      </c>
      <c r="F218" s="81">
        <v>10</v>
      </c>
      <c r="G218" s="84" t="s">
        <v>38</v>
      </c>
      <c r="H218" s="77">
        <v>4770</v>
      </c>
      <c r="I218" s="85" t="s">
        <v>2985</v>
      </c>
      <c r="K218" s="78">
        <f>((VLOOKUP(A218,ProdCat!A$1:K$3000,11,FALSE))+(VLOOKUP(A218,ProdCat!A$2:K$3000,8,FALSE)))</f>
        <v>20.8</v>
      </c>
      <c r="L218" s="78">
        <f>((VLOOKUP(A218,ProdCat!A$1:K$3000,10,FALSE)+(VLOOKUP(A218,ProdCat!A$2:K$3000,8,FALSE))))</f>
        <v>10.15</v>
      </c>
      <c r="M218" s="79" t="str">
        <f t="shared" si="12"/>
        <v/>
      </c>
      <c r="N218" s="79" t="str">
        <f t="shared" si="13"/>
        <v/>
      </c>
      <c r="O218" s="79" t="str">
        <f t="shared" si="14"/>
        <v/>
      </c>
    </row>
    <row r="219" spans="1:15" ht="25.5" x14ac:dyDescent="0.2">
      <c r="A219" s="81" t="s">
        <v>806</v>
      </c>
      <c r="B219" s="82" t="s">
        <v>2572</v>
      </c>
      <c r="C219" s="83">
        <v>24.4</v>
      </c>
      <c r="D219" s="81">
        <v>10</v>
      </c>
      <c r="E219" s="83">
        <v>11.9</v>
      </c>
      <c r="F219" s="81">
        <v>10</v>
      </c>
      <c r="G219" s="84" t="s">
        <v>38</v>
      </c>
      <c r="H219" s="77">
        <v>4310</v>
      </c>
      <c r="I219" s="85" t="s">
        <v>2985</v>
      </c>
      <c r="K219" s="78">
        <f>((VLOOKUP(A219,ProdCat!A$1:K$3000,11,FALSE))+(VLOOKUP(A219,ProdCat!A$2:K$3000,8,FALSE)))</f>
        <v>24.4</v>
      </c>
      <c r="L219" s="78">
        <f>((VLOOKUP(A219,ProdCat!A$1:K$3000,10,FALSE)+(VLOOKUP(A219,ProdCat!A$2:K$3000,8,FALSE))))</f>
        <v>11.9</v>
      </c>
      <c r="M219" s="79" t="str">
        <f t="shared" si="12"/>
        <v/>
      </c>
      <c r="N219" s="79" t="str">
        <f t="shared" si="13"/>
        <v/>
      </c>
      <c r="O219" s="79" t="str">
        <f t="shared" si="14"/>
        <v/>
      </c>
    </row>
    <row r="220" spans="1:15" x14ac:dyDescent="0.2">
      <c r="A220" s="81" t="s">
        <v>427</v>
      </c>
      <c r="B220" s="82" t="s">
        <v>59</v>
      </c>
      <c r="C220" s="83">
        <v>3.9</v>
      </c>
      <c r="D220" s="81">
        <v>50</v>
      </c>
      <c r="E220" s="83">
        <v>1.9</v>
      </c>
      <c r="F220" s="81">
        <v>50</v>
      </c>
      <c r="G220" s="84" t="s">
        <v>39</v>
      </c>
      <c r="H220" s="77">
        <v>2390</v>
      </c>
      <c r="I220" s="85" t="s">
        <v>2985</v>
      </c>
      <c r="K220" s="78">
        <f>((VLOOKUP(A220,ProdCat!A$1:K$3000,11,FALSE))+(VLOOKUP(A220,ProdCat!A$2:K$3000,8,FALSE)))</f>
        <v>3.9</v>
      </c>
      <c r="L220" s="78">
        <f>((VLOOKUP(A220,ProdCat!A$1:K$3000,10,FALSE)+(VLOOKUP(A220,ProdCat!A$2:K$3000,8,FALSE))))</f>
        <v>1.9</v>
      </c>
      <c r="M220" s="79" t="str">
        <f t="shared" si="12"/>
        <v/>
      </c>
      <c r="N220" s="79" t="str">
        <f t="shared" si="13"/>
        <v/>
      </c>
      <c r="O220" s="79" t="str">
        <f t="shared" si="14"/>
        <v/>
      </c>
    </row>
    <row r="221" spans="1:15" x14ac:dyDescent="0.2">
      <c r="A221" s="81" t="s">
        <v>423</v>
      </c>
      <c r="B221" s="82" t="s">
        <v>61</v>
      </c>
      <c r="C221" s="83">
        <v>5.15</v>
      </c>
      <c r="D221" s="81">
        <v>50</v>
      </c>
      <c r="E221" s="83">
        <v>2.5</v>
      </c>
      <c r="F221" s="81">
        <v>50</v>
      </c>
      <c r="G221" s="84" t="s">
        <v>39</v>
      </c>
      <c r="H221" s="77">
        <v>1910</v>
      </c>
      <c r="I221" s="85" t="s">
        <v>2985</v>
      </c>
      <c r="K221" s="78">
        <f>((VLOOKUP(A221,ProdCat!A$1:K$3000,11,FALSE))+(VLOOKUP(A221,ProdCat!A$2:K$3000,8,FALSE)))</f>
        <v>5.15</v>
      </c>
      <c r="L221" s="78">
        <f>((VLOOKUP(A221,ProdCat!A$1:K$3000,10,FALSE)+(VLOOKUP(A221,ProdCat!A$2:K$3000,8,FALSE))))</f>
        <v>2.5</v>
      </c>
      <c r="M221" s="79" t="str">
        <f t="shared" si="12"/>
        <v/>
      </c>
      <c r="N221" s="79" t="str">
        <f t="shared" si="13"/>
        <v/>
      </c>
      <c r="O221" s="79" t="str">
        <f t="shared" si="14"/>
        <v/>
      </c>
    </row>
    <row r="222" spans="1:15" x14ac:dyDescent="0.2">
      <c r="A222" s="81" t="s">
        <v>424</v>
      </c>
      <c r="B222" s="82" t="s">
        <v>64</v>
      </c>
      <c r="C222" s="83">
        <v>6.65</v>
      </c>
      <c r="D222" s="81">
        <v>50</v>
      </c>
      <c r="E222" s="83">
        <v>3.25</v>
      </c>
      <c r="F222" s="81">
        <v>50</v>
      </c>
      <c r="G222" s="84" t="s">
        <v>39</v>
      </c>
      <c r="H222" s="77">
        <v>860</v>
      </c>
      <c r="I222" s="85" t="s">
        <v>2985</v>
      </c>
      <c r="K222" s="78">
        <f>((VLOOKUP(A222,ProdCat!A$1:K$3000,11,FALSE))+(VLOOKUP(A222,ProdCat!A$2:K$3000,8,FALSE)))</f>
        <v>6.65</v>
      </c>
      <c r="L222" s="78">
        <f>((VLOOKUP(A222,ProdCat!A$1:K$3000,10,FALSE)+(VLOOKUP(A222,ProdCat!A$2:K$3000,8,FALSE))))</f>
        <v>3.25</v>
      </c>
      <c r="M222" s="79" t="str">
        <f t="shared" si="12"/>
        <v/>
      </c>
      <c r="N222" s="79" t="str">
        <f t="shared" si="13"/>
        <v/>
      </c>
      <c r="O222" s="79" t="str">
        <f t="shared" si="14"/>
        <v/>
      </c>
    </row>
    <row r="223" spans="1:15" x14ac:dyDescent="0.2">
      <c r="A223" s="81" t="s">
        <v>425</v>
      </c>
      <c r="B223" s="82" t="s">
        <v>62</v>
      </c>
      <c r="C223" s="83">
        <v>8.1</v>
      </c>
      <c r="D223" s="81">
        <v>20</v>
      </c>
      <c r="E223" s="83">
        <v>3.95</v>
      </c>
      <c r="F223" s="81">
        <v>20</v>
      </c>
      <c r="G223" s="84" t="s">
        <v>39</v>
      </c>
      <c r="H223" s="77">
        <v>830</v>
      </c>
      <c r="I223" s="85" t="s">
        <v>2985</v>
      </c>
      <c r="K223" s="78">
        <f>((VLOOKUP(A223,ProdCat!A$1:K$3000,11,FALSE))+(VLOOKUP(A223,ProdCat!A$2:K$3000,8,FALSE)))</f>
        <v>8.1</v>
      </c>
      <c r="L223" s="78">
        <f>((VLOOKUP(A223,ProdCat!A$1:K$3000,10,FALSE)+(VLOOKUP(A223,ProdCat!A$2:K$3000,8,FALSE))))</f>
        <v>3.95</v>
      </c>
      <c r="M223" s="79" t="str">
        <f t="shared" si="12"/>
        <v/>
      </c>
      <c r="N223" s="79" t="str">
        <f t="shared" si="13"/>
        <v/>
      </c>
      <c r="O223" s="79" t="str">
        <f t="shared" si="14"/>
        <v/>
      </c>
    </row>
    <row r="224" spans="1:15" x14ac:dyDescent="0.2">
      <c r="A224" s="81" t="s">
        <v>426</v>
      </c>
      <c r="B224" s="82" t="s">
        <v>63</v>
      </c>
      <c r="C224" s="83">
        <v>8.1</v>
      </c>
      <c r="D224" s="81">
        <v>20</v>
      </c>
      <c r="E224" s="83">
        <v>3.95</v>
      </c>
      <c r="F224" s="81">
        <v>20</v>
      </c>
      <c r="G224" s="84" t="s">
        <v>39</v>
      </c>
      <c r="H224" s="77">
        <v>420</v>
      </c>
      <c r="I224" s="85" t="s">
        <v>2985</v>
      </c>
      <c r="K224" s="78">
        <f>((VLOOKUP(A224,ProdCat!A$1:K$3000,11,FALSE))+(VLOOKUP(A224,ProdCat!A$2:K$3000,8,FALSE)))</f>
        <v>8.1</v>
      </c>
      <c r="L224" s="78">
        <f>((VLOOKUP(A224,ProdCat!A$1:K$3000,10,FALSE)+(VLOOKUP(A224,ProdCat!A$2:K$3000,8,FALSE))))</f>
        <v>3.95</v>
      </c>
      <c r="M224" s="79" t="str">
        <f t="shared" si="12"/>
        <v/>
      </c>
      <c r="N224" s="79" t="str">
        <f t="shared" si="13"/>
        <v/>
      </c>
      <c r="O224" s="79" t="str">
        <f t="shared" si="14"/>
        <v/>
      </c>
    </row>
    <row r="225" spans="1:15" x14ac:dyDescent="0.2">
      <c r="A225" s="81" t="s">
        <v>811</v>
      </c>
      <c r="B225" s="82" t="s">
        <v>60</v>
      </c>
      <c r="C225" s="83">
        <v>3.4</v>
      </c>
      <c r="D225" s="81">
        <v>50</v>
      </c>
      <c r="E225" s="83">
        <v>1.65</v>
      </c>
      <c r="F225" s="81">
        <v>50</v>
      </c>
      <c r="G225" s="84" t="s">
        <v>810</v>
      </c>
      <c r="H225" s="77">
        <v>530</v>
      </c>
      <c r="I225" s="85" t="s">
        <v>2985</v>
      </c>
      <c r="K225" s="78">
        <f>((VLOOKUP(A225,ProdCat!A$1:K$3000,11,FALSE))+(VLOOKUP(A225,ProdCat!A$2:K$3000,8,FALSE)))</f>
        <v>3.4</v>
      </c>
      <c r="L225" s="78">
        <f>((VLOOKUP(A225,ProdCat!A$1:K$3000,10,FALSE)+(VLOOKUP(A225,ProdCat!A$2:K$3000,8,FALSE))))</f>
        <v>1.65</v>
      </c>
      <c r="M225" s="79" t="str">
        <f t="shared" si="12"/>
        <v/>
      </c>
      <c r="N225" s="79" t="str">
        <f t="shared" si="13"/>
        <v/>
      </c>
      <c r="O225" s="79" t="str">
        <f t="shared" si="14"/>
        <v/>
      </c>
    </row>
    <row r="226" spans="1:15" x14ac:dyDescent="0.2">
      <c r="A226" s="81" t="s">
        <v>3086</v>
      </c>
      <c r="B226" s="82" t="s">
        <v>3040</v>
      </c>
      <c r="C226" s="83">
        <v>7.5</v>
      </c>
      <c r="D226" s="81">
        <v>20</v>
      </c>
      <c r="E226" s="83">
        <v>3.65</v>
      </c>
      <c r="F226" s="81">
        <v>20</v>
      </c>
      <c r="G226" s="84" t="s">
        <v>2763</v>
      </c>
      <c r="H226" s="77">
        <v>1490</v>
      </c>
      <c r="I226" s="85" t="s">
        <v>2985</v>
      </c>
      <c r="K226" s="78">
        <f>((VLOOKUP(A226,ProdCat!A$1:K$3000,11,FALSE))+(VLOOKUP(A226,ProdCat!A$2:K$3000,8,FALSE)))</f>
        <v>7.5</v>
      </c>
      <c r="L226" s="78">
        <f>((VLOOKUP(A226,ProdCat!A$1:K$3000,10,FALSE)+(VLOOKUP(A226,ProdCat!A$2:K$3000,8,FALSE))))</f>
        <v>3.65</v>
      </c>
      <c r="M226" s="79" t="str">
        <f t="shared" si="12"/>
        <v/>
      </c>
      <c r="N226" s="79" t="str">
        <f t="shared" si="13"/>
        <v/>
      </c>
      <c r="O226" s="79" t="str">
        <f t="shared" si="14"/>
        <v/>
      </c>
    </row>
    <row r="227" spans="1:15" x14ac:dyDescent="0.2">
      <c r="A227" s="81" t="s">
        <v>2302</v>
      </c>
      <c r="B227" s="82" t="s">
        <v>61</v>
      </c>
      <c r="C227" s="83">
        <v>31.3</v>
      </c>
      <c r="D227" s="81">
        <v>10</v>
      </c>
      <c r="E227" s="83">
        <v>16.2</v>
      </c>
      <c r="F227" s="81">
        <v>10</v>
      </c>
      <c r="G227" s="84" t="s">
        <v>296</v>
      </c>
      <c r="H227" s="77">
        <v>470</v>
      </c>
      <c r="I227" s="85" t="s">
        <v>2985</v>
      </c>
      <c r="K227" s="78">
        <f>((VLOOKUP(A227,ProdCat!A$1:K$3000,11,FALSE))+(VLOOKUP(A227,ProdCat!A$2:K$3000,8,FALSE)))</f>
        <v>31.3</v>
      </c>
      <c r="L227" s="78">
        <f>((VLOOKUP(A227,ProdCat!A$1:K$3000,10,FALSE)+(VLOOKUP(A227,ProdCat!A$2:K$3000,8,FALSE))))</f>
        <v>16.2</v>
      </c>
      <c r="M227" s="79" t="str">
        <f t="shared" si="12"/>
        <v/>
      </c>
      <c r="N227" s="79" t="str">
        <f t="shared" si="13"/>
        <v/>
      </c>
      <c r="O227" s="79" t="str">
        <f t="shared" si="14"/>
        <v/>
      </c>
    </row>
    <row r="228" spans="1:15" x14ac:dyDescent="0.2">
      <c r="A228" s="81" t="s">
        <v>2304</v>
      </c>
      <c r="B228" s="82" t="s">
        <v>64</v>
      </c>
      <c r="C228" s="83">
        <v>37.049999999999997</v>
      </c>
      <c r="D228" s="81">
        <v>10</v>
      </c>
      <c r="E228" s="83">
        <v>19</v>
      </c>
      <c r="F228" s="81">
        <v>10</v>
      </c>
      <c r="G228" s="84" t="s">
        <v>296</v>
      </c>
      <c r="H228" s="77">
        <v>60</v>
      </c>
      <c r="I228" s="85" t="s">
        <v>2985</v>
      </c>
      <c r="K228" s="78">
        <f>((VLOOKUP(A228,ProdCat!A$1:K$3000,11,FALSE))+(VLOOKUP(A228,ProdCat!A$2:K$3000,8,FALSE)))</f>
        <v>37.049999999999997</v>
      </c>
      <c r="L228" s="78">
        <f>((VLOOKUP(A228,ProdCat!A$1:K$3000,10,FALSE)+(VLOOKUP(A228,ProdCat!A$2:K$3000,8,FALSE))))</f>
        <v>19</v>
      </c>
      <c r="M228" s="79" t="str">
        <f t="shared" si="12"/>
        <v/>
      </c>
      <c r="N228" s="79" t="str">
        <f t="shared" si="13"/>
        <v/>
      </c>
      <c r="O228" s="79" t="str">
        <f t="shared" si="14"/>
        <v/>
      </c>
    </row>
    <row r="229" spans="1:15" x14ac:dyDescent="0.2">
      <c r="A229" s="81" t="s">
        <v>2305</v>
      </c>
      <c r="B229" s="82" t="s">
        <v>62</v>
      </c>
      <c r="C229" s="83">
        <v>42.5</v>
      </c>
      <c r="D229" s="81">
        <v>10</v>
      </c>
      <c r="E229" s="83">
        <v>21.65</v>
      </c>
      <c r="F229" s="81">
        <v>10</v>
      </c>
      <c r="G229" s="84" t="s">
        <v>296</v>
      </c>
      <c r="H229" s="77">
        <v>600</v>
      </c>
      <c r="I229" s="85" t="s">
        <v>2985</v>
      </c>
      <c r="K229" s="78">
        <f>((VLOOKUP(A229,ProdCat!A$1:K$3000,11,FALSE))+(VLOOKUP(A229,ProdCat!A$2:K$3000,8,FALSE)))</f>
        <v>42.5</v>
      </c>
      <c r="L229" s="78">
        <f>((VLOOKUP(A229,ProdCat!A$1:K$3000,10,FALSE)+(VLOOKUP(A229,ProdCat!A$2:K$3000,8,FALSE))))</f>
        <v>21.65</v>
      </c>
      <c r="M229" s="79" t="str">
        <f t="shared" si="12"/>
        <v/>
      </c>
      <c r="N229" s="79" t="str">
        <f t="shared" si="13"/>
        <v/>
      </c>
      <c r="O229" s="79" t="str">
        <f t="shared" si="14"/>
        <v/>
      </c>
    </row>
    <row r="230" spans="1:15" x14ac:dyDescent="0.2">
      <c r="A230" s="81" t="s">
        <v>2635</v>
      </c>
      <c r="B230" s="82" t="s">
        <v>81</v>
      </c>
      <c r="C230" s="83">
        <v>1.35</v>
      </c>
      <c r="D230" s="81">
        <v>50</v>
      </c>
      <c r="E230" s="83">
        <v>0.65</v>
      </c>
      <c r="F230" s="81">
        <v>50</v>
      </c>
      <c r="G230" s="84" t="s">
        <v>200</v>
      </c>
      <c r="H230" s="77">
        <v>360</v>
      </c>
      <c r="I230" s="85" t="s">
        <v>2985</v>
      </c>
      <c r="K230" s="78">
        <f>((VLOOKUP(A230,ProdCat!A$1:K$3000,11,FALSE))+(VLOOKUP(A230,ProdCat!A$2:K$3000,8,FALSE)))</f>
        <v>1.35</v>
      </c>
      <c r="L230" s="78">
        <f>((VLOOKUP(A230,ProdCat!A$1:K$3000,10,FALSE)+(VLOOKUP(A230,ProdCat!A$2:K$3000,8,FALSE))))</f>
        <v>0.65</v>
      </c>
      <c r="M230" s="79" t="str">
        <f t="shared" si="12"/>
        <v/>
      </c>
      <c r="N230" s="79" t="str">
        <f t="shared" si="13"/>
        <v/>
      </c>
      <c r="O230" s="79" t="str">
        <f t="shared" si="14"/>
        <v/>
      </c>
    </row>
    <row r="231" spans="1:15" x14ac:dyDescent="0.2">
      <c r="A231" s="81" t="s">
        <v>434</v>
      </c>
      <c r="B231" s="82" t="s">
        <v>59</v>
      </c>
      <c r="C231" s="83">
        <v>3.2</v>
      </c>
      <c r="D231" s="81">
        <v>50</v>
      </c>
      <c r="E231" s="83">
        <v>1.55</v>
      </c>
      <c r="F231" s="81">
        <v>50</v>
      </c>
      <c r="G231" s="84" t="s">
        <v>140</v>
      </c>
      <c r="H231" s="77">
        <v>1390</v>
      </c>
      <c r="I231" s="85" t="s">
        <v>2985</v>
      </c>
      <c r="K231" s="78">
        <f>((VLOOKUP(A231,ProdCat!A$1:K$3000,11,FALSE))+(VLOOKUP(A231,ProdCat!A$2:K$3000,8,FALSE)))</f>
        <v>3.2</v>
      </c>
      <c r="L231" s="78">
        <f>((VLOOKUP(A231,ProdCat!A$1:K$3000,10,FALSE)+(VLOOKUP(A231,ProdCat!A$2:K$3000,8,FALSE))))</f>
        <v>1.55</v>
      </c>
      <c r="M231" s="79" t="str">
        <f t="shared" si="12"/>
        <v/>
      </c>
      <c r="N231" s="79" t="str">
        <f t="shared" si="13"/>
        <v/>
      </c>
      <c r="O231" s="79" t="str">
        <f t="shared" si="14"/>
        <v/>
      </c>
    </row>
    <row r="232" spans="1:15" x14ac:dyDescent="0.2">
      <c r="A232" s="81" t="s">
        <v>428</v>
      </c>
      <c r="B232" s="82" t="s">
        <v>61</v>
      </c>
      <c r="C232" s="83">
        <v>3.9</v>
      </c>
      <c r="D232" s="81">
        <v>50</v>
      </c>
      <c r="E232" s="83">
        <v>1.9</v>
      </c>
      <c r="F232" s="81">
        <v>50</v>
      </c>
      <c r="G232" s="84" t="s">
        <v>140</v>
      </c>
      <c r="H232" s="77">
        <v>910</v>
      </c>
      <c r="I232" s="85" t="s">
        <v>2985</v>
      </c>
      <c r="K232" s="78">
        <f>((VLOOKUP(A232,ProdCat!A$1:K$3000,11,FALSE))+(VLOOKUP(A232,ProdCat!A$2:K$3000,8,FALSE)))</f>
        <v>3.9</v>
      </c>
      <c r="L232" s="78">
        <f>((VLOOKUP(A232,ProdCat!A$1:K$3000,10,FALSE)+(VLOOKUP(A232,ProdCat!A$2:K$3000,8,FALSE))))</f>
        <v>1.9</v>
      </c>
      <c r="M232" s="79" t="str">
        <f t="shared" si="12"/>
        <v/>
      </c>
      <c r="N232" s="79" t="str">
        <f t="shared" si="13"/>
        <v/>
      </c>
      <c r="O232" s="79" t="str">
        <f t="shared" si="14"/>
        <v/>
      </c>
    </row>
    <row r="233" spans="1:15" x14ac:dyDescent="0.2">
      <c r="A233" s="81" t="s">
        <v>2832</v>
      </c>
      <c r="B233" s="82" t="s">
        <v>60</v>
      </c>
      <c r="C233" s="83">
        <v>9.75</v>
      </c>
      <c r="D233" s="81">
        <v>50</v>
      </c>
      <c r="E233" s="83">
        <v>5.55</v>
      </c>
      <c r="F233" s="81">
        <v>50</v>
      </c>
      <c r="G233" s="84" t="s">
        <v>3515</v>
      </c>
      <c r="H233" s="77">
        <v>1080</v>
      </c>
      <c r="I233" s="85" t="s">
        <v>2985</v>
      </c>
      <c r="K233" s="78">
        <f>((VLOOKUP(A233,ProdCat!A$1:K$3000,11,FALSE))+(VLOOKUP(A233,ProdCat!A$2:K$3000,8,FALSE)))</f>
        <v>9.75</v>
      </c>
      <c r="L233" s="78">
        <f>((VLOOKUP(A233,ProdCat!A$1:K$3000,10,FALSE)+(VLOOKUP(A233,ProdCat!A$2:K$3000,8,FALSE))))</f>
        <v>5.55</v>
      </c>
      <c r="M233" s="79" t="str">
        <f t="shared" si="12"/>
        <v/>
      </c>
      <c r="N233" s="79" t="str">
        <f t="shared" si="13"/>
        <v/>
      </c>
      <c r="O233" s="79" t="str">
        <f t="shared" si="14"/>
        <v/>
      </c>
    </row>
    <row r="234" spans="1:15" x14ac:dyDescent="0.2">
      <c r="A234" s="81" t="s">
        <v>3485</v>
      </c>
      <c r="B234" s="82" t="s">
        <v>64</v>
      </c>
      <c r="C234" s="83">
        <v>44.1</v>
      </c>
      <c r="D234" s="81">
        <v>10</v>
      </c>
      <c r="E234" s="83">
        <v>22.4</v>
      </c>
      <c r="F234" s="81">
        <v>10</v>
      </c>
      <c r="G234" s="84" t="s">
        <v>3090</v>
      </c>
      <c r="H234" s="77">
        <v>20</v>
      </c>
      <c r="I234" s="85" t="s">
        <v>2985</v>
      </c>
      <c r="K234" s="78">
        <f>((VLOOKUP(A234,ProdCat!A$1:K$3000,11,FALSE))+(VLOOKUP(A234,ProdCat!A$2:K$3000,8,FALSE)))</f>
        <v>44.1</v>
      </c>
      <c r="L234" s="78">
        <f>((VLOOKUP(A234,ProdCat!A$1:K$3000,10,FALSE)+(VLOOKUP(A234,ProdCat!A$2:K$3000,8,FALSE))))</f>
        <v>22.4</v>
      </c>
      <c r="M234" s="79" t="str">
        <f t="shared" si="12"/>
        <v/>
      </c>
      <c r="N234" s="79" t="str">
        <f t="shared" si="13"/>
        <v/>
      </c>
      <c r="O234" s="79" t="str">
        <f t="shared" si="14"/>
        <v/>
      </c>
    </row>
    <row r="235" spans="1:15" x14ac:dyDescent="0.2">
      <c r="A235" s="81" t="s">
        <v>436</v>
      </c>
      <c r="B235" s="82" t="s">
        <v>3028</v>
      </c>
      <c r="C235" s="83">
        <v>2.95</v>
      </c>
      <c r="D235" s="81">
        <v>50</v>
      </c>
      <c r="E235" s="83">
        <v>1.45</v>
      </c>
      <c r="F235" s="81">
        <v>25</v>
      </c>
      <c r="G235" s="84" t="s">
        <v>437</v>
      </c>
      <c r="H235" s="77">
        <v>1910</v>
      </c>
      <c r="I235" s="85" t="s">
        <v>2985</v>
      </c>
      <c r="K235" s="78">
        <f>((VLOOKUP(A235,ProdCat!A$1:K$3000,11,FALSE))+(VLOOKUP(A235,ProdCat!A$2:K$3000,8,FALSE)))</f>
        <v>2.95</v>
      </c>
      <c r="L235" s="78">
        <f>((VLOOKUP(A235,ProdCat!A$1:K$3000,10,FALSE)+(VLOOKUP(A235,ProdCat!A$2:K$3000,8,FALSE))))</f>
        <v>1.45</v>
      </c>
      <c r="M235" s="79" t="str">
        <f t="shared" si="12"/>
        <v/>
      </c>
      <c r="N235" s="79" t="str">
        <f t="shared" si="13"/>
        <v/>
      </c>
      <c r="O235" s="79" t="str">
        <f t="shared" si="14"/>
        <v/>
      </c>
    </row>
    <row r="236" spans="1:15" x14ac:dyDescent="0.2">
      <c r="A236" s="81" t="s">
        <v>438</v>
      </c>
      <c r="B236" s="82" t="s">
        <v>3029</v>
      </c>
      <c r="C236" s="83">
        <v>3.5</v>
      </c>
      <c r="D236" s="81">
        <v>50</v>
      </c>
      <c r="E236" s="83">
        <v>1.7</v>
      </c>
      <c r="F236" s="81">
        <v>25</v>
      </c>
      <c r="G236" s="84" t="s">
        <v>437</v>
      </c>
      <c r="H236" s="77">
        <v>6080</v>
      </c>
      <c r="I236" s="85" t="s">
        <v>2985</v>
      </c>
      <c r="K236" s="78">
        <f>((VLOOKUP(A236,ProdCat!A$1:K$3000,11,FALSE))+(VLOOKUP(A236,ProdCat!A$2:K$3000,8,FALSE)))</f>
        <v>3.5</v>
      </c>
      <c r="L236" s="78">
        <f>((VLOOKUP(A236,ProdCat!A$1:K$3000,10,FALSE)+(VLOOKUP(A236,ProdCat!A$2:K$3000,8,FALSE))))</f>
        <v>1.7</v>
      </c>
      <c r="M236" s="79" t="str">
        <f t="shared" si="12"/>
        <v/>
      </c>
      <c r="N236" s="79" t="str">
        <f t="shared" si="13"/>
        <v/>
      </c>
      <c r="O236" s="79" t="str">
        <f t="shared" si="14"/>
        <v/>
      </c>
    </row>
    <row r="237" spans="1:15" x14ac:dyDescent="0.2">
      <c r="A237" s="81" t="s">
        <v>813</v>
      </c>
      <c r="B237" s="82" t="s">
        <v>61</v>
      </c>
      <c r="C237" s="83">
        <v>29.5</v>
      </c>
      <c r="D237" s="81">
        <v>10</v>
      </c>
      <c r="E237" s="83">
        <v>14.4</v>
      </c>
      <c r="F237" s="81">
        <v>10</v>
      </c>
      <c r="G237" s="84" t="s">
        <v>141</v>
      </c>
      <c r="H237" s="77">
        <v>250</v>
      </c>
      <c r="I237" s="85" t="s">
        <v>2985</v>
      </c>
      <c r="K237" s="78">
        <f>((VLOOKUP(A237,ProdCat!A$1:K$3000,11,FALSE))+(VLOOKUP(A237,ProdCat!A$2:K$3000,8,FALSE)))</f>
        <v>29.5</v>
      </c>
      <c r="L237" s="78">
        <f>((VLOOKUP(A237,ProdCat!A$1:K$3000,10,FALSE)+(VLOOKUP(A237,ProdCat!A$2:K$3000,8,FALSE))))</f>
        <v>14.4</v>
      </c>
      <c r="M237" s="79" t="str">
        <f t="shared" si="12"/>
        <v/>
      </c>
      <c r="N237" s="79" t="str">
        <f t="shared" si="13"/>
        <v/>
      </c>
      <c r="O237" s="79" t="str">
        <f t="shared" si="14"/>
        <v/>
      </c>
    </row>
    <row r="238" spans="1:15" x14ac:dyDescent="0.2">
      <c r="A238" s="81" t="s">
        <v>814</v>
      </c>
      <c r="B238" s="82" t="s">
        <v>64</v>
      </c>
      <c r="C238" s="83">
        <v>35.25</v>
      </c>
      <c r="D238" s="81">
        <v>10</v>
      </c>
      <c r="E238" s="83">
        <v>17.2</v>
      </c>
      <c r="F238" s="81">
        <v>10</v>
      </c>
      <c r="G238" s="84" t="s">
        <v>141</v>
      </c>
      <c r="H238" s="77">
        <v>330</v>
      </c>
      <c r="I238" s="85" t="s">
        <v>2985</v>
      </c>
      <c r="K238" s="78">
        <f>((VLOOKUP(A238,ProdCat!A$1:K$3000,11,FALSE))+(VLOOKUP(A238,ProdCat!A$2:K$3000,8,FALSE)))</f>
        <v>35.25</v>
      </c>
      <c r="L238" s="78">
        <f>((VLOOKUP(A238,ProdCat!A$1:K$3000,10,FALSE)+(VLOOKUP(A238,ProdCat!A$2:K$3000,8,FALSE))))</f>
        <v>17.2</v>
      </c>
      <c r="M238" s="79" t="str">
        <f t="shared" si="12"/>
        <v/>
      </c>
      <c r="N238" s="79" t="str">
        <f t="shared" si="13"/>
        <v/>
      </c>
      <c r="O238" s="79" t="str">
        <f t="shared" si="14"/>
        <v/>
      </c>
    </row>
    <row r="239" spans="1:15" x14ac:dyDescent="0.2">
      <c r="A239" s="81" t="s">
        <v>897</v>
      </c>
      <c r="B239" s="82" t="s">
        <v>64</v>
      </c>
      <c r="C239" s="83">
        <v>42.35</v>
      </c>
      <c r="D239" s="81">
        <v>10</v>
      </c>
      <c r="E239" s="83">
        <v>20.65</v>
      </c>
      <c r="F239" s="81">
        <v>10</v>
      </c>
      <c r="G239" s="84" t="s">
        <v>142</v>
      </c>
      <c r="H239" s="77">
        <v>20</v>
      </c>
      <c r="I239" s="85" t="s">
        <v>2985</v>
      </c>
      <c r="K239" s="78">
        <f>((VLOOKUP(A239,ProdCat!A$1:K$3000,11,FALSE))+(VLOOKUP(A239,ProdCat!A$2:K$3000,8,FALSE)))</f>
        <v>42.35</v>
      </c>
      <c r="L239" s="78">
        <f>((VLOOKUP(A239,ProdCat!A$1:K$3000,10,FALSE)+(VLOOKUP(A239,ProdCat!A$2:K$3000,8,FALSE))))</f>
        <v>20.65</v>
      </c>
      <c r="M239" s="79" t="str">
        <f t="shared" si="12"/>
        <v/>
      </c>
      <c r="N239" s="79" t="str">
        <f t="shared" si="13"/>
        <v/>
      </c>
      <c r="O239" s="79" t="str">
        <f t="shared" si="14"/>
        <v/>
      </c>
    </row>
    <row r="240" spans="1:15" x14ac:dyDescent="0.2">
      <c r="A240" s="81" t="s">
        <v>1933</v>
      </c>
      <c r="B240" s="82" t="s">
        <v>61</v>
      </c>
      <c r="C240" s="83">
        <v>25.3</v>
      </c>
      <c r="D240" s="81">
        <v>10</v>
      </c>
      <c r="E240" s="83">
        <v>12.35</v>
      </c>
      <c r="F240" s="81">
        <v>10</v>
      </c>
      <c r="G240" s="84" t="s">
        <v>242</v>
      </c>
      <c r="H240" s="77">
        <v>10</v>
      </c>
      <c r="I240" s="85" t="s">
        <v>2985</v>
      </c>
      <c r="K240" s="78">
        <f>((VLOOKUP(A240,ProdCat!A$1:K$3000,11,FALSE))+(VLOOKUP(A240,ProdCat!A$2:K$3000,8,FALSE)))</f>
        <v>25.3</v>
      </c>
      <c r="L240" s="78">
        <f>((VLOOKUP(A240,ProdCat!A$1:K$3000,10,FALSE)+(VLOOKUP(A240,ProdCat!A$2:K$3000,8,FALSE))))</f>
        <v>12.35</v>
      </c>
      <c r="M240" s="79" t="str">
        <f t="shared" si="12"/>
        <v/>
      </c>
      <c r="N240" s="79" t="str">
        <f t="shared" si="13"/>
        <v/>
      </c>
      <c r="O240" s="79" t="str">
        <f t="shared" si="14"/>
        <v/>
      </c>
    </row>
    <row r="241" spans="1:15" x14ac:dyDescent="0.2">
      <c r="A241" s="81" t="s">
        <v>871</v>
      </c>
      <c r="B241" s="82" t="s">
        <v>61</v>
      </c>
      <c r="C241" s="83">
        <v>25.3</v>
      </c>
      <c r="D241" s="81">
        <v>10</v>
      </c>
      <c r="E241" s="83">
        <v>12.35</v>
      </c>
      <c r="F241" s="81">
        <v>10</v>
      </c>
      <c r="G241" s="84" t="s">
        <v>869</v>
      </c>
      <c r="H241" s="77">
        <v>20</v>
      </c>
      <c r="I241" s="85" t="s">
        <v>2985</v>
      </c>
      <c r="K241" s="78">
        <f>((VLOOKUP(A241,ProdCat!A$1:K$3000,11,FALSE))+(VLOOKUP(A241,ProdCat!A$2:K$3000,8,FALSE)))</f>
        <v>25.3</v>
      </c>
      <c r="L241" s="78">
        <f>((VLOOKUP(A241,ProdCat!A$1:K$3000,10,FALSE)+(VLOOKUP(A241,ProdCat!A$2:K$3000,8,FALSE))))</f>
        <v>12.35</v>
      </c>
      <c r="M241" s="79" t="str">
        <f t="shared" si="12"/>
        <v/>
      </c>
      <c r="N241" s="79" t="str">
        <f t="shared" si="13"/>
        <v/>
      </c>
      <c r="O241" s="79" t="str">
        <f t="shared" si="14"/>
        <v/>
      </c>
    </row>
    <row r="242" spans="1:15" x14ac:dyDescent="0.2">
      <c r="A242" s="81" t="s">
        <v>872</v>
      </c>
      <c r="B242" s="82" t="s">
        <v>64</v>
      </c>
      <c r="C242" s="83">
        <v>30.95</v>
      </c>
      <c r="D242" s="81">
        <v>10</v>
      </c>
      <c r="E242" s="83">
        <v>15.1</v>
      </c>
      <c r="F242" s="81">
        <v>10</v>
      </c>
      <c r="G242" s="84" t="s">
        <v>869</v>
      </c>
      <c r="H242" s="77">
        <v>20</v>
      </c>
      <c r="I242" s="85" t="s">
        <v>2985</v>
      </c>
      <c r="K242" s="78">
        <f>((VLOOKUP(A242,ProdCat!A$1:K$3000,11,FALSE))+(VLOOKUP(A242,ProdCat!A$2:K$3000,8,FALSE)))</f>
        <v>30.95</v>
      </c>
      <c r="L242" s="78">
        <f>((VLOOKUP(A242,ProdCat!A$1:K$3000,10,FALSE)+(VLOOKUP(A242,ProdCat!A$2:K$3000,8,FALSE))))</f>
        <v>15.1</v>
      </c>
      <c r="M242" s="79" t="str">
        <f t="shared" si="12"/>
        <v/>
      </c>
      <c r="N242" s="79" t="str">
        <f t="shared" si="13"/>
        <v/>
      </c>
      <c r="O242" s="79" t="str">
        <f t="shared" si="14"/>
        <v/>
      </c>
    </row>
    <row r="243" spans="1:15" x14ac:dyDescent="0.2">
      <c r="A243" s="81" t="s">
        <v>873</v>
      </c>
      <c r="B243" s="82" t="s">
        <v>62</v>
      </c>
      <c r="C243" s="83">
        <v>36.5</v>
      </c>
      <c r="D243" s="81">
        <v>10</v>
      </c>
      <c r="E243" s="83">
        <v>17.8</v>
      </c>
      <c r="F243" s="81">
        <v>10</v>
      </c>
      <c r="G243" s="84" t="s">
        <v>869</v>
      </c>
      <c r="H243" s="77">
        <v>190</v>
      </c>
      <c r="I243" s="85" t="s">
        <v>2985</v>
      </c>
      <c r="K243" s="78">
        <f>((VLOOKUP(A243,ProdCat!A$1:K$3000,11,FALSE))+(VLOOKUP(A243,ProdCat!A$2:K$3000,8,FALSE)))</f>
        <v>36.5</v>
      </c>
      <c r="L243" s="78">
        <f>((VLOOKUP(A243,ProdCat!A$1:K$3000,10,FALSE)+(VLOOKUP(A243,ProdCat!A$2:K$3000,8,FALSE))))</f>
        <v>17.8</v>
      </c>
      <c r="M243" s="79" t="str">
        <f t="shared" si="12"/>
        <v/>
      </c>
      <c r="N243" s="79" t="str">
        <f t="shared" si="13"/>
        <v/>
      </c>
      <c r="O243" s="79" t="str">
        <f t="shared" si="14"/>
        <v/>
      </c>
    </row>
    <row r="244" spans="1:15" x14ac:dyDescent="0.2">
      <c r="A244" s="81" t="s">
        <v>1002</v>
      </c>
      <c r="B244" s="82" t="s">
        <v>61</v>
      </c>
      <c r="C244" s="83">
        <v>29.5</v>
      </c>
      <c r="D244" s="81">
        <v>10</v>
      </c>
      <c r="E244" s="83">
        <v>14.4</v>
      </c>
      <c r="F244" s="81">
        <v>10</v>
      </c>
      <c r="G244" s="84" t="s">
        <v>243</v>
      </c>
      <c r="H244" s="77">
        <v>10</v>
      </c>
      <c r="I244" s="85" t="s">
        <v>2985</v>
      </c>
      <c r="K244" s="78">
        <f>((VLOOKUP(A244,ProdCat!A$1:K$3000,11,FALSE))+(VLOOKUP(A244,ProdCat!A$2:K$3000,8,FALSE)))</f>
        <v>29.5</v>
      </c>
      <c r="L244" s="78">
        <f>((VLOOKUP(A244,ProdCat!A$1:K$3000,10,FALSE)+(VLOOKUP(A244,ProdCat!A$2:K$3000,8,FALSE))))</f>
        <v>14.4</v>
      </c>
      <c r="M244" s="79" t="str">
        <f t="shared" si="12"/>
        <v/>
      </c>
      <c r="N244" s="79" t="str">
        <f t="shared" si="13"/>
        <v/>
      </c>
      <c r="O244" s="79" t="str">
        <f t="shared" si="14"/>
        <v/>
      </c>
    </row>
    <row r="245" spans="1:15" x14ac:dyDescent="0.2">
      <c r="A245" s="81" t="s">
        <v>2501</v>
      </c>
      <c r="B245" s="82" t="s">
        <v>61</v>
      </c>
      <c r="C245" s="83">
        <v>30.4</v>
      </c>
      <c r="D245" s="81">
        <v>10</v>
      </c>
      <c r="E245" s="83">
        <v>15.3</v>
      </c>
      <c r="F245" s="81">
        <v>10</v>
      </c>
      <c r="G245" s="84" t="s">
        <v>287</v>
      </c>
      <c r="H245" s="77">
        <v>210</v>
      </c>
      <c r="I245" s="85" t="s">
        <v>2985</v>
      </c>
      <c r="K245" s="78">
        <f>((VLOOKUP(A245,ProdCat!A$1:K$3000,11,FALSE))+(VLOOKUP(A245,ProdCat!A$2:K$3000,8,FALSE)))</f>
        <v>30.400000000000002</v>
      </c>
      <c r="L245" s="78">
        <f>((VLOOKUP(A245,ProdCat!A$1:K$3000,10,FALSE)+(VLOOKUP(A245,ProdCat!A$2:K$3000,8,FALSE))))</f>
        <v>15.299999999999999</v>
      </c>
      <c r="M245" s="79" t="str">
        <f t="shared" si="12"/>
        <v/>
      </c>
      <c r="N245" s="79" t="str">
        <f t="shared" si="13"/>
        <v/>
      </c>
      <c r="O245" s="79" t="str">
        <f t="shared" si="14"/>
        <v/>
      </c>
    </row>
    <row r="246" spans="1:15" x14ac:dyDescent="0.2">
      <c r="A246" s="81" t="s">
        <v>2503</v>
      </c>
      <c r="B246" s="82" t="s">
        <v>64</v>
      </c>
      <c r="C246" s="83">
        <v>36.15</v>
      </c>
      <c r="D246" s="81">
        <v>10</v>
      </c>
      <c r="E246" s="83">
        <v>18.100000000000001</v>
      </c>
      <c r="F246" s="81">
        <v>10</v>
      </c>
      <c r="G246" s="84" t="s">
        <v>287</v>
      </c>
      <c r="H246" s="77">
        <v>50</v>
      </c>
      <c r="I246" s="85" t="s">
        <v>2985</v>
      </c>
      <c r="K246" s="78">
        <f>((VLOOKUP(A246,ProdCat!A$1:K$3000,11,FALSE))+(VLOOKUP(A246,ProdCat!A$2:K$3000,8,FALSE)))</f>
        <v>36.15</v>
      </c>
      <c r="L246" s="78">
        <f>((VLOOKUP(A246,ProdCat!A$1:K$3000,10,FALSE)+(VLOOKUP(A246,ProdCat!A$2:K$3000,8,FALSE))))</f>
        <v>18.100000000000001</v>
      </c>
      <c r="M246" s="79" t="str">
        <f t="shared" si="12"/>
        <v/>
      </c>
      <c r="N246" s="79" t="str">
        <f t="shared" si="13"/>
        <v/>
      </c>
      <c r="O246" s="79" t="str">
        <f t="shared" si="14"/>
        <v/>
      </c>
    </row>
    <row r="247" spans="1:15" x14ac:dyDescent="0.2">
      <c r="A247" s="81" t="s">
        <v>2505</v>
      </c>
      <c r="B247" s="82" t="s">
        <v>62</v>
      </c>
      <c r="C247" s="83">
        <v>41.6</v>
      </c>
      <c r="D247" s="81">
        <v>10</v>
      </c>
      <c r="E247" s="83">
        <v>20.75</v>
      </c>
      <c r="F247" s="81">
        <v>10</v>
      </c>
      <c r="G247" s="84" t="s">
        <v>287</v>
      </c>
      <c r="H247" s="77">
        <v>210</v>
      </c>
      <c r="I247" s="85" t="s">
        <v>2985</v>
      </c>
      <c r="K247" s="78">
        <f>((VLOOKUP(A247,ProdCat!A$1:K$3000,11,FALSE))+(VLOOKUP(A247,ProdCat!A$2:K$3000,8,FALSE)))</f>
        <v>41.6</v>
      </c>
      <c r="L247" s="78">
        <f>((VLOOKUP(A247,ProdCat!A$1:K$3000,10,FALSE)+(VLOOKUP(A247,ProdCat!A$2:K$3000,8,FALSE))))</f>
        <v>20.75</v>
      </c>
      <c r="M247" s="79" t="str">
        <f t="shared" si="12"/>
        <v/>
      </c>
      <c r="N247" s="79" t="str">
        <f t="shared" si="13"/>
        <v/>
      </c>
      <c r="O247" s="79" t="str">
        <f t="shared" si="14"/>
        <v/>
      </c>
    </row>
    <row r="248" spans="1:15" x14ac:dyDescent="0.2">
      <c r="A248" s="81" t="s">
        <v>2507</v>
      </c>
      <c r="B248" s="82" t="s">
        <v>63</v>
      </c>
      <c r="C248" s="83">
        <v>47.35</v>
      </c>
      <c r="D248" s="81">
        <v>10</v>
      </c>
      <c r="E248" s="83">
        <v>23.55</v>
      </c>
      <c r="F248" s="81">
        <v>10</v>
      </c>
      <c r="G248" s="84" t="s">
        <v>287</v>
      </c>
      <c r="H248" s="77">
        <v>20</v>
      </c>
      <c r="I248" s="85" t="s">
        <v>2985</v>
      </c>
      <c r="K248" s="78">
        <f>((VLOOKUP(A248,ProdCat!A$1:K$3000,11,FALSE))+(VLOOKUP(A248,ProdCat!A$2:K$3000,8,FALSE)))</f>
        <v>47.35</v>
      </c>
      <c r="L248" s="78">
        <f>((VLOOKUP(A248,ProdCat!A$1:K$3000,10,FALSE)+(VLOOKUP(A248,ProdCat!A$2:K$3000,8,FALSE))))</f>
        <v>23.55</v>
      </c>
      <c r="M248" s="79" t="str">
        <f t="shared" si="12"/>
        <v/>
      </c>
      <c r="N248" s="79" t="str">
        <f t="shared" si="13"/>
        <v/>
      </c>
      <c r="O248" s="79" t="str">
        <f t="shared" si="14"/>
        <v/>
      </c>
    </row>
    <row r="249" spans="1:15" x14ac:dyDescent="0.2">
      <c r="A249" s="81" t="s">
        <v>3371</v>
      </c>
      <c r="B249" s="82" t="s">
        <v>3507</v>
      </c>
      <c r="C249" s="83">
        <v>35.35</v>
      </c>
      <c r="D249" s="81">
        <v>10</v>
      </c>
      <c r="E249" s="83">
        <v>17.25</v>
      </c>
      <c r="F249" s="81">
        <v>5</v>
      </c>
      <c r="G249" s="84" t="s">
        <v>2133</v>
      </c>
      <c r="H249" s="77">
        <v>230</v>
      </c>
      <c r="I249" s="85" t="s">
        <v>2985</v>
      </c>
      <c r="K249" s="78">
        <f>((VLOOKUP(A249,ProdCat!A$1:K$3000,11,FALSE))+(VLOOKUP(A249,ProdCat!A$2:K$3000,8,FALSE)))</f>
        <v>35.35</v>
      </c>
      <c r="L249" s="78">
        <f>((VLOOKUP(A249,ProdCat!A$1:K$3000,10,FALSE)+(VLOOKUP(A249,ProdCat!A$2:K$3000,8,FALSE))))</f>
        <v>17.25</v>
      </c>
      <c r="M249" s="79" t="str">
        <f t="shared" si="12"/>
        <v/>
      </c>
      <c r="N249" s="79" t="str">
        <f t="shared" si="13"/>
        <v/>
      </c>
      <c r="O249" s="79" t="str">
        <f t="shared" si="14"/>
        <v/>
      </c>
    </row>
    <row r="250" spans="1:15" x14ac:dyDescent="0.2">
      <c r="A250" s="81" t="s">
        <v>3091</v>
      </c>
      <c r="B250" s="82" t="s">
        <v>294</v>
      </c>
      <c r="C250" s="83">
        <v>42.35</v>
      </c>
      <c r="D250" s="81">
        <v>10</v>
      </c>
      <c r="E250" s="83">
        <v>20.65</v>
      </c>
      <c r="F250" s="81">
        <v>5</v>
      </c>
      <c r="G250" s="84" t="s">
        <v>2133</v>
      </c>
      <c r="H250" s="77">
        <v>60</v>
      </c>
      <c r="I250" s="85" t="s">
        <v>2985</v>
      </c>
      <c r="K250" s="78">
        <f>((VLOOKUP(A250,ProdCat!A$1:K$3000,11,FALSE))+(VLOOKUP(A250,ProdCat!A$2:K$3000,8,FALSE)))</f>
        <v>42.35</v>
      </c>
      <c r="L250" s="78">
        <f>((VLOOKUP(A250,ProdCat!A$1:K$3000,10,FALSE)+(VLOOKUP(A250,ProdCat!A$2:K$3000,8,FALSE))))</f>
        <v>20.65</v>
      </c>
      <c r="M250" s="79" t="str">
        <f t="shared" si="12"/>
        <v/>
      </c>
      <c r="N250" s="79" t="str">
        <f t="shared" si="13"/>
        <v/>
      </c>
      <c r="O250" s="79" t="str">
        <f t="shared" si="14"/>
        <v/>
      </c>
    </row>
    <row r="251" spans="1:15" x14ac:dyDescent="0.2">
      <c r="A251" s="81" t="s">
        <v>2132</v>
      </c>
      <c r="B251" s="82" t="s">
        <v>61</v>
      </c>
      <c r="C251" s="83">
        <v>29.5</v>
      </c>
      <c r="D251" s="81">
        <v>10</v>
      </c>
      <c r="E251" s="83">
        <v>14.4</v>
      </c>
      <c r="F251" s="81">
        <v>10</v>
      </c>
      <c r="G251" s="84" t="s">
        <v>2133</v>
      </c>
      <c r="H251" s="77">
        <v>360</v>
      </c>
      <c r="I251" s="85" t="s">
        <v>2985</v>
      </c>
      <c r="K251" s="78">
        <f>((VLOOKUP(A251,ProdCat!A$1:K$3000,11,FALSE))+(VLOOKUP(A251,ProdCat!A$2:K$3000,8,FALSE)))</f>
        <v>29.5</v>
      </c>
      <c r="L251" s="78">
        <f>((VLOOKUP(A251,ProdCat!A$1:K$3000,10,FALSE)+(VLOOKUP(A251,ProdCat!A$2:K$3000,8,FALSE))))</f>
        <v>14.4</v>
      </c>
      <c r="M251" s="79" t="str">
        <f t="shared" si="12"/>
        <v/>
      </c>
      <c r="N251" s="79" t="str">
        <f t="shared" si="13"/>
        <v/>
      </c>
      <c r="O251" s="79" t="str">
        <f t="shared" si="14"/>
        <v/>
      </c>
    </row>
    <row r="252" spans="1:15" x14ac:dyDescent="0.2">
      <c r="A252" s="81" t="s">
        <v>2134</v>
      </c>
      <c r="B252" s="82" t="s">
        <v>64</v>
      </c>
      <c r="C252" s="83">
        <v>35.25</v>
      </c>
      <c r="D252" s="81">
        <v>10</v>
      </c>
      <c r="E252" s="83">
        <v>17.2</v>
      </c>
      <c r="F252" s="81">
        <v>10</v>
      </c>
      <c r="G252" s="84" t="s">
        <v>2133</v>
      </c>
      <c r="H252" s="77">
        <v>10</v>
      </c>
      <c r="I252" s="85" t="s">
        <v>2985</v>
      </c>
      <c r="K252" s="78">
        <f>((VLOOKUP(A252,ProdCat!A$1:K$3000,11,FALSE))+(VLOOKUP(A252,ProdCat!A$2:K$3000,8,FALSE)))</f>
        <v>35.25</v>
      </c>
      <c r="L252" s="78">
        <f>((VLOOKUP(A252,ProdCat!A$1:K$3000,10,FALSE)+(VLOOKUP(A252,ProdCat!A$2:K$3000,8,FALSE))))</f>
        <v>17.2</v>
      </c>
      <c r="M252" s="79" t="str">
        <f t="shared" ref="M252:M312" si="15">IF(C252=K252,"","FIX")</f>
        <v/>
      </c>
      <c r="N252" s="79" t="str">
        <f t="shared" ref="N252:N312" si="16">IF(E252=L252,"","FIX")</f>
        <v/>
      </c>
      <c r="O252" s="79" t="str">
        <f t="shared" ref="O252:O312" si="17">IF(H252&lt;D252,"Do not list","")</f>
        <v/>
      </c>
    </row>
    <row r="253" spans="1:15" x14ac:dyDescent="0.2">
      <c r="A253" s="81" t="s">
        <v>2144</v>
      </c>
      <c r="B253" s="82" t="s">
        <v>64</v>
      </c>
      <c r="C253" s="83">
        <v>36.950000000000003</v>
      </c>
      <c r="D253" s="81">
        <v>10</v>
      </c>
      <c r="E253" s="83">
        <v>18.899999999999999</v>
      </c>
      <c r="F253" s="81">
        <v>10</v>
      </c>
      <c r="G253" s="84" t="s">
        <v>201</v>
      </c>
      <c r="H253" s="77">
        <v>10</v>
      </c>
      <c r="I253" s="85" t="s">
        <v>2985</v>
      </c>
      <c r="K253" s="78">
        <f>((VLOOKUP(A253,ProdCat!A$1:K$3000,11,FALSE))+(VLOOKUP(A253,ProdCat!A$2:K$3000,8,FALSE)))</f>
        <v>36.949999999999996</v>
      </c>
      <c r="L253" s="78">
        <f>((VLOOKUP(A253,ProdCat!A$1:K$3000,10,FALSE)+(VLOOKUP(A253,ProdCat!A$2:K$3000,8,FALSE))))</f>
        <v>18.899999999999999</v>
      </c>
      <c r="M253" s="79" t="str">
        <f t="shared" si="15"/>
        <v/>
      </c>
      <c r="N253" s="79" t="str">
        <f t="shared" si="16"/>
        <v/>
      </c>
      <c r="O253" s="79" t="str">
        <f t="shared" si="17"/>
        <v/>
      </c>
    </row>
    <row r="254" spans="1:15" x14ac:dyDescent="0.2">
      <c r="A254" s="81" t="s">
        <v>3094</v>
      </c>
      <c r="B254" s="82" t="s">
        <v>64</v>
      </c>
      <c r="C254" s="83">
        <v>36.75</v>
      </c>
      <c r="D254" s="81">
        <v>10</v>
      </c>
      <c r="E254" s="83">
        <v>18.7</v>
      </c>
      <c r="F254" s="81">
        <v>10</v>
      </c>
      <c r="G254" s="84" t="s">
        <v>3093</v>
      </c>
      <c r="H254" s="77">
        <v>40</v>
      </c>
      <c r="I254" s="85" t="s">
        <v>2985</v>
      </c>
      <c r="K254" s="78">
        <f>((VLOOKUP(A254,ProdCat!A$1:K$3000,11,FALSE))+(VLOOKUP(A254,ProdCat!A$2:K$3000,8,FALSE)))</f>
        <v>36.75</v>
      </c>
      <c r="L254" s="78">
        <f>((VLOOKUP(A254,ProdCat!A$1:K$3000,10,FALSE)+(VLOOKUP(A254,ProdCat!A$2:K$3000,8,FALSE))))</f>
        <v>18.7</v>
      </c>
      <c r="M254" s="79" t="str">
        <f t="shared" si="15"/>
        <v/>
      </c>
      <c r="N254" s="79" t="str">
        <f t="shared" si="16"/>
        <v/>
      </c>
      <c r="O254" s="79" t="str">
        <f t="shared" si="17"/>
        <v/>
      </c>
    </row>
    <row r="255" spans="1:15" x14ac:dyDescent="0.2">
      <c r="A255" s="81" t="s">
        <v>3479</v>
      </c>
      <c r="B255" s="82" t="s">
        <v>62</v>
      </c>
      <c r="C255" s="83">
        <v>42.2</v>
      </c>
      <c r="D255" s="81">
        <v>10</v>
      </c>
      <c r="E255" s="83">
        <v>21.35</v>
      </c>
      <c r="F255" s="81">
        <v>10</v>
      </c>
      <c r="G255" s="84" t="s">
        <v>3093</v>
      </c>
      <c r="H255" s="77">
        <v>340</v>
      </c>
      <c r="I255" s="85" t="s">
        <v>2985</v>
      </c>
      <c r="K255" s="78">
        <f>((VLOOKUP(A255,ProdCat!A$1:K$3000,11,FALSE))+(VLOOKUP(A255,ProdCat!A$2:K$3000,8,FALSE)))</f>
        <v>42.2</v>
      </c>
      <c r="L255" s="78">
        <f>((VLOOKUP(A255,ProdCat!A$1:K$3000,10,FALSE)+(VLOOKUP(A255,ProdCat!A$2:K$3000,8,FALSE))))</f>
        <v>21.35</v>
      </c>
      <c r="M255" s="79" t="str">
        <f t="shared" si="15"/>
        <v/>
      </c>
      <c r="N255" s="79" t="str">
        <f t="shared" si="16"/>
        <v/>
      </c>
      <c r="O255" s="79" t="str">
        <f t="shared" si="17"/>
        <v/>
      </c>
    </row>
    <row r="256" spans="1:15" x14ac:dyDescent="0.2">
      <c r="A256" s="81" t="s">
        <v>3711</v>
      </c>
      <c r="B256" s="82" t="s">
        <v>63</v>
      </c>
      <c r="C256" s="83">
        <v>47.75</v>
      </c>
      <c r="D256" s="81">
        <v>10</v>
      </c>
      <c r="E256" s="83">
        <v>23.95</v>
      </c>
      <c r="F256" s="81">
        <v>10</v>
      </c>
      <c r="G256" s="84" t="s">
        <v>3093</v>
      </c>
      <c r="H256" s="77">
        <v>80</v>
      </c>
      <c r="I256" s="85" t="s">
        <v>2985</v>
      </c>
      <c r="K256" s="78">
        <f>((VLOOKUP(A256,ProdCat!A$1:K$3000,11,FALSE))+(VLOOKUP(A256,ProdCat!A$2:K$3000,8,FALSE)))</f>
        <v>47.75</v>
      </c>
      <c r="L256" s="78">
        <f>((VLOOKUP(A256,ProdCat!A$1:K$3000,10,FALSE)+(VLOOKUP(A256,ProdCat!A$2:K$3000,8,FALSE))))</f>
        <v>23.95</v>
      </c>
      <c r="M256" s="79" t="str">
        <f t="shared" si="15"/>
        <v/>
      </c>
      <c r="N256" s="79" t="str">
        <f t="shared" si="16"/>
        <v/>
      </c>
      <c r="O256" s="79" t="str">
        <f t="shared" si="17"/>
        <v/>
      </c>
    </row>
    <row r="257" spans="1:15" x14ac:dyDescent="0.2">
      <c r="A257" s="81" t="s">
        <v>2293</v>
      </c>
      <c r="B257" s="82" t="s">
        <v>61</v>
      </c>
      <c r="C257" s="83">
        <v>30.55</v>
      </c>
      <c r="D257" s="81">
        <v>10</v>
      </c>
      <c r="E257" s="83">
        <v>15.45</v>
      </c>
      <c r="F257" s="81">
        <v>10</v>
      </c>
      <c r="G257" s="84" t="s">
        <v>297</v>
      </c>
      <c r="H257" s="77">
        <v>60</v>
      </c>
      <c r="I257" s="85" t="s">
        <v>2985</v>
      </c>
      <c r="K257" s="78">
        <f>((VLOOKUP(A257,ProdCat!A$1:K$3000,11,FALSE))+(VLOOKUP(A257,ProdCat!A$2:K$3000,8,FALSE)))</f>
        <v>30.55</v>
      </c>
      <c r="L257" s="78">
        <f>((VLOOKUP(A257,ProdCat!A$1:K$3000,10,FALSE)+(VLOOKUP(A257,ProdCat!A$2:K$3000,8,FALSE))))</f>
        <v>15.45</v>
      </c>
      <c r="M257" s="79" t="str">
        <f t="shared" si="15"/>
        <v/>
      </c>
      <c r="N257" s="79" t="str">
        <f t="shared" si="16"/>
        <v/>
      </c>
      <c r="O257" s="79" t="str">
        <f t="shared" si="17"/>
        <v/>
      </c>
    </row>
    <row r="258" spans="1:15" x14ac:dyDescent="0.2">
      <c r="A258" s="81" t="s">
        <v>2295</v>
      </c>
      <c r="B258" s="82" t="s">
        <v>64</v>
      </c>
      <c r="C258" s="83">
        <v>36.299999999999997</v>
      </c>
      <c r="D258" s="81">
        <v>10</v>
      </c>
      <c r="E258" s="83">
        <v>18.25</v>
      </c>
      <c r="F258" s="81">
        <v>10</v>
      </c>
      <c r="G258" s="84" t="s">
        <v>297</v>
      </c>
      <c r="H258" s="77">
        <v>40</v>
      </c>
      <c r="I258" s="85" t="s">
        <v>2985</v>
      </c>
      <c r="K258" s="78">
        <f>((VLOOKUP(A258,ProdCat!A$1:K$3000,11,FALSE))+(VLOOKUP(A258,ProdCat!A$2:K$3000,8,FALSE)))</f>
        <v>36.299999999999997</v>
      </c>
      <c r="L258" s="78">
        <f>((VLOOKUP(A258,ProdCat!A$1:K$3000,10,FALSE)+(VLOOKUP(A258,ProdCat!A$2:K$3000,8,FALSE))))</f>
        <v>18.25</v>
      </c>
      <c r="M258" s="79" t="str">
        <f t="shared" si="15"/>
        <v/>
      </c>
      <c r="N258" s="79" t="str">
        <f t="shared" si="16"/>
        <v/>
      </c>
      <c r="O258" s="79" t="str">
        <f t="shared" si="17"/>
        <v/>
      </c>
    </row>
    <row r="259" spans="1:15" x14ac:dyDescent="0.2">
      <c r="A259" s="81" t="s">
        <v>2296</v>
      </c>
      <c r="B259" s="82" t="s">
        <v>62</v>
      </c>
      <c r="C259" s="83">
        <v>41.75</v>
      </c>
      <c r="D259" s="81">
        <v>10</v>
      </c>
      <c r="E259" s="83">
        <v>20.9</v>
      </c>
      <c r="F259" s="81">
        <v>10</v>
      </c>
      <c r="G259" s="84" t="s">
        <v>297</v>
      </c>
      <c r="H259" s="77">
        <v>10</v>
      </c>
      <c r="I259" s="85" t="s">
        <v>2985</v>
      </c>
      <c r="K259" s="78">
        <f>((VLOOKUP(A259,ProdCat!A$1:K$3000,11,FALSE))+(VLOOKUP(A259,ProdCat!A$2:K$3000,8,FALSE)))</f>
        <v>41.75</v>
      </c>
      <c r="L259" s="78">
        <f>((VLOOKUP(A259,ProdCat!A$1:K$3000,10,FALSE)+(VLOOKUP(A259,ProdCat!A$2:K$3000,8,FALSE))))</f>
        <v>20.9</v>
      </c>
      <c r="M259" s="79" t="str">
        <f t="shared" si="15"/>
        <v/>
      </c>
      <c r="N259" s="79" t="str">
        <f t="shared" si="16"/>
        <v/>
      </c>
      <c r="O259" s="79" t="str">
        <f t="shared" si="17"/>
        <v/>
      </c>
    </row>
    <row r="260" spans="1:15" x14ac:dyDescent="0.2">
      <c r="A260" s="81" t="s">
        <v>2975</v>
      </c>
      <c r="B260" s="82" t="s">
        <v>64</v>
      </c>
      <c r="C260" s="83">
        <v>37.65</v>
      </c>
      <c r="D260" s="81">
        <v>10</v>
      </c>
      <c r="E260" s="83">
        <v>19.600000000000001</v>
      </c>
      <c r="F260" s="81">
        <v>10</v>
      </c>
      <c r="G260" s="84" t="s">
        <v>3516</v>
      </c>
      <c r="H260" s="77">
        <v>30</v>
      </c>
      <c r="I260" s="85" t="s">
        <v>2985</v>
      </c>
      <c r="K260" s="78">
        <f>((VLOOKUP(A260,ProdCat!A$1:K$3000,11,FALSE))+(VLOOKUP(A260,ProdCat!A$2:K$3000,8,FALSE)))</f>
        <v>37.65</v>
      </c>
      <c r="L260" s="78">
        <f>((VLOOKUP(A260,ProdCat!A$1:K$3000,10,FALSE)+(VLOOKUP(A260,ProdCat!A$2:K$3000,8,FALSE))))</f>
        <v>19.600000000000001</v>
      </c>
      <c r="M260" s="79" t="str">
        <f t="shared" si="15"/>
        <v/>
      </c>
      <c r="N260" s="79" t="str">
        <f t="shared" si="16"/>
        <v/>
      </c>
      <c r="O260" s="79" t="str">
        <f t="shared" si="17"/>
        <v/>
      </c>
    </row>
    <row r="261" spans="1:15" x14ac:dyDescent="0.2">
      <c r="A261" s="81" t="s">
        <v>449</v>
      </c>
      <c r="B261" s="82" t="s">
        <v>3517</v>
      </c>
      <c r="C261" s="83">
        <v>1.75</v>
      </c>
      <c r="D261" s="81">
        <v>50</v>
      </c>
      <c r="E261" s="83">
        <v>0.85</v>
      </c>
      <c r="F261" s="81">
        <v>50</v>
      </c>
      <c r="G261" s="84" t="s">
        <v>40</v>
      </c>
      <c r="H261" s="77">
        <v>4620</v>
      </c>
      <c r="I261" s="85" t="s">
        <v>2985</v>
      </c>
      <c r="K261" s="78">
        <f>((VLOOKUP(A261,ProdCat!A$1:K$3000,11,FALSE))+(VLOOKUP(A261,ProdCat!A$2:K$3000,8,FALSE)))</f>
        <v>1.75</v>
      </c>
      <c r="L261" s="78">
        <f>((VLOOKUP(A261,ProdCat!A$1:K$3000,10,FALSE)+(VLOOKUP(A261,ProdCat!A$2:K$3000,8,FALSE))))</f>
        <v>0.85</v>
      </c>
      <c r="M261" s="79" t="str">
        <f t="shared" si="15"/>
        <v/>
      </c>
      <c r="N261" s="79" t="str">
        <f t="shared" si="16"/>
        <v/>
      </c>
      <c r="O261" s="79" t="str">
        <f t="shared" si="17"/>
        <v/>
      </c>
    </row>
    <row r="262" spans="1:15" x14ac:dyDescent="0.2">
      <c r="A262" s="81" t="s">
        <v>2605</v>
      </c>
      <c r="B262" s="82" t="s">
        <v>85</v>
      </c>
      <c r="C262" s="83">
        <v>1.95</v>
      </c>
      <c r="D262" s="81">
        <v>50</v>
      </c>
      <c r="E262" s="83">
        <v>0.95</v>
      </c>
      <c r="F262" s="81">
        <v>50</v>
      </c>
      <c r="G262" s="84" t="s">
        <v>40</v>
      </c>
      <c r="H262" s="77">
        <v>8980</v>
      </c>
      <c r="I262" s="85" t="s">
        <v>2985</v>
      </c>
      <c r="K262" s="78">
        <f>((VLOOKUP(A262,ProdCat!A$1:K$3000,11,FALSE))+(VLOOKUP(A262,ProdCat!A$2:K$3000,8,FALSE)))</f>
        <v>1.95</v>
      </c>
      <c r="L262" s="78">
        <f>((VLOOKUP(A262,ProdCat!A$1:K$3000,10,FALSE)+(VLOOKUP(A262,ProdCat!A$2:K$3000,8,FALSE))))</f>
        <v>0.95</v>
      </c>
      <c r="M262" s="79" t="str">
        <f t="shared" si="15"/>
        <v/>
      </c>
      <c r="N262" s="79" t="str">
        <f t="shared" si="16"/>
        <v/>
      </c>
      <c r="O262" s="79" t="str">
        <f t="shared" si="17"/>
        <v/>
      </c>
    </row>
    <row r="263" spans="1:15" x14ac:dyDescent="0.2">
      <c r="A263" s="81" t="s">
        <v>3555</v>
      </c>
      <c r="B263" s="82" t="s">
        <v>3518</v>
      </c>
      <c r="C263" s="83">
        <v>2.5</v>
      </c>
      <c r="D263" s="81">
        <v>50</v>
      </c>
      <c r="E263" s="83">
        <v>1.2</v>
      </c>
      <c r="F263" s="81">
        <v>25</v>
      </c>
      <c r="G263" s="84" t="s">
        <v>40</v>
      </c>
      <c r="H263" s="77">
        <v>4700</v>
      </c>
      <c r="I263" s="85" t="s">
        <v>2985</v>
      </c>
      <c r="K263" s="78">
        <f>((VLOOKUP(A263,ProdCat!A$1:K$3000,11,FALSE))+(VLOOKUP(A263,ProdCat!A$2:K$3000,8,FALSE)))</f>
        <v>2.5</v>
      </c>
      <c r="L263" s="78">
        <f>((VLOOKUP(A263,ProdCat!A$1:K$3000,10,FALSE)+(VLOOKUP(A263,ProdCat!A$2:K$3000,8,FALSE))))</f>
        <v>1.2</v>
      </c>
      <c r="M263" s="79" t="str">
        <f t="shared" si="15"/>
        <v/>
      </c>
      <c r="N263" s="79" t="str">
        <f t="shared" si="16"/>
        <v/>
      </c>
      <c r="O263" s="79" t="str">
        <f t="shared" si="17"/>
        <v/>
      </c>
    </row>
    <row r="264" spans="1:15" x14ac:dyDescent="0.2">
      <c r="A264" s="81" t="s">
        <v>450</v>
      </c>
      <c r="B264" s="82" t="s">
        <v>71</v>
      </c>
      <c r="C264" s="83">
        <v>2.15</v>
      </c>
      <c r="D264" s="81">
        <v>50</v>
      </c>
      <c r="E264" s="83">
        <v>1.05</v>
      </c>
      <c r="F264" s="81">
        <v>50</v>
      </c>
      <c r="G264" s="84" t="s">
        <v>40</v>
      </c>
      <c r="H264" s="77">
        <v>13640</v>
      </c>
      <c r="I264" s="85" t="s">
        <v>2985</v>
      </c>
      <c r="K264" s="78">
        <f>((VLOOKUP(A264,ProdCat!A$1:K$3000,11,FALSE))+(VLOOKUP(A264,ProdCat!A$2:K$3000,8,FALSE)))</f>
        <v>2.15</v>
      </c>
      <c r="L264" s="78">
        <f>((VLOOKUP(A264,ProdCat!A$1:K$3000,10,FALSE)+(VLOOKUP(A264,ProdCat!A$2:K$3000,8,FALSE))))</f>
        <v>1.05</v>
      </c>
      <c r="M264" s="79" t="str">
        <f t="shared" si="15"/>
        <v/>
      </c>
      <c r="N264" s="79" t="str">
        <f t="shared" si="16"/>
        <v/>
      </c>
      <c r="O264" s="79" t="str">
        <f t="shared" si="17"/>
        <v/>
      </c>
    </row>
    <row r="265" spans="1:15" x14ac:dyDescent="0.2">
      <c r="A265" s="81" t="s">
        <v>451</v>
      </c>
      <c r="B265" s="82" t="s">
        <v>231</v>
      </c>
      <c r="C265" s="83">
        <v>2.75</v>
      </c>
      <c r="D265" s="81">
        <v>50</v>
      </c>
      <c r="E265" s="83">
        <v>1.35</v>
      </c>
      <c r="F265" s="81">
        <v>50</v>
      </c>
      <c r="G265" s="84" t="s">
        <v>40</v>
      </c>
      <c r="H265" s="77">
        <v>22050</v>
      </c>
      <c r="I265" s="85" t="s">
        <v>2985</v>
      </c>
      <c r="K265" s="78">
        <f>((VLOOKUP(A265,ProdCat!A$1:K$3000,11,FALSE))+(VLOOKUP(A265,ProdCat!A$2:K$3000,8,FALSE)))</f>
        <v>2.75</v>
      </c>
      <c r="L265" s="78">
        <f>((VLOOKUP(A265,ProdCat!A$1:K$3000,10,FALSE)+(VLOOKUP(A265,ProdCat!A$2:K$3000,8,FALSE))))</f>
        <v>1.35</v>
      </c>
      <c r="M265" s="79" t="str">
        <f t="shared" si="15"/>
        <v/>
      </c>
      <c r="N265" s="79" t="str">
        <f t="shared" si="16"/>
        <v/>
      </c>
      <c r="O265" s="79" t="str">
        <f t="shared" si="17"/>
        <v/>
      </c>
    </row>
    <row r="266" spans="1:15" x14ac:dyDescent="0.2">
      <c r="A266" s="81" t="s">
        <v>3222</v>
      </c>
      <c r="B266" s="82" t="s">
        <v>3519</v>
      </c>
      <c r="C266" s="83">
        <v>3.5</v>
      </c>
      <c r="D266" s="81">
        <v>50</v>
      </c>
      <c r="E266" s="83">
        <v>1.7</v>
      </c>
      <c r="F266" s="81">
        <v>25</v>
      </c>
      <c r="G266" s="84" t="s">
        <v>40</v>
      </c>
      <c r="H266" s="77">
        <v>2560</v>
      </c>
      <c r="I266" s="85" t="s">
        <v>2985</v>
      </c>
      <c r="K266" s="78">
        <f>((VLOOKUP(A266,ProdCat!A$1:K$3000,11,FALSE))+(VLOOKUP(A266,ProdCat!A$2:K$3000,8,FALSE)))</f>
        <v>3.5</v>
      </c>
      <c r="L266" s="78">
        <f>((VLOOKUP(A266,ProdCat!A$1:K$3000,10,FALSE)+(VLOOKUP(A266,ProdCat!A$2:K$3000,8,FALSE))))</f>
        <v>1.7</v>
      </c>
      <c r="M266" s="79" t="str">
        <f t="shared" si="15"/>
        <v/>
      </c>
      <c r="N266" s="79" t="str">
        <f t="shared" si="16"/>
        <v/>
      </c>
      <c r="O266" s="79" t="str">
        <f t="shared" si="17"/>
        <v/>
      </c>
    </row>
    <row r="267" spans="1:15" x14ac:dyDescent="0.2">
      <c r="A267" s="81" t="s">
        <v>444</v>
      </c>
      <c r="B267" s="82" t="s">
        <v>76</v>
      </c>
      <c r="C267" s="83">
        <v>1.95</v>
      </c>
      <c r="D267" s="81">
        <v>50</v>
      </c>
      <c r="E267" s="83">
        <v>0.95</v>
      </c>
      <c r="F267" s="81">
        <v>25</v>
      </c>
      <c r="G267" s="84" t="s">
        <v>40</v>
      </c>
      <c r="H267" s="77">
        <v>15660</v>
      </c>
      <c r="I267" s="85" t="s">
        <v>2985</v>
      </c>
      <c r="K267" s="78">
        <f>((VLOOKUP(A267,ProdCat!A$1:K$3000,11,FALSE))+(VLOOKUP(A267,ProdCat!A$2:K$3000,8,FALSE)))</f>
        <v>1.95</v>
      </c>
      <c r="L267" s="78">
        <f>((VLOOKUP(A267,ProdCat!A$1:K$3000,10,FALSE)+(VLOOKUP(A267,ProdCat!A$2:K$3000,8,FALSE))))</f>
        <v>0.95</v>
      </c>
      <c r="M267" s="79" t="str">
        <f t="shared" si="15"/>
        <v/>
      </c>
      <c r="N267" s="79" t="str">
        <f t="shared" si="16"/>
        <v/>
      </c>
      <c r="O267" s="79" t="str">
        <f t="shared" si="17"/>
        <v/>
      </c>
    </row>
    <row r="268" spans="1:15" x14ac:dyDescent="0.2">
      <c r="A268" s="81" t="s">
        <v>445</v>
      </c>
      <c r="B268" s="82" t="s">
        <v>77</v>
      </c>
      <c r="C268" s="83">
        <v>2.15</v>
      </c>
      <c r="D268" s="81">
        <v>50</v>
      </c>
      <c r="E268" s="83">
        <v>1.05</v>
      </c>
      <c r="F268" s="81">
        <v>50</v>
      </c>
      <c r="G268" s="84" t="s">
        <v>40</v>
      </c>
      <c r="H268" s="77">
        <v>19990</v>
      </c>
      <c r="I268" s="85" t="s">
        <v>2985</v>
      </c>
      <c r="K268" s="78">
        <f>((VLOOKUP(A268,ProdCat!A$1:K$3000,11,FALSE))+(VLOOKUP(A268,ProdCat!A$2:K$3000,8,FALSE)))</f>
        <v>2.15</v>
      </c>
      <c r="L268" s="78">
        <f>((VLOOKUP(A268,ProdCat!A$1:K$3000,10,FALSE)+(VLOOKUP(A268,ProdCat!A$2:K$3000,8,FALSE))))</f>
        <v>1.05</v>
      </c>
      <c r="M268" s="79" t="str">
        <f t="shared" si="15"/>
        <v/>
      </c>
      <c r="N268" s="79" t="str">
        <f t="shared" si="16"/>
        <v/>
      </c>
      <c r="O268" s="79" t="str">
        <f t="shared" si="17"/>
        <v/>
      </c>
    </row>
    <row r="269" spans="1:15" x14ac:dyDescent="0.2">
      <c r="A269" s="81" t="s">
        <v>446</v>
      </c>
      <c r="B269" s="82" t="s">
        <v>78</v>
      </c>
      <c r="C269" s="83">
        <v>3.05</v>
      </c>
      <c r="D269" s="81">
        <v>50</v>
      </c>
      <c r="E269" s="83">
        <v>1.5</v>
      </c>
      <c r="F269" s="81">
        <v>50</v>
      </c>
      <c r="G269" s="84" t="s">
        <v>40</v>
      </c>
      <c r="H269" s="77">
        <v>11870</v>
      </c>
      <c r="I269" s="85" t="s">
        <v>2985</v>
      </c>
      <c r="K269" s="78">
        <f>((VLOOKUP(A269,ProdCat!A$1:K$3000,11,FALSE))+(VLOOKUP(A269,ProdCat!A$2:K$3000,8,FALSE)))</f>
        <v>3.05</v>
      </c>
      <c r="L269" s="78">
        <f>((VLOOKUP(A269,ProdCat!A$1:K$3000,10,FALSE)+(VLOOKUP(A269,ProdCat!A$2:K$3000,8,FALSE))))</f>
        <v>1.5</v>
      </c>
      <c r="M269" s="79" t="str">
        <f t="shared" si="15"/>
        <v/>
      </c>
      <c r="N269" s="79" t="str">
        <f t="shared" si="16"/>
        <v/>
      </c>
      <c r="O269" s="79" t="str">
        <f t="shared" si="17"/>
        <v/>
      </c>
    </row>
    <row r="270" spans="1:15" x14ac:dyDescent="0.2">
      <c r="A270" s="81" t="s">
        <v>3556</v>
      </c>
      <c r="B270" s="82" t="s">
        <v>192</v>
      </c>
      <c r="C270" s="83">
        <v>5.95</v>
      </c>
      <c r="D270" s="81">
        <v>50</v>
      </c>
      <c r="E270" s="83">
        <v>2.9</v>
      </c>
      <c r="F270" s="81">
        <v>50</v>
      </c>
      <c r="G270" s="84" t="s">
        <v>40</v>
      </c>
      <c r="H270" s="77">
        <v>5470</v>
      </c>
      <c r="I270" s="85" t="s">
        <v>2985</v>
      </c>
      <c r="K270" s="78">
        <f>((VLOOKUP(A270,ProdCat!A$1:K$3000,11,FALSE))+(VLOOKUP(A270,ProdCat!A$2:K$3000,8,FALSE)))</f>
        <v>5.95</v>
      </c>
      <c r="L270" s="78">
        <f>((VLOOKUP(A270,ProdCat!A$1:K$3000,10,FALSE)+(VLOOKUP(A270,ProdCat!A$2:K$3000,8,FALSE))))</f>
        <v>2.9</v>
      </c>
      <c r="M270" s="79" t="str">
        <f t="shared" si="15"/>
        <v/>
      </c>
      <c r="N270" s="79" t="str">
        <f t="shared" si="16"/>
        <v/>
      </c>
      <c r="O270" s="79" t="str">
        <f t="shared" si="17"/>
        <v/>
      </c>
    </row>
    <row r="271" spans="1:15" x14ac:dyDescent="0.2">
      <c r="A271" s="81" t="s">
        <v>456</v>
      </c>
      <c r="B271" s="82" t="s">
        <v>59</v>
      </c>
      <c r="C271" s="83">
        <v>1.65</v>
      </c>
      <c r="D271" s="81">
        <v>50</v>
      </c>
      <c r="E271" s="83">
        <v>0.8</v>
      </c>
      <c r="F271" s="81">
        <v>50</v>
      </c>
      <c r="G271" s="84" t="s">
        <v>453</v>
      </c>
      <c r="H271" s="77">
        <v>31890</v>
      </c>
      <c r="I271" s="85" t="s">
        <v>2985</v>
      </c>
      <c r="K271" s="78">
        <f>((VLOOKUP(A271,ProdCat!A$1:K$3000,11,FALSE))+(VLOOKUP(A271,ProdCat!A$2:K$3000,8,FALSE)))</f>
        <v>1.65</v>
      </c>
      <c r="L271" s="78">
        <f>((VLOOKUP(A271,ProdCat!A$1:K$3000,10,FALSE)+(VLOOKUP(A271,ProdCat!A$2:K$3000,8,FALSE))))</f>
        <v>0.8</v>
      </c>
      <c r="M271" s="79" t="str">
        <f t="shared" si="15"/>
        <v/>
      </c>
      <c r="N271" s="79" t="str">
        <f t="shared" si="16"/>
        <v/>
      </c>
      <c r="O271" s="79" t="str">
        <f t="shared" si="17"/>
        <v/>
      </c>
    </row>
    <row r="272" spans="1:15" x14ac:dyDescent="0.2">
      <c r="A272" s="81" t="s">
        <v>3557</v>
      </c>
      <c r="B272" s="82" t="s">
        <v>192</v>
      </c>
      <c r="C272" s="83">
        <v>3.1</v>
      </c>
      <c r="D272" s="81">
        <v>50</v>
      </c>
      <c r="E272" s="83">
        <v>1.5</v>
      </c>
      <c r="F272" s="81">
        <v>50</v>
      </c>
      <c r="G272" s="84" t="s">
        <v>453</v>
      </c>
      <c r="H272" s="77">
        <v>550</v>
      </c>
      <c r="I272" s="85" t="s">
        <v>2985</v>
      </c>
      <c r="K272" s="78">
        <f>((VLOOKUP(A272,ProdCat!A$1:K$3000,11,FALSE))+(VLOOKUP(A272,ProdCat!A$2:K$3000,8,FALSE)))</f>
        <v>3.1</v>
      </c>
      <c r="L272" s="78">
        <f>((VLOOKUP(A272,ProdCat!A$1:K$3000,10,FALSE)+(VLOOKUP(A272,ProdCat!A$2:K$3000,8,FALSE))))</f>
        <v>1.5</v>
      </c>
      <c r="M272" s="79" t="str">
        <f t="shared" si="15"/>
        <v/>
      </c>
      <c r="N272" s="79" t="str">
        <f t="shared" si="16"/>
        <v/>
      </c>
      <c r="O272" s="79" t="str">
        <f t="shared" si="17"/>
        <v/>
      </c>
    </row>
    <row r="273" spans="1:15" x14ac:dyDescent="0.2">
      <c r="A273" s="81" t="s">
        <v>3558</v>
      </c>
      <c r="B273" s="82" t="s">
        <v>2573</v>
      </c>
      <c r="C273" s="83">
        <v>3.5</v>
      </c>
      <c r="D273" s="81">
        <v>50</v>
      </c>
      <c r="E273" s="83">
        <v>1.7</v>
      </c>
      <c r="F273" s="81">
        <v>50</v>
      </c>
      <c r="G273" s="84" t="s">
        <v>453</v>
      </c>
      <c r="H273" s="77">
        <v>2870</v>
      </c>
      <c r="I273" s="85" t="s">
        <v>2985</v>
      </c>
      <c r="K273" s="78">
        <f>((VLOOKUP(A273,ProdCat!A$1:K$3000,11,FALSE))+(VLOOKUP(A273,ProdCat!A$2:K$3000,8,FALSE)))</f>
        <v>3.5</v>
      </c>
      <c r="L273" s="78">
        <f>((VLOOKUP(A273,ProdCat!A$1:K$3000,10,FALSE)+(VLOOKUP(A273,ProdCat!A$2:K$3000,8,FALSE))))</f>
        <v>1.7</v>
      </c>
      <c r="M273" s="79" t="str">
        <f t="shared" si="15"/>
        <v/>
      </c>
      <c r="N273" s="79" t="str">
        <f t="shared" si="16"/>
        <v/>
      </c>
      <c r="O273" s="79" t="str">
        <f t="shared" si="17"/>
        <v/>
      </c>
    </row>
    <row r="274" spans="1:15" x14ac:dyDescent="0.2">
      <c r="A274" s="81" t="s">
        <v>3097</v>
      </c>
      <c r="B274" s="82" t="s">
        <v>3040</v>
      </c>
      <c r="C274" s="83">
        <v>6.05</v>
      </c>
      <c r="D274" s="81">
        <v>20</v>
      </c>
      <c r="E274" s="83">
        <v>2.95</v>
      </c>
      <c r="F274" s="81">
        <v>20</v>
      </c>
      <c r="G274" s="84" t="s">
        <v>41</v>
      </c>
      <c r="H274" s="77">
        <v>1650</v>
      </c>
      <c r="I274" s="85" t="s">
        <v>2985</v>
      </c>
      <c r="K274" s="78">
        <f>((VLOOKUP(A274,ProdCat!A$1:K$3000,11,FALSE))+(VLOOKUP(A274,ProdCat!A$2:K$3000,8,FALSE)))</f>
        <v>6.05</v>
      </c>
      <c r="L274" s="78">
        <f>((VLOOKUP(A274,ProdCat!A$1:K$3000,10,FALSE)+(VLOOKUP(A274,ProdCat!A$2:K$3000,8,FALSE))))</f>
        <v>2.95</v>
      </c>
      <c r="M274" s="79" t="str">
        <f t="shared" si="15"/>
        <v/>
      </c>
      <c r="N274" s="79" t="str">
        <f t="shared" si="16"/>
        <v/>
      </c>
      <c r="O274" s="79" t="str">
        <f t="shared" si="17"/>
        <v/>
      </c>
    </row>
    <row r="275" spans="1:15" x14ac:dyDescent="0.2">
      <c r="A275" s="81" t="s">
        <v>2951</v>
      </c>
      <c r="B275" s="82" t="s">
        <v>83</v>
      </c>
      <c r="C275" s="83">
        <v>11.5</v>
      </c>
      <c r="D275" s="81">
        <v>10</v>
      </c>
      <c r="E275" s="83">
        <v>5.9</v>
      </c>
      <c r="F275" s="81">
        <v>10</v>
      </c>
      <c r="G275" s="84" t="s">
        <v>143</v>
      </c>
      <c r="H275" s="77">
        <v>140</v>
      </c>
      <c r="I275" s="85" t="s">
        <v>2985</v>
      </c>
      <c r="K275" s="78">
        <f>((VLOOKUP(A275,ProdCat!A$1:K$3000,11,FALSE))+(VLOOKUP(A275,ProdCat!A$2:K$3000,8,FALSE)))</f>
        <v>11.5</v>
      </c>
      <c r="L275" s="78">
        <f>((VLOOKUP(A275,ProdCat!A$1:K$3000,10,FALSE)+(VLOOKUP(A275,ProdCat!A$2:K$3000,8,FALSE))))</f>
        <v>5.9</v>
      </c>
      <c r="M275" s="79" t="str">
        <f t="shared" si="15"/>
        <v/>
      </c>
      <c r="N275" s="79" t="str">
        <f t="shared" si="16"/>
        <v/>
      </c>
      <c r="O275" s="79" t="str">
        <f t="shared" si="17"/>
        <v/>
      </c>
    </row>
    <row r="276" spans="1:15" x14ac:dyDescent="0.2">
      <c r="A276" s="81" t="s">
        <v>3098</v>
      </c>
      <c r="B276" s="82" t="s">
        <v>265</v>
      </c>
      <c r="C276" s="83">
        <v>12.35</v>
      </c>
      <c r="D276" s="81">
        <v>10</v>
      </c>
      <c r="E276" s="83">
        <v>6.3</v>
      </c>
      <c r="F276" s="81">
        <v>10</v>
      </c>
      <c r="G276" s="84" t="s">
        <v>143</v>
      </c>
      <c r="H276" s="77">
        <v>900</v>
      </c>
      <c r="I276" s="85" t="s">
        <v>2985</v>
      </c>
      <c r="K276" s="78">
        <f>((VLOOKUP(A276,ProdCat!A$1:K$3000,11,FALSE))+(VLOOKUP(A276,ProdCat!A$2:K$3000,8,FALSE)))</f>
        <v>12.35</v>
      </c>
      <c r="L276" s="78">
        <f>((VLOOKUP(A276,ProdCat!A$1:K$3000,10,FALSE)+(VLOOKUP(A276,ProdCat!A$2:K$3000,8,FALSE))))</f>
        <v>6.3</v>
      </c>
      <c r="M276" s="79" t="str">
        <f t="shared" si="15"/>
        <v/>
      </c>
      <c r="N276" s="79" t="str">
        <f t="shared" si="16"/>
        <v/>
      </c>
      <c r="O276" s="79" t="str">
        <f t="shared" si="17"/>
        <v/>
      </c>
    </row>
    <row r="277" spans="1:15" x14ac:dyDescent="0.2">
      <c r="A277" s="81" t="s">
        <v>3099</v>
      </c>
      <c r="B277" s="82" t="s">
        <v>3100</v>
      </c>
      <c r="C277" s="83">
        <v>11.5</v>
      </c>
      <c r="D277" s="81">
        <v>10</v>
      </c>
      <c r="E277" s="83">
        <v>5.9</v>
      </c>
      <c r="F277" s="81">
        <v>10</v>
      </c>
      <c r="G277" s="84" t="s">
        <v>143</v>
      </c>
      <c r="H277" s="77">
        <v>140</v>
      </c>
      <c r="I277" s="85" t="s">
        <v>2985</v>
      </c>
      <c r="K277" s="78">
        <f>((VLOOKUP(A277,ProdCat!A$1:K$3000,11,FALSE))+(VLOOKUP(A277,ProdCat!A$2:K$3000,8,FALSE)))</f>
        <v>11.5</v>
      </c>
      <c r="L277" s="78">
        <f>((VLOOKUP(A277,ProdCat!A$1:K$3000,10,FALSE)+(VLOOKUP(A277,ProdCat!A$2:K$3000,8,FALSE))))</f>
        <v>5.9</v>
      </c>
      <c r="M277" s="79" t="str">
        <f t="shared" si="15"/>
        <v/>
      </c>
      <c r="N277" s="79" t="str">
        <f t="shared" si="16"/>
        <v/>
      </c>
      <c r="O277" s="79" t="str">
        <f t="shared" si="17"/>
        <v/>
      </c>
    </row>
    <row r="278" spans="1:15" x14ac:dyDescent="0.2">
      <c r="A278" s="81" t="s">
        <v>2952</v>
      </c>
      <c r="B278" s="82" t="s">
        <v>83</v>
      </c>
      <c r="C278" s="83">
        <v>11.5</v>
      </c>
      <c r="D278" s="81">
        <v>10</v>
      </c>
      <c r="E278" s="83">
        <v>5.9</v>
      </c>
      <c r="F278" s="81">
        <v>10</v>
      </c>
      <c r="G278" s="84" t="s">
        <v>144</v>
      </c>
      <c r="H278" s="77">
        <v>290</v>
      </c>
      <c r="I278" s="85" t="s">
        <v>2985</v>
      </c>
      <c r="K278" s="78">
        <f>((VLOOKUP(A278,ProdCat!A$1:K$3000,11,FALSE))+(VLOOKUP(A278,ProdCat!A$2:K$3000,8,FALSE)))</f>
        <v>11.5</v>
      </c>
      <c r="L278" s="78">
        <f>((VLOOKUP(A278,ProdCat!A$1:K$3000,10,FALSE)+(VLOOKUP(A278,ProdCat!A$2:K$3000,8,FALSE))))</f>
        <v>5.9</v>
      </c>
      <c r="M278" s="79" t="str">
        <f t="shared" si="15"/>
        <v/>
      </c>
      <c r="N278" s="79" t="str">
        <f t="shared" si="16"/>
        <v/>
      </c>
      <c r="O278" s="79" t="str">
        <f t="shared" si="17"/>
        <v/>
      </c>
    </row>
    <row r="279" spans="1:15" x14ac:dyDescent="0.2">
      <c r="A279" s="81" t="s">
        <v>3101</v>
      </c>
      <c r="B279" s="82" t="s">
        <v>265</v>
      </c>
      <c r="C279" s="83">
        <v>11.8</v>
      </c>
      <c r="D279" s="81">
        <v>10</v>
      </c>
      <c r="E279" s="83">
        <v>5.75</v>
      </c>
      <c r="F279" s="81">
        <v>10</v>
      </c>
      <c r="G279" s="84" t="s">
        <v>145</v>
      </c>
      <c r="H279" s="77">
        <v>4370</v>
      </c>
      <c r="I279" s="85" t="s">
        <v>2985</v>
      </c>
      <c r="K279" s="78">
        <f>((VLOOKUP(A279,ProdCat!A$1:K$3000,11,FALSE))+(VLOOKUP(A279,ProdCat!A$2:K$3000,8,FALSE)))</f>
        <v>11.8</v>
      </c>
      <c r="L279" s="78">
        <f>((VLOOKUP(A279,ProdCat!A$1:K$3000,10,FALSE)+(VLOOKUP(A279,ProdCat!A$2:K$3000,8,FALSE))))</f>
        <v>5.75</v>
      </c>
      <c r="M279" s="79" t="str">
        <f t="shared" si="15"/>
        <v/>
      </c>
      <c r="N279" s="79" t="str">
        <f t="shared" si="16"/>
        <v/>
      </c>
      <c r="O279" s="79" t="str">
        <f t="shared" si="17"/>
        <v/>
      </c>
    </row>
    <row r="280" spans="1:15" x14ac:dyDescent="0.2">
      <c r="A280" s="81" t="s">
        <v>3102</v>
      </c>
      <c r="B280" s="82" t="s">
        <v>3100</v>
      </c>
      <c r="C280" s="83">
        <v>10.95</v>
      </c>
      <c r="D280" s="81">
        <v>10</v>
      </c>
      <c r="E280" s="83">
        <v>5.35</v>
      </c>
      <c r="F280" s="81">
        <v>10</v>
      </c>
      <c r="G280" s="84" t="s">
        <v>145</v>
      </c>
      <c r="H280" s="77">
        <v>4050</v>
      </c>
      <c r="I280" s="85" t="s">
        <v>2985</v>
      </c>
      <c r="K280" s="78">
        <f>((VLOOKUP(A280,ProdCat!A$1:K$3000,11,FALSE))+(VLOOKUP(A280,ProdCat!A$2:K$3000,8,FALSE)))</f>
        <v>10.95</v>
      </c>
      <c r="L280" s="78">
        <f>((VLOOKUP(A280,ProdCat!A$1:K$3000,10,FALSE)+(VLOOKUP(A280,ProdCat!A$2:K$3000,8,FALSE))))</f>
        <v>5.35</v>
      </c>
      <c r="M280" s="79" t="str">
        <f t="shared" si="15"/>
        <v/>
      </c>
      <c r="N280" s="79" t="str">
        <f t="shared" si="16"/>
        <v/>
      </c>
      <c r="O280" s="79" t="str">
        <f t="shared" si="17"/>
        <v/>
      </c>
    </row>
    <row r="281" spans="1:15" x14ac:dyDescent="0.2">
      <c r="A281" s="81" t="s">
        <v>3103</v>
      </c>
      <c r="B281" s="82" t="s">
        <v>3100</v>
      </c>
      <c r="C281" s="83">
        <v>11.5</v>
      </c>
      <c r="D281" s="81">
        <v>10</v>
      </c>
      <c r="E281" s="83">
        <v>5.9</v>
      </c>
      <c r="F281" s="81">
        <v>10</v>
      </c>
      <c r="G281" s="84" t="s">
        <v>202</v>
      </c>
      <c r="H281" s="77">
        <v>1200</v>
      </c>
      <c r="I281" s="85" t="s">
        <v>2985</v>
      </c>
      <c r="K281" s="78">
        <f>((VLOOKUP(A281,ProdCat!A$1:K$3000,11,FALSE))+(VLOOKUP(A281,ProdCat!A$2:K$3000,8,FALSE)))</f>
        <v>11.5</v>
      </c>
      <c r="L281" s="78">
        <f>((VLOOKUP(A281,ProdCat!A$1:K$3000,10,FALSE)+(VLOOKUP(A281,ProdCat!A$2:K$3000,8,FALSE))))</f>
        <v>5.9</v>
      </c>
      <c r="M281" s="79" t="str">
        <f t="shared" si="15"/>
        <v/>
      </c>
      <c r="N281" s="79" t="str">
        <f t="shared" si="16"/>
        <v/>
      </c>
      <c r="O281" s="79" t="str">
        <f t="shared" si="17"/>
        <v/>
      </c>
    </row>
    <row r="282" spans="1:15" x14ac:dyDescent="0.2">
      <c r="A282" s="81" t="s">
        <v>3104</v>
      </c>
      <c r="B282" s="82" t="s">
        <v>265</v>
      </c>
      <c r="C282" s="83">
        <v>12.35</v>
      </c>
      <c r="D282" s="81">
        <v>10</v>
      </c>
      <c r="E282" s="83">
        <v>6.3</v>
      </c>
      <c r="F282" s="81">
        <v>10</v>
      </c>
      <c r="G282" s="84" t="s">
        <v>2996</v>
      </c>
      <c r="H282" s="77">
        <v>3570</v>
      </c>
      <c r="I282" s="85" t="s">
        <v>2985</v>
      </c>
      <c r="K282" s="78">
        <f>((VLOOKUP(A282,ProdCat!A$1:K$3000,11,FALSE))+(VLOOKUP(A282,ProdCat!A$2:K$3000,8,FALSE)))</f>
        <v>12.35</v>
      </c>
      <c r="L282" s="78">
        <f>((VLOOKUP(A282,ProdCat!A$1:K$3000,10,FALSE)+(VLOOKUP(A282,ProdCat!A$2:K$3000,8,FALSE))))</f>
        <v>6.3</v>
      </c>
      <c r="M282" s="79" t="str">
        <f t="shared" si="15"/>
        <v/>
      </c>
      <c r="N282" s="79" t="str">
        <f t="shared" si="16"/>
        <v/>
      </c>
      <c r="O282" s="79" t="str">
        <f t="shared" si="17"/>
        <v/>
      </c>
    </row>
    <row r="283" spans="1:15" x14ac:dyDescent="0.2">
      <c r="A283" s="81" t="s">
        <v>3710</v>
      </c>
      <c r="B283" s="82" t="s">
        <v>3100</v>
      </c>
      <c r="C283" s="83">
        <v>11.5</v>
      </c>
      <c r="D283" s="81">
        <v>10</v>
      </c>
      <c r="E283" s="83">
        <v>5.9</v>
      </c>
      <c r="F283" s="81">
        <v>10</v>
      </c>
      <c r="G283" s="84" t="s">
        <v>2996</v>
      </c>
      <c r="H283" s="77">
        <v>850</v>
      </c>
      <c r="I283" s="85" t="s">
        <v>2985</v>
      </c>
      <c r="K283" s="78">
        <f>((VLOOKUP(A283,ProdCat!A$1:K$3000,11,FALSE))+(VLOOKUP(A283,ProdCat!A$2:K$3000,8,FALSE)))</f>
        <v>11.5</v>
      </c>
      <c r="L283" s="78">
        <f>((VLOOKUP(A283,ProdCat!A$1:K$3000,10,FALSE)+(VLOOKUP(A283,ProdCat!A$2:K$3000,8,FALSE))))</f>
        <v>5.9</v>
      </c>
      <c r="M283" s="79" t="str">
        <f t="shared" si="15"/>
        <v/>
      </c>
      <c r="N283" s="79" t="str">
        <f t="shared" si="16"/>
        <v/>
      </c>
      <c r="O283" s="79" t="str">
        <f t="shared" si="17"/>
        <v/>
      </c>
    </row>
    <row r="284" spans="1:15" x14ac:dyDescent="0.2">
      <c r="A284" s="81" t="s">
        <v>2956</v>
      </c>
      <c r="B284" s="82" t="s">
        <v>74</v>
      </c>
      <c r="C284" s="83">
        <v>19.75</v>
      </c>
      <c r="D284" s="81">
        <v>10</v>
      </c>
      <c r="E284" s="83">
        <v>10.3</v>
      </c>
      <c r="F284" s="81">
        <v>10</v>
      </c>
      <c r="G284" s="84" t="s">
        <v>298</v>
      </c>
      <c r="H284" s="77">
        <v>210</v>
      </c>
      <c r="I284" s="85" t="s">
        <v>2985</v>
      </c>
      <c r="K284" s="78">
        <f>((VLOOKUP(A284,ProdCat!A$1:K$3000,11,FALSE))+(VLOOKUP(A284,ProdCat!A$2:K$3000,8,FALSE)))</f>
        <v>19.75</v>
      </c>
      <c r="L284" s="78">
        <f>((VLOOKUP(A284,ProdCat!A$1:K$3000,10,FALSE)+(VLOOKUP(A284,ProdCat!A$2:K$3000,8,FALSE))))</f>
        <v>10.3</v>
      </c>
      <c r="M284" s="79" t="str">
        <f t="shared" si="15"/>
        <v/>
      </c>
      <c r="N284" s="79" t="str">
        <f t="shared" si="16"/>
        <v/>
      </c>
      <c r="O284" s="79" t="str">
        <f t="shared" si="17"/>
        <v/>
      </c>
    </row>
    <row r="285" spans="1:15" x14ac:dyDescent="0.2">
      <c r="A285" s="81" t="s">
        <v>2958</v>
      </c>
      <c r="B285" s="82" t="s">
        <v>72</v>
      </c>
      <c r="C285" s="83">
        <v>24.25</v>
      </c>
      <c r="D285" s="81">
        <v>10</v>
      </c>
      <c r="E285" s="83">
        <v>12.5</v>
      </c>
      <c r="F285" s="81">
        <v>10</v>
      </c>
      <c r="G285" s="84" t="s">
        <v>298</v>
      </c>
      <c r="H285" s="77">
        <v>20</v>
      </c>
      <c r="I285" s="85" t="s">
        <v>2985</v>
      </c>
      <c r="K285" s="78">
        <f>((VLOOKUP(A285,ProdCat!A$1:K$3000,11,FALSE))+(VLOOKUP(A285,ProdCat!A$2:K$3000,8,FALSE)))</f>
        <v>24.25</v>
      </c>
      <c r="L285" s="78">
        <f>((VLOOKUP(A285,ProdCat!A$1:K$3000,10,FALSE)+(VLOOKUP(A285,ProdCat!A$2:K$3000,8,FALSE))))</f>
        <v>12.5</v>
      </c>
      <c r="M285" s="79" t="str">
        <f t="shared" si="15"/>
        <v/>
      </c>
      <c r="N285" s="79" t="str">
        <f t="shared" si="16"/>
        <v/>
      </c>
      <c r="O285" s="79" t="str">
        <f t="shared" si="17"/>
        <v/>
      </c>
    </row>
    <row r="286" spans="1:15" x14ac:dyDescent="0.2">
      <c r="A286" s="81" t="s">
        <v>2959</v>
      </c>
      <c r="B286" s="82" t="s">
        <v>68</v>
      </c>
      <c r="C286" s="83">
        <v>30.1</v>
      </c>
      <c r="D286" s="81">
        <v>10</v>
      </c>
      <c r="E286" s="83">
        <v>15.35</v>
      </c>
      <c r="F286" s="81">
        <v>10</v>
      </c>
      <c r="G286" s="84" t="s">
        <v>298</v>
      </c>
      <c r="H286" s="77">
        <v>440</v>
      </c>
      <c r="I286" s="85" t="s">
        <v>2985</v>
      </c>
      <c r="K286" s="78">
        <f>((VLOOKUP(A286,ProdCat!A$1:K$3000,11,FALSE))+(VLOOKUP(A286,ProdCat!A$2:K$3000,8,FALSE)))</f>
        <v>30.1</v>
      </c>
      <c r="L286" s="78">
        <f>((VLOOKUP(A286,ProdCat!A$1:K$3000,10,FALSE)+(VLOOKUP(A286,ProdCat!A$2:K$3000,8,FALSE))))</f>
        <v>15.35</v>
      </c>
      <c r="M286" s="79" t="str">
        <f t="shared" si="15"/>
        <v/>
      </c>
      <c r="N286" s="79" t="str">
        <f t="shared" si="16"/>
        <v/>
      </c>
      <c r="O286" s="79" t="str">
        <f t="shared" si="17"/>
        <v/>
      </c>
    </row>
    <row r="287" spans="1:15" x14ac:dyDescent="0.2">
      <c r="A287" s="81" t="s">
        <v>2960</v>
      </c>
      <c r="B287" s="82" t="s">
        <v>73</v>
      </c>
      <c r="C287" s="83">
        <v>34.6</v>
      </c>
      <c r="D287" s="81">
        <v>10</v>
      </c>
      <c r="E287" s="83">
        <v>17.55</v>
      </c>
      <c r="F287" s="81">
        <v>10</v>
      </c>
      <c r="G287" s="84" t="s">
        <v>298</v>
      </c>
      <c r="H287" s="77">
        <v>120</v>
      </c>
      <c r="I287" s="85" t="s">
        <v>2985</v>
      </c>
      <c r="K287" s="78">
        <f>((VLOOKUP(A287,ProdCat!A$1:K$3000,11,FALSE))+(VLOOKUP(A287,ProdCat!A$2:K$3000,8,FALSE)))</f>
        <v>34.6</v>
      </c>
      <c r="L287" s="78">
        <f>((VLOOKUP(A287,ProdCat!A$1:K$3000,10,FALSE)+(VLOOKUP(A287,ProdCat!A$2:K$3000,8,FALSE))))</f>
        <v>17.55</v>
      </c>
      <c r="M287" s="79" t="str">
        <f t="shared" si="15"/>
        <v/>
      </c>
      <c r="N287" s="79" t="str">
        <f t="shared" si="16"/>
        <v/>
      </c>
      <c r="O287" s="79" t="str">
        <f t="shared" si="17"/>
        <v/>
      </c>
    </row>
    <row r="288" spans="1:15" x14ac:dyDescent="0.2">
      <c r="A288" s="81" t="s">
        <v>3224</v>
      </c>
      <c r="B288" s="82" t="s">
        <v>3520</v>
      </c>
      <c r="C288" s="83">
        <v>4.5</v>
      </c>
      <c r="D288" s="81">
        <v>20</v>
      </c>
      <c r="E288" s="83">
        <v>2.2000000000000002</v>
      </c>
      <c r="F288" s="81">
        <v>20</v>
      </c>
      <c r="G288" s="84" t="s">
        <v>203</v>
      </c>
      <c r="H288" s="77">
        <v>490</v>
      </c>
      <c r="I288" s="85" t="s">
        <v>2985</v>
      </c>
      <c r="K288" s="78">
        <f>((VLOOKUP(A288,ProdCat!A$1:K$3000,11,FALSE))+(VLOOKUP(A288,ProdCat!A$2:K$3000,8,FALSE)))</f>
        <v>4.5</v>
      </c>
      <c r="L288" s="78">
        <f>((VLOOKUP(A288,ProdCat!A$1:K$3000,10,FALSE)+(VLOOKUP(A288,ProdCat!A$2:K$3000,8,FALSE))))</f>
        <v>2.2000000000000002</v>
      </c>
      <c r="M288" s="79" t="str">
        <f t="shared" si="15"/>
        <v/>
      </c>
      <c r="N288" s="79" t="str">
        <f t="shared" si="16"/>
        <v/>
      </c>
      <c r="O288" s="79" t="str">
        <f t="shared" si="17"/>
        <v/>
      </c>
    </row>
    <row r="289" spans="1:15" x14ac:dyDescent="0.2">
      <c r="A289" s="81" t="s">
        <v>3225</v>
      </c>
      <c r="B289" s="82" t="s">
        <v>3521</v>
      </c>
      <c r="C289" s="83">
        <v>6.15</v>
      </c>
      <c r="D289" s="81">
        <v>20</v>
      </c>
      <c r="E289" s="83">
        <v>3</v>
      </c>
      <c r="F289" s="81">
        <v>20</v>
      </c>
      <c r="G289" s="84" t="s">
        <v>203</v>
      </c>
      <c r="H289" s="77">
        <v>380</v>
      </c>
      <c r="I289" s="85" t="s">
        <v>2985</v>
      </c>
      <c r="K289" s="78">
        <f>((VLOOKUP(A289,ProdCat!A$1:K$3000,11,FALSE))+(VLOOKUP(A289,ProdCat!A$2:K$3000,8,FALSE)))</f>
        <v>6.15</v>
      </c>
      <c r="L289" s="78">
        <f>((VLOOKUP(A289,ProdCat!A$1:K$3000,10,FALSE)+(VLOOKUP(A289,ProdCat!A$2:K$3000,8,FALSE))))</f>
        <v>3</v>
      </c>
      <c r="M289" s="79" t="str">
        <f t="shared" si="15"/>
        <v/>
      </c>
      <c r="N289" s="79" t="str">
        <f t="shared" si="16"/>
        <v/>
      </c>
      <c r="O289" s="79" t="str">
        <f t="shared" si="17"/>
        <v/>
      </c>
    </row>
    <row r="290" spans="1:15" x14ac:dyDescent="0.2">
      <c r="A290" s="81" t="s">
        <v>460</v>
      </c>
      <c r="B290" s="82" t="s">
        <v>76</v>
      </c>
      <c r="C290" s="83">
        <v>4</v>
      </c>
      <c r="D290" s="81">
        <v>50</v>
      </c>
      <c r="E290" s="83">
        <v>1.95</v>
      </c>
      <c r="F290" s="81">
        <v>50</v>
      </c>
      <c r="G290" s="84" t="s">
        <v>203</v>
      </c>
      <c r="H290" s="77">
        <v>380</v>
      </c>
      <c r="I290" s="85" t="s">
        <v>2985</v>
      </c>
      <c r="K290" s="78">
        <f>((VLOOKUP(A290,ProdCat!A$1:K$3000,11,FALSE))+(VLOOKUP(A290,ProdCat!A$2:K$3000,8,FALSE)))</f>
        <v>4</v>
      </c>
      <c r="L290" s="78">
        <f>((VLOOKUP(A290,ProdCat!A$1:K$3000,10,FALSE)+(VLOOKUP(A290,ProdCat!A$2:K$3000,8,FALSE))))</f>
        <v>1.95</v>
      </c>
      <c r="M290" s="79" t="str">
        <f t="shared" si="15"/>
        <v/>
      </c>
      <c r="N290" s="79" t="str">
        <f t="shared" si="16"/>
        <v/>
      </c>
      <c r="O290" s="79" t="str">
        <f t="shared" si="17"/>
        <v/>
      </c>
    </row>
    <row r="291" spans="1:15" x14ac:dyDescent="0.2">
      <c r="A291" s="81" t="s">
        <v>462</v>
      </c>
      <c r="B291" s="82" t="s">
        <v>77</v>
      </c>
      <c r="C291" s="83">
        <v>5.15</v>
      </c>
      <c r="D291" s="81">
        <v>50</v>
      </c>
      <c r="E291" s="83">
        <v>2.5</v>
      </c>
      <c r="F291" s="81">
        <v>50</v>
      </c>
      <c r="G291" s="84" t="s">
        <v>203</v>
      </c>
      <c r="H291" s="77">
        <v>60</v>
      </c>
      <c r="I291" s="85" t="s">
        <v>2985</v>
      </c>
      <c r="K291" s="78">
        <f>((VLOOKUP(A291,ProdCat!A$1:K$3000,11,FALSE))+(VLOOKUP(A291,ProdCat!A$2:K$3000,8,FALSE)))</f>
        <v>5.15</v>
      </c>
      <c r="L291" s="78">
        <f>((VLOOKUP(A291,ProdCat!A$1:K$3000,10,FALSE)+(VLOOKUP(A291,ProdCat!A$2:K$3000,8,FALSE))))</f>
        <v>2.5</v>
      </c>
      <c r="M291" s="79" t="str">
        <f t="shared" si="15"/>
        <v/>
      </c>
      <c r="N291" s="79" t="str">
        <f t="shared" si="16"/>
        <v/>
      </c>
      <c r="O291" s="79" t="str">
        <f t="shared" si="17"/>
        <v/>
      </c>
    </row>
    <row r="292" spans="1:15" x14ac:dyDescent="0.2">
      <c r="A292" s="81" t="s">
        <v>464</v>
      </c>
      <c r="B292" s="82" t="s">
        <v>78</v>
      </c>
      <c r="C292" s="83">
        <v>6.15</v>
      </c>
      <c r="D292" s="81">
        <v>50</v>
      </c>
      <c r="E292" s="83">
        <v>3</v>
      </c>
      <c r="F292" s="81">
        <v>50</v>
      </c>
      <c r="G292" s="84" t="s">
        <v>203</v>
      </c>
      <c r="H292" s="77">
        <v>830</v>
      </c>
      <c r="I292" s="85" t="s">
        <v>2985</v>
      </c>
      <c r="K292" s="78">
        <f>((VLOOKUP(A292,ProdCat!A$1:K$3000,11,FALSE))+(VLOOKUP(A292,ProdCat!A$2:K$3000,8,FALSE)))</f>
        <v>6.15</v>
      </c>
      <c r="L292" s="78">
        <f>((VLOOKUP(A292,ProdCat!A$1:K$3000,10,FALSE)+(VLOOKUP(A292,ProdCat!A$2:K$3000,8,FALSE))))</f>
        <v>3</v>
      </c>
      <c r="M292" s="79" t="str">
        <f t="shared" si="15"/>
        <v/>
      </c>
      <c r="N292" s="79" t="str">
        <f t="shared" si="16"/>
        <v/>
      </c>
      <c r="O292" s="79" t="str">
        <f t="shared" si="17"/>
        <v/>
      </c>
    </row>
    <row r="293" spans="1:15" x14ac:dyDescent="0.2">
      <c r="A293" s="81" t="s">
        <v>466</v>
      </c>
      <c r="B293" s="82" t="s">
        <v>86</v>
      </c>
      <c r="C293" s="83">
        <v>6.95</v>
      </c>
      <c r="D293" s="81">
        <v>20</v>
      </c>
      <c r="E293" s="83">
        <v>3.4</v>
      </c>
      <c r="F293" s="81">
        <v>20</v>
      </c>
      <c r="G293" s="84" t="s">
        <v>203</v>
      </c>
      <c r="H293" s="77">
        <v>820</v>
      </c>
      <c r="I293" s="85" t="s">
        <v>2985</v>
      </c>
      <c r="K293" s="78">
        <f>((VLOOKUP(A293,ProdCat!A$1:K$3000,11,FALSE))+(VLOOKUP(A293,ProdCat!A$2:K$3000,8,FALSE)))</f>
        <v>6.95</v>
      </c>
      <c r="L293" s="78">
        <f>((VLOOKUP(A293,ProdCat!A$1:K$3000,10,FALSE)+(VLOOKUP(A293,ProdCat!A$2:K$3000,8,FALSE))))</f>
        <v>3.4</v>
      </c>
      <c r="M293" s="79" t="str">
        <f t="shared" si="15"/>
        <v/>
      </c>
      <c r="N293" s="79" t="str">
        <f t="shared" si="16"/>
        <v/>
      </c>
      <c r="O293" s="79" t="str">
        <f t="shared" si="17"/>
        <v/>
      </c>
    </row>
    <row r="294" spans="1:15" x14ac:dyDescent="0.2">
      <c r="A294" s="81" t="s">
        <v>2697</v>
      </c>
      <c r="B294" s="82" t="s">
        <v>83</v>
      </c>
      <c r="C294" s="83">
        <v>12.4</v>
      </c>
      <c r="D294" s="81">
        <v>10</v>
      </c>
      <c r="E294" s="83">
        <v>6.05</v>
      </c>
      <c r="F294" s="81">
        <v>10</v>
      </c>
      <c r="G294" s="84" t="s">
        <v>2698</v>
      </c>
      <c r="H294" s="77">
        <v>80</v>
      </c>
      <c r="I294" s="85" t="s">
        <v>2985</v>
      </c>
      <c r="K294" s="78">
        <f>((VLOOKUP(A294,ProdCat!A$1:K$3000,11,FALSE))+(VLOOKUP(A294,ProdCat!A$2:K$3000,8,FALSE)))</f>
        <v>12.4</v>
      </c>
      <c r="L294" s="78">
        <f>((VLOOKUP(A294,ProdCat!A$1:K$3000,10,FALSE)+(VLOOKUP(A294,ProdCat!A$2:K$3000,8,FALSE))))</f>
        <v>6.05</v>
      </c>
      <c r="M294" s="79" t="str">
        <f t="shared" si="15"/>
        <v/>
      </c>
      <c r="N294" s="79" t="str">
        <f t="shared" si="16"/>
        <v/>
      </c>
      <c r="O294" s="79" t="str">
        <f t="shared" si="17"/>
        <v/>
      </c>
    </row>
    <row r="295" spans="1:15" x14ac:dyDescent="0.2">
      <c r="A295" s="81" t="s">
        <v>1684</v>
      </c>
      <c r="B295" s="82" t="s">
        <v>83</v>
      </c>
      <c r="C295" s="83">
        <v>13.1</v>
      </c>
      <c r="D295" s="81">
        <v>10</v>
      </c>
      <c r="E295" s="83">
        <v>6.75</v>
      </c>
      <c r="F295" s="81">
        <v>10</v>
      </c>
      <c r="G295" s="84" t="s">
        <v>299</v>
      </c>
      <c r="H295" s="77">
        <v>1390</v>
      </c>
      <c r="I295" s="85" t="s">
        <v>2985</v>
      </c>
      <c r="K295" s="78">
        <f>((VLOOKUP(A295,ProdCat!A$1:K$3000,11,FALSE))+(VLOOKUP(A295,ProdCat!A$2:K$3000,8,FALSE)))</f>
        <v>13.1</v>
      </c>
      <c r="L295" s="78">
        <f>((VLOOKUP(A295,ProdCat!A$1:K$3000,10,FALSE)+(VLOOKUP(A295,ProdCat!A$2:K$3000,8,FALSE))))</f>
        <v>6.75</v>
      </c>
      <c r="M295" s="79" t="str">
        <f t="shared" si="15"/>
        <v/>
      </c>
      <c r="N295" s="79" t="str">
        <f t="shared" si="16"/>
        <v/>
      </c>
      <c r="O295" s="79" t="str">
        <f t="shared" si="17"/>
        <v/>
      </c>
    </row>
    <row r="296" spans="1:15" x14ac:dyDescent="0.2">
      <c r="A296" s="81" t="s">
        <v>474</v>
      </c>
      <c r="B296" s="82" t="s">
        <v>81</v>
      </c>
      <c r="C296" s="83">
        <v>1.55</v>
      </c>
      <c r="D296" s="81">
        <v>50</v>
      </c>
      <c r="E296" s="83">
        <v>0.75</v>
      </c>
      <c r="F296" s="81">
        <v>50</v>
      </c>
      <c r="G296" s="84" t="s">
        <v>42</v>
      </c>
      <c r="H296" s="77">
        <v>34120</v>
      </c>
      <c r="I296" s="85" t="s">
        <v>2985</v>
      </c>
      <c r="K296" s="78">
        <f>((VLOOKUP(A296,ProdCat!A$1:K$3000,11,FALSE))+(VLOOKUP(A296,ProdCat!A$2:K$3000,8,FALSE)))</f>
        <v>1.55</v>
      </c>
      <c r="L296" s="78">
        <f>((VLOOKUP(A296,ProdCat!A$1:K$3000,10,FALSE)+(VLOOKUP(A296,ProdCat!A$2:K$3000,8,FALSE))))</f>
        <v>0.75</v>
      </c>
      <c r="M296" s="79" t="str">
        <f t="shared" si="15"/>
        <v/>
      </c>
      <c r="N296" s="79" t="str">
        <f t="shared" si="16"/>
        <v/>
      </c>
      <c r="O296" s="79" t="str">
        <f t="shared" si="17"/>
        <v/>
      </c>
    </row>
    <row r="297" spans="1:15" x14ac:dyDescent="0.2">
      <c r="A297" s="81" t="s">
        <v>475</v>
      </c>
      <c r="B297" s="82" t="s">
        <v>59</v>
      </c>
      <c r="C297" s="83">
        <v>1.95</v>
      </c>
      <c r="D297" s="81">
        <v>50</v>
      </c>
      <c r="E297" s="83">
        <v>0.95</v>
      </c>
      <c r="F297" s="81">
        <v>50</v>
      </c>
      <c r="G297" s="84" t="s">
        <v>42</v>
      </c>
      <c r="H297" s="77">
        <v>36640</v>
      </c>
      <c r="I297" s="85" t="s">
        <v>2985</v>
      </c>
      <c r="K297" s="78">
        <f>((VLOOKUP(A297,ProdCat!A$1:K$3000,11,FALSE))+(VLOOKUP(A297,ProdCat!A$2:K$3000,8,FALSE)))</f>
        <v>1.95</v>
      </c>
      <c r="L297" s="78">
        <f>((VLOOKUP(A297,ProdCat!A$1:K$3000,10,FALSE)+(VLOOKUP(A297,ProdCat!A$2:K$3000,8,FALSE))))</f>
        <v>0.95</v>
      </c>
      <c r="M297" s="79" t="str">
        <f t="shared" si="15"/>
        <v/>
      </c>
      <c r="N297" s="79" t="str">
        <f t="shared" si="16"/>
        <v/>
      </c>
      <c r="O297" s="79" t="str">
        <f t="shared" si="17"/>
        <v/>
      </c>
    </row>
    <row r="298" spans="1:15" x14ac:dyDescent="0.2">
      <c r="A298" s="81" t="s">
        <v>470</v>
      </c>
      <c r="B298" s="82" t="s">
        <v>61</v>
      </c>
      <c r="C298" s="83">
        <v>2.35</v>
      </c>
      <c r="D298" s="81">
        <v>50</v>
      </c>
      <c r="E298" s="83">
        <v>1.1499999999999999</v>
      </c>
      <c r="F298" s="81">
        <v>50</v>
      </c>
      <c r="G298" s="84" t="s">
        <v>42</v>
      </c>
      <c r="H298" s="77">
        <v>11230</v>
      </c>
      <c r="I298" s="85" t="s">
        <v>2985</v>
      </c>
      <c r="K298" s="78">
        <f>((VLOOKUP(A298,ProdCat!A$1:K$3000,11,FALSE))+(VLOOKUP(A298,ProdCat!A$2:K$3000,8,FALSE)))</f>
        <v>2.35</v>
      </c>
      <c r="L298" s="78">
        <f>((VLOOKUP(A298,ProdCat!A$1:K$3000,10,FALSE)+(VLOOKUP(A298,ProdCat!A$2:K$3000,8,FALSE))))</f>
        <v>1.1499999999999999</v>
      </c>
      <c r="M298" s="79" t="str">
        <f t="shared" si="15"/>
        <v/>
      </c>
      <c r="N298" s="79" t="str">
        <f t="shared" si="16"/>
        <v/>
      </c>
      <c r="O298" s="79" t="str">
        <f t="shared" si="17"/>
        <v/>
      </c>
    </row>
    <row r="299" spans="1:15" x14ac:dyDescent="0.2">
      <c r="A299" s="81" t="s">
        <v>471</v>
      </c>
      <c r="B299" s="82" t="s">
        <v>64</v>
      </c>
      <c r="C299" s="83">
        <v>2.95</v>
      </c>
      <c r="D299" s="81">
        <v>50</v>
      </c>
      <c r="E299" s="83">
        <v>1.45</v>
      </c>
      <c r="F299" s="81">
        <v>50</v>
      </c>
      <c r="G299" s="84" t="s">
        <v>42</v>
      </c>
      <c r="H299" s="77">
        <v>5690</v>
      </c>
      <c r="I299" s="85" t="s">
        <v>2985</v>
      </c>
      <c r="K299" s="78">
        <f>((VLOOKUP(A299,ProdCat!A$1:K$3000,11,FALSE))+(VLOOKUP(A299,ProdCat!A$2:K$3000,8,FALSE)))</f>
        <v>2.95</v>
      </c>
      <c r="L299" s="78">
        <f>((VLOOKUP(A299,ProdCat!A$1:K$3000,10,FALSE)+(VLOOKUP(A299,ProdCat!A$2:K$3000,8,FALSE))))</f>
        <v>1.45</v>
      </c>
      <c r="M299" s="79" t="str">
        <f t="shared" si="15"/>
        <v/>
      </c>
      <c r="N299" s="79" t="str">
        <f t="shared" si="16"/>
        <v/>
      </c>
      <c r="O299" s="79" t="str">
        <f t="shared" si="17"/>
        <v/>
      </c>
    </row>
    <row r="300" spans="1:15" x14ac:dyDescent="0.2">
      <c r="A300" s="81" t="s">
        <v>472</v>
      </c>
      <c r="B300" s="82" t="s">
        <v>62</v>
      </c>
      <c r="C300" s="83">
        <v>3.8</v>
      </c>
      <c r="D300" s="81">
        <v>20</v>
      </c>
      <c r="E300" s="83">
        <v>1.85</v>
      </c>
      <c r="F300" s="81">
        <v>20</v>
      </c>
      <c r="G300" s="84" t="s">
        <v>42</v>
      </c>
      <c r="H300" s="77">
        <v>3150</v>
      </c>
      <c r="I300" s="85" t="s">
        <v>2985</v>
      </c>
      <c r="K300" s="78">
        <f>((VLOOKUP(A300,ProdCat!A$1:K$3000,11,FALSE))+(VLOOKUP(A300,ProdCat!A$2:K$3000,8,FALSE)))</f>
        <v>3.8</v>
      </c>
      <c r="L300" s="78">
        <f>((VLOOKUP(A300,ProdCat!A$1:K$3000,10,FALSE)+(VLOOKUP(A300,ProdCat!A$2:K$3000,8,FALSE))))</f>
        <v>1.85</v>
      </c>
      <c r="M300" s="79" t="str">
        <f t="shared" si="15"/>
        <v/>
      </c>
      <c r="N300" s="79" t="str">
        <f t="shared" si="16"/>
        <v/>
      </c>
      <c r="O300" s="79" t="str">
        <f t="shared" si="17"/>
        <v/>
      </c>
    </row>
    <row r="301" spans="1:15" x14ac:dyDescent="0.2">
      <c r="A301" s="81" t="s">
        <v>482</v>
      </c>
      <c r="B301" s="82" t="s">
        <v>81</v>
      </c>
      <c r="C301" s="83">
        <v>2.25</v>
      </c>
      <c r="D301" s="81">
        <v>50</v>
      </c>
      <c r="E301" s="83">
        <v>1.1000000000000001</v>
      </c>
      <c r="F301" s="81">
        <v>50</v>
      </c>
      <c r="G301" s="84" t="s">
        <v>148</v>
      </c>
      <c r="H301" s="77">
        <v>2010</v>
      </c>
      <c r="I301" s="85" t="s">
        <v>2985</v>
      </c>
      <c r="K301" s="78">
        <f>((VLOOKUP(A301,ProdCat!A$1:K$3000,11,FALSE))+(VLOOKUP(A301,ProdCat!A$2:K$3000,8,FALSE)))</f>
        <v>2.25</v>
      </c>
      <c r="L301" s="78">
        <f>((VLOOKUP(A301,ProdCat!A$1:K$3000,10,FALSE)+(VLOOKUP(A301,ProdCat!A$2:K$3000,8,FALSE))))</f>
        <v>1.1000000000000001</v>
      </c>
      <c r="M301" s="79" t="str">
        <f t="shared" si="15"/>
        <v/>
      </c>
      <c r="N301" s="79" t="str">
        <f t="shared" si="16"/>
        <v/>
      </c>
      <c r="O301" s="79" t="str">
        <f t="shared" si="17"/>
        <v/>
      </c>
    </row>
    <row r="302" spans="1:15" x14ac:dyDescent="0.2">
      <c r="A302" s="81" t="s">
        <v>483</v>
      </c>
      <c r="B302" s="82" t="s">
        <v>59</v>
      </c>
      <c r="C302" s="83">
        <v>3.2</v>
      </c>
      <c r="D302" s="81">
        <v>50</v>
      </c>
      <c r="E302" s="83">
        <v>1.55</v>
      </c>
      <c r="F302" s="81">
        <v>50</v>
      </c>
      <c r="G302" s="84" t="s">
        <v>148</v>
      </c>
      <c r="H302" s="77">
        <v>1080</v>
      </c>
      <c r="I302" s="85" t="s">
        <v>2985</v>
      </c>
      <c r="K302" s="78">
        <f>((VLOOKUP(A302,ProdCat!A$1:K$3000,11,FALSE))+(VLOOKUP(A302,ProdCat!A$2:K$3000,8,FALSE)))</f>
        <v>3.2</v>
      </c>
      <c r="L302" s="78">
        <f>((VLOOKUP(A302,ProdCat!A$1:K$3000,10,FALSE)+(VLOOKUP(A302,ProdCat!A$2:K$3000,8,FALSE))))</f>
        <v>1.55</v>
      </c>
      <c r="M302" s="79" t="str">
        <f t="shared" si="15"/>
        <v/>
      </c>
      <c r="N302" s="79" t="str">
        <f t="shared" si="16"/>
        <v/>
      </c>
      <c r="O302" s="79" t="str">
        <f t="shared" si="17"/>
        <v/>
      </c>
    </row>
    <row r="303" spans="1:15" x14ac:dyDescent="0.2">
      <c r="A303" s="81" t="s">
        <v>480</v>
      </c>
      <c r="B303" s="82" t="s">
        <v>64</v>
      </c>
      <c r="C303" s="83">
        <v>4.7</v>
      </c>
      <c r="D303" s="81">
        <v>50</v>
      </c>
      <c r="E303" s="83">
        <v>2.2999999999999998</v>
      </c>
      <c r="F303" s="81">
        <v>50</v>
      </c>
      <c r="G303" s="84" t="s">
        <v>148</v>
      </c>
      <c r="H303" s="77">
        <v>340</v>
      </c>
      <c r="I303" s="85" t="s">
        <v>2985</v>
      </c>
      <c r="K303" s="78">
        <f>((VLOOKUP(A303,ProdCat!A$1:K$3000,11,FALSE))+(VLOOKUP(A303,ProdCat!A$2:K$3000,8,FALSE)))</f>
        <v>4.7</v>
      </c>
      <c r="L303" s="78">
        <f>((VLOOKUP(A303,ProdCat!A$1:K$3000,10,FALSE)+(VLOOKUP(A303,ProdCat!A$2:K$3000,8,FALSE))))</f>
        <v>2.2999999999999998</v>
      </c>
      <c r="M303" s="79" t="str">
        <f t="shared" si="15"/>
        <v/>
      </c>
      <c r="N303" s="79" t="str">
        <f t="shared" si="16"/>
        <v/>
      </c>
      <c r="O303" s="79" t="str">
        <f t="shared" si="17"/>
        <v/>
      </c>
    </row>
    <row r="304" spans="1:15" x14ac:dyDescent="0.2">
      <c r="A304" s="81" t="s">
        <v>3274</v>
      </c>
      <c r="B304" s="82" t="s">
        <v>3082</v>
      </c>
      <c r="C304" s="83">
        <v>10.55</v>
      </c>
      <c r="D304" s="81">
        <v>20</v>
      </c>
      <c r="E304" s="83">
        <v>5.15</v>
      </c>
      <c r="F304" s="81">
        <v>20</v>
      </c>
      <c r="G304" s="84" t="s">
        <v>149</v>
      </c>
      <c r="H304" s="77">
        <v>890</v>
      </c>
      <c r="I304" s="85" t="s">
        <v>2985</v>
      </c>
      <c r="K304" s="78">
        <f>((VLOOKUP(A304,ProdCat!A$1:K$3000,11,FALSE))+(VLOOKUP(A304,ProdCat!A$2:K$3000,8,FALSE)))</f>
        <v>10.55</v>
      </c>
      <c r="L304" s="78">
        <f>((VLOOKUP(A304,ProdCat!A$1:K$3000,10,FALSE)+(VLOOKUP(A304,ProdCat!A$2:K$3000,8,FALSE))))</f>
        <v>5.15</v>
      </c>
      <c r="M304" s="79" t="str">
        <f t="shared" si="15"/>
        <v/>
      </c>
      <c r="N304" s="79" t="str">
        <f t="shared" si="16"/>
        <v/>
      </c>
      <c r="O304" s="79" t="str">
        <f t="shared" si="17"/>
        <v/>
      </c>
    </row>
    <row r="305" spans="1:15" x14ac:dyDescent="0.2">
      <c r="A305" s="81" t="s">
        <v>3107</v>
      </c>
      <c r="B305" s="82" t="s">
        <v>3108</v>
      </c>
      <c r="C305" s="83">
        <v>13.95</v>
      </c>
      <c r="D305" s="81">
        <v>20</v>
      </c>
      <c r="E305" s="83">
        <v>6.8</v>
      </c>
      <c r="F305" s="81">
        <v>20</v>
      </c>
      <c r="G305" s="84" t="s">
        <v>149</v>
      </c>
      <c r="H305" s="77">
        <v>1620</v>
      </c>
      <c r="I305" s="85" t="s">
        <v>2985</v>
      </c>
      <c r="K305" s="78">
        <f>((VLOOKUP(A305,ProdCat!A$1:K$3000,11,FALSE))+(VLOOKUP(A305,ProdCat!A$2:K$3000,8,FALSE)))</f>
        <v>13.95</v>
      </c>
      <c r="L305" s="78">
        <f>((VLOOKUP(A305,ProdCat!A$1:K$3000,10,FALSE)+(VLOOKUP(A305,ProdCat!A$2:K$3000,8,FALSE))))</f>
        <v>6.8</v>
      </c>
      <c r="M305" s="79" t="str">
        <f t="shared" si="15"/>
        <v/>
      </c>
      <c r="N305" s="79" t="str">
        <f t="shared" si="16"/>
        <v/>
      </c>
      <c r="O305" s="79" t="str">
        <f t="shared" si="17"/>
        <v/>
      </c>
    </row>
    <row r="306" spans="1:15" x14ac:dyDescent="0.2">
      <c r="A306" s="81" t="s">
        <v>3109</v>
      </c>
      <c r="B306" s="82" t="s">
        <v>3110</v>
      </c>
      <c r="C306" s="83">
        <v>18.25</v>
      </c>
      <c r="D306" s="81">
        <v>20</v>
      </c>
      <c r="E306" s="83">
        <v>8.9</v>
      </c>
      <c r="F306" s="81">
        <v>20</v>
      </c>
      <c r="G306" s="84" t="s">
        <v>149</v>
      </c>
      <c r="H306" s="77">
        <v>90</v>
      </c>
      <c r="I306" s="85" t="s">
        <v>2985</v>
      </c>
      <c r="K306" s="78">
        <f>((VLOOKUP(A306,ProdCat!A$1:K$3000,11,FALSE))+(VLOOKUP(A306,ProdCat!A$2:K$3000,8,FALSE)))</f>
        <v>18.25</v>
      </c>
      <c r="L306" s="78">
        <f>((VLOOKUP(A306,ProdCat!A$1:K$3000,10,FALSE)+(VLOOKUP(A306,ProdCat!A$2:K$3000,8,FALSE))))</f>
        <v>8.9</v>
      </c>
      <c r="M306" s="79" t="str">
        <f t="shared" si="15"/>
        <v/>
      </c>
      <c r="N306" s="79" t="str">
        <f t="shared" si="16"/>
        <v/>
      </c>
      <c r="O306" s="79" t="str">
        <f t="shared" si="17"/>
        <v/>
      </c>
    </row>
    <row r="307" spans="1:15" x14ac:dyDescent="0.2">
      <c r="A307" s="81" t="s">
        <v>936</v>
      </c>
      <c r="B307" s="82" t="s">
        <v>59</v>
      </c>
      <c r="C307" s="83">
        <v>7.05</v>
      </c>
      <c r="D307" s="81">
        <v>50</v>
      </c>
      <c r="E307" s="83">
        <v>3.45</v>
      </c>
      <c r="F307" s="81">
        <v>50</v>
      </c>
      <c r="G307" s="84" t="s">
        <v>149</v>
      </c>
      <c r="H307" s="77">
        <v>630</v>
      </c>
      <c r="I307" s="85" t="s">
        <v>2985</v>
      </c>
      <c r="K307" s="78">
        <f>((VLOOKUP(A307,ProdCat!A$1:K$3000,11,FALSE))+(VLOOKUP(A307,ProdCat!A$2:K$3000,8,FALSE)))</f>
        <v>7.05</v>
      </c>
      <c r="L307" s="78">
        <f>((VLOOKUP(A307,ProdCat!A$1:K$3000,10,FALSE)+(VLOOKUP(A307,ProdCat!A$2:K$3000,8,FALSE))))</f>
        <v>3.45</v>
      </c>
      <c r="M307" s="79" t="str">
        <f t="shared" si="15"/>
        <v/>
      </c>
      <c r="N307" s="79" t="str">
        <f t="shared" si="16"/>
        <v/>
      </c>
      <c r="O307" s="79" t="str">
        <f t="shared" si="17"/>
        <v/>
      </c>
    </row>
    <row r="308" spans="1:15" x14ac:dyDescent="0.2">
      <c r="A308" s="81" t="s">
        <v>930</v>
      </c>
      <c r="B308" s="82" t="s">
        <v>61</v>
      </c>
      <c r="C308" s="83">
        <v>12.2</v>
      </c>
      <c r="D308" s="81">
        <v>50</v>
      </c>
      <c r="E308" s="83">
        <v>5.95</v>
      </c>
      <c r="F308" s="81">
        <v>50</v>
      </c>
      <c r="G308" s="84" t="s">
        <v>149</v>
      </c>
      <c r="H308" s="77">
        <v>2080</v>
      </c>
      <c r="I308" s="85" t="s">
        <v>2985</v>
      </c>
      <c r="K308" s="78">
        <f>((VLOOKUP(A308,ProdCat!A$1:K$3000,11,FALSE))+(VLOOKUP(A308,ProdCat!A$2:K$3000,8,FALSE)))</f>
        <v>12.2</v>
      </c>
      <c r="L308" s="78">
        <f>((VLOOKUP(A308,ProdCat!A$1:K$3000,10,FALSE)+(VLOOKUP(A308,ProdCat!A$2:K$3000,8,FALSE))))</f>
        <v>5.95</v>
      </c>
      <c r="M308" s="79" t="str">
        <f t="shared" si="15"/>
        <v/>
      </c>
      <c r="N308" s="79" t="str">
        <f t="shared" si="16"/>
        <v/>
      </c>
      <c r="O308" s="79" t="str">
        <f t="shared" si="17"/>
        <v/>
      </c>
    </row>
    <row r="309" spans="1:15" x14ac:dyDescent="0.2">
      <c r="A309" s="81" t="s">
        <v>931</v>
      </c>
      <c r="B309" s="82" t="s">
        <v>64</v>
      </c>
      <c r="C309" s="83">
        <v>17.100000000000001</v>
      </c>
      <c r="D309" s="81">
        <v>20</v>
      </c>
      <c r="E309" s="83">
        <v>8.35</v>
      </c>
      <c r="F309" s="81">
        <v>20</v>
      </c>
      <c r="G309" s="84" t="s">
        <v>149</v>
      </c>
      <c r="H309" s="77">
        <v>1060</v>
      </c>
      <c r="I309" s="85" t="s">
        <v>2985</v>
      </c>
      <c r="K309" s="78">
        <f>((VLOOKUP(A309,ProdCat!A$1:K$3000,11,FALSE))+(VLOOKUP(A309,ProdCat!A$2:K$3000,8,FALSE)))</f>
        <v>17.100000000000001</v>
      </c>
      <c r="L309" s="78">
        <f>((VLOOKUP(A309,ProdCat!A$1:K$3000,10,FALSE)+(VLOOKUP(A309,ProdCat!A$2:K$3000,8,FALSE))))</f>
        <v>8.35</v>
      </c>
      <c r="M309" s="79" t="str">
        <f t="shared" si="15"/>
        <v/>
      </c>
      <c r="N309" s="79" t="str">
        <f t="shared" si="16"/>
        <v/>
      </c>
      <c r="O309" s="79" t="str">
        <f t="shared" si="17"/>
        <v/>
      </c>
    </row>
    <row r="310" spans="1:15" x14ac:dyDescent="0.2">
      <c r="A310" s="81" t="s">
        <v>932</v>
      </c>
      <c r="B310" s="82" t="s">
        <v>62</v>
      </c>
      <c r="C310" s="83">
        <v>21.95</v>
      </c>
      <c r="D310" s="81">
        <v>20</v>
      </c>
      <c r="E310" s="83">
        <v>10.7</v>
      </c>
      <c r="F310" s="81">
        <v>20</v>
      </c>
      <c r="G310" s="84" t="s">
        <v>149</v>
      </c>
      <c r="H310" s="77">
        <v>460</v>
      </c>
      <c r="I310" s="85" t="s">
        <v>2985</v>
      </c>
      <c r="K310" s="78">
        <f>((VLOOKUP(A310,ProdCat!A$1:K$3000,11,FALSE))+(VLOOKUP(A310,ProdCat!A$2:K$3000,8,FALSE)))</f>
        <v>21.95</v>
      </c>
      <c r="L310" s="78">
        <f>((VLOOKUP(A310,ProdCat!A$1:K$3000,10,FALSE)+(VLOOKUP(A310,ProdCat!A$2:K$3000,8,FALSE))))</f>
        <v>10.7</v>
      </c>
      <c r="M310" s="79" t="str">
        <f t="shared" si="15"/>
        <v/>
      </c>
      <c r="N310" s="79" t="str">
        <f t="shared" si="16"/>
        <v/>
      </c>
      <c r="O310" s="79" t="str">
        <f t="shared" si="17"/>
        <v/>
      </c>
    </row>
    <row r="311" spans="1:15" x14ac:dyDescent="0.2">
      <c r="A311" s="81" t="s">
        <v>933</v>
      </c>
      <c r="B311" s="82" t="s">
        <v>63</v>
      </c>
      <c r="C311" s="83">
        <v>23.8</v>
      </c>
      <c r="D311" s="81">
        <v>10</v>
      </c>
      <c r="E311" s="83">
        <v>11.6</v>
      </c>
      <c r="F311" s="81">
        <v>10</v>
      </c>
      <c r="G311" s="84" t="s">
        <v>149</v>
      </c>
      <c r="H311" s="77">
        <v>70</v>
      </c>
      <c r="I311" s="85" t="s">
        <v>2985</v>
      </c>
      <c r="K311" s="78">
        <f>((VLOOKUP(A311,ProdCat!A$1:K$3000,11,FALSE))+(VLOOKUP(A311,ProdCat!A$2:K$3000,8,FALSE)))</f>
        <v>23.8</v>
      </c>
      <c r="L311" s="78">
        <f>((VLOOKUP(A311,ProdCat!A$1:K$3000,10,FALSE)+(VLOOKUP(A311,ProdCat!A$2:K$3000,8,FALSE))))</f>
        <v>11.6</v>
      </c>
      <c r="M311" s="79" t="str">
        <f t="shared" si="15"/>
        <v/>
      </c>
      <c r="N311" s="79" t="str">
        <f t="shared" si="16"/>
        <v/>
      </c>
      <c r="O311" s="79" t="str">
        <f t="shared" si="17"/>
        <v/>
      </c>
    </row>
    <row r="312" spans="1:15" x14ac:dyDescent="0.2">
      <c r="A312" s="81" t="s">
        <v>3111</v>
      </c>
      <c r="B312" s="82" t="s">
        <v>61</v>
      </c>
      <c r="C312" s="83">
        <v>12.2</v>
      </c>
      <c r="D312" s="81">
        <v>50</v>
      </c>
      <c r="E312" s="83">
        <v>5.95</v>
      </c>
      <c r="F312" s="81">
        <v>50</v>
      </c>
      <c r="G312" s="84" t="s">
        <v>3112</v>
      </c>
      <c r="H312" s="77">
        <v>420</v>
      </c>
      <c r="I312" s="85" t="s">
        <v>2985</v>
      </c>
      <c r="K312" s="78">
        <f>((VLOOKUP(A312,ProdCat!A$1:K$3000,11,FALSE))+(VLOOKUP(A312,ProdCat!A$2:K$3000,8,FALSE)))</f>
        <v>12.2</v>
      </c>
      <c r="L312" s="78">
        <f>((VLOOKUP(A312,ProdCat!A$1:K$3000,10,FALSE)+(VLOOKUP(A312,ProdCat!A$2:K$3000,8,FALSE))))</f>
        <v>5.95</v>
      </c>
      <c r="M312" s="79" t="str">
        <f t="shared" si="15"/>
        <v/>
      </c>
      <c r="N312" s="79" t="str">
        <f t="shared" si="16"/>
        <v/>
      </c>
      <c r="O312" s="79" t="str">
        <f t="shared" si="17"/>
        <v/>
      </c>
    </row>
    <row r="313" spans="1:15" x14ac:dyDescent="0.2">
      <c r="A313" s="81" t="s">
        <v>3113</v>
      </c>
      <c r="B313" s="82" t="s">
        <v>64</v>
      </c>
      <c r="C313" s="83">
        <v>17.100000000000001</v>
      </c>
      <c r="D313" s="81">
        <v>20</v>
      </c>
      <c r="E313" s="83">
        <v>8.35</v>
      </c>
      <c r="F313" s="81">
        <v>20</v>
      </c>
      <c r="G313" s="84" t="s">
        <v>3112</v>
      </c>
      <c r="H313" s="77">
        <v>250</v>
      </c>
      <c r="I313" s="85" t="s">
        <v>2985</v>
      </c>
      <c r="K313" s="78">
        <f>((VLOOKUP(A313,ProdCat!A$1:K$3000,11,FALSE))+(VLOOKUP(A313,ProdCat!A$2:K$3000,8,FALSE)))</f>
        <v>17.100000000000001</v>
      </c>
      <c r="L313" s="78">
        <f>((VLOOKUP(A313,ProdCat!A$1:K$3000,10,FALSE)+(VLOOKUP(A313,ProdCat!A$2:K$3000,8,FALSE))))</f>
        <v>8.35</v>
      </c>
      <c r="M313" s="79" t="str">
        <f t="shared" ref="M313:M376" si="18">IF(C313=K313,"","FIX")</f>
        <v/>
      </c>
      <c r="N313" s="79" t="str">
        <f t="shared" ref="N313:N376" si="19">IF(E313=L313,"","FIX")</f>
        <v/>
      </c>
      <c r="O313" s="79" t="str">
        <f t="shared" ref="O313:O376" si="20">IF(H313&lt;D313,"Do not list","")</f>
        <v/>
      </c>
    </row>
    <row r="314" spans="1:15" ht="38.25" x14ac:dyDescent="0.2">
      <c r="A314" s="81" t="s">
        <v>319</v>
      </c>
      <c r="B314" s="82" t="s">
        <v>127</v>
      </c>
      <c r="C314" s="83">
        <v>3.05</v>
      </c>
      <c r="D314" s="81">
        <v>50</v>
      </c>
      <c r="E314" s="83">
        <v>1.5</v>
      </c>
      <c r="F314" s="81">
        <v>50</v>
      </c>
      <c r="G314" s="84" t="s">
        <v>43</v>
      </c>
      <c r="H314" s="77">
        <v>470</v>
      </c>
      <c r="I314" s="85" t="s">
        <v>2985</v>
      </c>
      <c r="K314" s="78">
        <f>((VLOOKUP(A314,ProdCat!A$1:K$3000,11,FALSE))+(VLOOKUP(A314,ProdCat!A$2:K$3000,8,FALSE)))</f>
        <v>3.05</v>
      </c>
      <c r="L314" s="78">
        <f>((VLOOKUP(A314,ProdCat!A$1:K$3000,10,FALSE)+(VLOOKUP(A314,ProdCat!A$2:K$3000,8,FALSE))))</f>
        <v>1.5</v>
      </c>
      <c r="M314" s="79" t="str">
        <f t="shared" si="18"/>
        <v/>
      </c>
      <c r="N314" s="79" t="str">
        <f t="shared" si="19"/>
        <v/>
      </c>
      <c r="O314" s="79" t="str">
        <f t="shared" si="20"/>
        <v/>
      </c>
    </row>
    <row r="315" spans="1:15" ht="38.25" x14ac:dyDescent="0.2">
      <c r="A315" s="81" t="s">
        <v>320</v>
      </c>
      <c r="B315" s="82" t="s">
        <v>3522</v>
      </c>
      <c r="C315" s="83">
        <v>4.2</v>
      </c>
      <c r="D315" s="81">
        <v>50</v>
      </c>
      <c r="E315" s="83">
        <v>2.0499999999999998</v>
      </c>
      <c r="F315" s="81">
        <v>50</v>
      </c>
      <c r="G315" s="84" t="s">
        <v>43</v>
      </c>
      <c r="H315" s="77">
        <v>340</v>
      </c>
      <c r="I315" s="85" t="s">
        <v>2985</v>
      </c>
      <c r="K315" s="78">
        <f>((VLOOKUP(A315,ProdCat!A$1:K$3000,11,FALSE))+(VLOOKUP(A315,ProdCat!A$2:K$3000,8,FALSE)))</f>
        <v>4.2</v>
      </c>
      <c r="L315" s="78">
        <f>((VLOOKUP(A315,ProdCat!A$1:K$3000,10,FALSE)+(VLOOKUP(A315,ProdCat!A$2:K$3000,8,FALSE))))</f>
        <v>2.0499999999999998</v>
      </c>
      <c r="M315" s="79" t="str">
        <f t="shared" si="18"/>
        <v/>
      </c>
      <c r="N315" s="79" t="str">
        <f t="shared" si="19"/>
        <v/>
      </c>
      <c r="O315" s="79" t="str">
        <f t="shared" si="20"/>
        <v/>
      </c>
    </row>
    <row r="316" spans="1:15" x14ac:dyDescent="0.2">
      <c r="A316" s="81" t="s">
        <v>3114</v>
      </c>
      <c r="B316" s="82" t="s">
        <v>3040</v>
      </c>
      <c r="C316" s="83">
        <v>13.45</v>
      </c>
      <c r="D316" s="81">
        <v>20</v>
      </c>
      <c r="E316" s="83">
        <v>6.55</v>
      </c>
      <c r="F316" s="81">
        <v>20</v>
      </c>
      <c r="G316" s="84" t="s">
        <v>3115</v>
      </c>
      <c r="H316" s="77">
        <v>1430</v>
      </c>
      <c r="I316" s="85" t="s">
        <v>2985</v>
      </c>
      <c r="K316" s="78">
        <f>((VLOOKUP(A316,ProdCat!A$1:K$3000,11,FALSE))+(VLOOKUP(A316,ProdCat!A$2:K$3000,8,FALSE)))</f>
        <v>13.45</v>
      </c>
      <c r="L316" s="78">
        <f>((VLOOKUP(A316,ProdCat!A$1:K$3000,10,FALSE)+(VLOOKUP(A316,ProdCat!A$2:K$3000,8,FALSE))))</f>
        <v>6.55</v>
      </c>
      <c r="M316" s="79" t="str">
        <f t="shared" si="18"/>
        <v/>
      </c>
      <c r="N316" s="79" t="str">
        <f t="shared" si="19"/>
        <v/>
      </c>
      <c r="O316" s="79" t="str">
        <f t="shared" si="20"/>
        <v/>
      </c>
    </row>
    <row r="317" spans="1:15" x14ac:dyDescent="0.2">
      <c r="A317" s="81" t="s">
        <v>3116</v>
      </c>
      <c r="B317" s="82" t="s">
        <v>3117</v>
      </c>
      <c r="C317" s="83">
        <v>5.15</v>
      </c>
      <c r="D317" s="81">
        <v>50</v>
      </c>
      <c r="E317" s="83">
        <v>2.5</v>
      </c>
      <c r="F317" s="81">
        <v>25</v>
      </c>
      <c r="G317" s="84" t="s">
        <v>44</v>
      </c>
      <c r="H317" s="77">
        <v>1850</v>
      </c>
      <c r="I317" s="85" t="s">
        <v>2985</v>
      </c>
      <c r="K317" s="78">
        <f>((VLOOKUP(A317,ProdCat!A$1:K$3000,11,FALSE))+(VLOOKUP(A317,ProdCat!A$2:K$3000,8,FALSE)))</f>
        <v>5.15</v>
      </c>
      <c r="L317" s="78">
        <f>((VLOOKUP(A317,ProdCat!A$1:K$3000,10,FALSE)+(VLOOKUP(A317,ProdCat!A$2:K$3000,8,FALSE))))</f>
        <v>2.5</v>
      </c>
      <c r="M317" s="79" t="str">
        <f t="shared" si="18"/>
        <v/>
      </c>
      <c r="N317" s="79" t="str">
        <f t="shared" si="19"/>
        <v/>
      </c>
      <c r="O317" s="79" t="str">
        <f t="shared" si="20"/>
        <v/>
      </c>
    </row>
    <row r="318" spans="1:15" ht="25.5" x14ac:dyDescent="0.2">
      <c r="A318" s="81" t="s">
        <v>2623</v>
      </c>
      <c r="B318" s="82" t="s">
        <v>3523</v>
      </c>
      <c r="C318" s="83">
        <v>19.149999999999999</v>
      </c>
      <c r="D318" s="81">
        <v>10</v>
      </c>
      <c r="E318" s="83">
        <v>9.35</v>
      </c>
      <c r="F318" s="81">
        <v>5</v>
      </c>
      <c r="G318" s="84" t="s">
        <v>44</v>
      </c>
      <c r="H318" s="77">
        <v>180</v>
      </c>
      <c r="I318" s="85" t="s">
        <v>2985</v>
      </c>
      <c r="K318" s="78">
        <f>((VLOOKUP(A318,ProdCat!A$1:K$3000,11,FALSE))+(VLOOKUP(A318,ProdCat!A$2:K$3000,8,FALSE)))</f>
        <v>19.149999999999999</v>
      </c>
      <c r="L318" s="78">
        <f>((VLOOKUP(A318,ProdCat!A$1:K$3000,10,FALSE)+(VLOOKUP(A318,ProdCat!A$2:K$3000,8,FALSE))))</f>
        <v>9.35</v>
      </c>
      <c r="M318" s="79" t="str">
        <f t="shared" si="18"/>
        <v/>
      </c>
      <c r="N318" s="79" t="str">
        <f t="shared" si="19"/>
        <v/>
      </c>
      <c r="O318" s="79" t="str">
        <f t="shared" si="20"/>
        <v/>
      </c>
    </row>
    <row r="319" spans="1:15" ht="25.5" x14ac:dyDescent="0.2">
      <c r="A319" s="81" t="s">
        <v>2624</v>
      </c>
      <c r="B319" s="82" t="s">
        <v>2988</v>
      </c>
      <c r="C319" s="83">
        <v>24.6</v>
      </c>
      <c r="D319" s="81">
        <v>10</v>
      </c>
      <c r="E319" s="83">
        <v>12</v>
      </c>
      <c r="F319" s="81">
        <v>5</v>
      </c>
      <c r="G319" s="84" t="s">
        <v>44</v>
      </c>
      <c r="H319" s="77">
        <v>20</v>
      </c>
      <c r="I319" s="85" t="s">
        <v>2985</v>
      </c>
      <c r="K319" s="78">
        <f>((VLOOKUP(A319,ProdCat!A$1:K$3000,11,FALSE))+(VLOOKUP(A319,ProdCat!A$2:K$3000,8,FALSE)))</f>
        <v>24.6</v>
      </c>
      <c r="L319" s="78">
        <f>((VLOOKUP(A319,ProdCat!A$1:K$3000,10,FALSE)+(VLOOKUP(A319,ProdCat!A$2:K$3000,8,FALSE))))</f>
        <v>12</v>
      </c>
      <c r="M319" s="79" t="str">
        <f t="shared" si="18"/>
        <v/>
      </c>
      <c r="N319" s="79" t="str">
        <f t="shared" si="19"/>
        <v/>
      </c>
      <c r="O319" s="79" t="str">
        <f t="shared" si="20"/>
        <v/>
      </c>
    </row>
    <row r="320" spans="1:15" ht="25.5" x14ac:dyDescent="0.2">
      <c r="A320" s="81" t="s">
        <v>2625</v>
      </c>
      <c r="B320" s="82" t="s">
        <v>292</v>
      </c>
      <c r="C320" s="83">
        <v>30.75</v>
      </c>
      <c r="D320" s="81">
        <v>10</v>
      </c>
      <c r="E320" s="83">
        <v>15</v>
      </c>
      <c r="F320" s="81">
        <v>5</v>
      </c>
      <c r="G320" s="84" t="s">
        <v>44</v>
      </c>
      <c r="H320" s="77">
        <v>30</v>
      </c>
      <c r="I320" s="85" t="s">
        <v>2985</v>
      </c>
      <c r="K320" s="78">
        <f>((VLOOKUP(A320,ProdCat!A$1:K$3000,11,FALSE))+(VLOOKUP(A320,ProdCat!A$2:K$3000,8,FALSE)))</f>
        <v>30.75</v>
      </c>
      <c r="L320" s="78">
        <f>((VLOOKUP(A320,ProdCat!A$1:K$3000,10,FALSE)+(VLOOKUP(A320,ProdCat!A$2:K$3000,8,FALSE))))</f>
        <v>15</v>
      </c>
      <c r="M320" s="79" t="str">
        <f t="shared" si="18"/>
        <v/>
      </c>
      <c r="N320" s="79" t="str">
        <f t="shared" si="19"/>
        <v/>
      </c>
      <c r="O320" s="79" t="str">
        <f t="shared" si="20"/>
        <v/>
      </c>
    </row>
    <row r="321" spans="1:15" x14ac:dyDescent="0.2">
      <c r="A321" s="81" t="s">
        <v>710</v>
      </c>
      <c r="B321" s="82" t="s">
        <v>3118</v>
      </c>
      <c r="C321" s="83">
        <v>14.25</v>
      </c>
      <c r="D321" s="81">
        <v>10</v>
      </c>
      <c r="E321" s="83">
        <v>6.95</v>
      </c>
      <c r="F321" s="81">
        <v>10</v>
      </c>
      <c r="G321" s="84" t="s">
        <v>44</v>
      </c>
      <c r="H321" s="77">
        <v>270</v>
      </c>
      <c r="I321" s="85" t="s">
        <v>2985</v>
      </c>
      <c r="K321" s="78">
        <f>((VLOOKUP(A321,ProdCat!A$1:K$3000,11,FALSE))+(VLOOKUP(A321,ProdCat!A$2:K$3000,8,FALSE)))</f>
        <v>14.25</v>
      </c>
      <c r="L321" s="78">
        <f>((VLOOKUP(A321,ProdCat!A$1:K$3000,10,FALSE)+(VLOOKUP(A321,ProdCat!A$2:K$3000,8,FALSE))))</f>
        <v>6.95</v>
      </c>
      <c r="M321" s="79" t="str">
        <f t="shared" si="18"/>
        <v/>
      </c>
      <c r="N321" s="79" t="str">
        <f t="shared" si="19"/>
        <v/>
      </c>
      <c r="O321" s="79" t="str">
        <f t="shared" si="20"/>
        <v/>
      </c>
    </row>
    <row r="322" spans="1:15" x14ac:dyDescent="0.2">
      <c r="A322" s="81" t="s">
        <v>490</v>
      </c>
      <c r="B322" s="82" t="s">
        <v>3028</v>
      </c>
      <c r="C322" s="83">
        <v>3.6</v>
      </c>
      <c r="D322" s="81">
        <v>50</v>
      </c>
      <c r="E322" s="83">
        <v>1.75</v>
      </c>
      <c r="F322" s="81">
        <v>25</v>
      </c>
      <c r="G322" s="84" t="s">
        <v>47</v>
      </c>
      <c r="H322" s="77">
        <v>600</v>
      </c>
      <c r="I322" s="85" t="s">
        <v>2985</v>
      </c>
      <c r="K322" s="78">
        <f>((VLOOKUP(A322,ProdCat!A$1:K$3000,11,FALSE))+(VLOOKUP(A322,ProdCat!A$2:K$3000,8,FALSE)))</f>
        <v>3.6</v>
      </c>
      <c r="L322" s="78">
        <f>((VLOOKUP(A322,ProdCat!A$1:K$3000,10,FALSE)+(VLOOKUP(A322,ProdCat!A$2:K$3000,8,FALSE))))</f>
        <v>1.75</v>
      </c>
      <c r="M322" s="79" t="str">
        <f t="shared" si="18"/>
        <v/>
      </c>
      <c r="N322" s="79" t="str">
        <f t="shared" si="19"/>
        <v/>
      </c>
      <c r="O322" s="79" t="str">
        <f t="shared" si="20"/>
        <v/>
      </c>
    </row>
    <row r="323" spans="1:15" x14ac:dyDescent="0.2">
      <c r="A323" s="81" t="s">
        <v>491</v>
      </c>
      <c r="B323" s="82" t="s">
        <v>3029</v>
      </c>
      <c r="C323" s="83">
        <v>4.4000000000000004</v>
      </c>
      <c r="D323" s="81">
        <v>50</v>
      </c>
      <c r="E323" s="83">
        <v>2.15</v>
      </c>
      <c r="F323" s="81">
        <v>25</v>
      </c>
      <c r="G323" s="84" t="s">
        <v>47</v>
      </c>
      <c r="H323" s="77">
        <v>870</v>
      </c>
      <c r="I323" s="85" t="s">
        <v>2985</v>
      </c>
      <c r="K323" s="78">
        <f>((VLOOKUP(A323,ProdCat!A$1:K$3000,11,FALSE))+(VLOOKUP(A323,ProdCat!A$2:K$3000,8,FALSE)))</f>
        <v>4.4000000000000004</v>
      </c>
      <c r="L323" s="78">
        <f>((VLOOKUP(A323,ProdCat!A$1:K$3000,10,FALSE)+(VLOOKUP(A323,ProdCat!A$2:K$3000,8,FALSE))))</f>
        <v>2.15</v>
      </c>
      <c r="M323" s="79" t="str">
        <f t="shared" si="18"/>
        <v/>
      </c>
      <c r="N323" s="79" t="str">
        <f t="shared" si="19"/>
        <v/>
      </c>
      <c r="O323" s="79" t="str">
        <f t="shared" si="20"/>
        <v/>
      </c>
    </row>
    <row r="324" spans="1:15" ht="25.5" x14ac:dyDescent="0.2">
      <c r="A324" s="81" t="s">
        <v>3228</v>
      </c>
      <c r="B324" s="82" t="s">
        <v>3060</v>
      </c>
      <c r="C324" s="83">
        <v>9.35</v>
      </c>
      <c r="D324" s="81">
        <v>10</v>
      </c>
      <c r="E324" s="83">
        <v>4.55</v>
      </c>
      <c r="F324" s="81">
        <v>5</v>
      </c>
      <c r="G324" s="84" t="s">
        <v>47</v>
      </c>
      <c r="H324" s="77">
        <v>130</v>
      </c>
      <c r="I324" s="85" t="s">
        <v>2985</v>
      </c>
      <c r="K324" s="78">
        <f>((VLOOKUP(A324,ProdCat!A$1:K$3000,11,FALSE))+(VLOOKUP(A324,ProdCat!A$2:K$3000,8,FALSE)))</f>
        <v>9.35</v>
      </c>
      <c r="L324" s="78">
        <f>((VLOOKUP(A324,ProdCat!A$1:K$3000,10,FALSE)+(VLOOKUP(A324,ProdCat!A$2:K$3000,8,FALSE))))</f>
        <v>4.55</v>
      </c>
      <c r="M324" s="79" t="str">
        <f t="shared" si="18"/>
        <v/>
      </c>
      <c r="N324" s="79" t="str">
        <f t="shared" si="19"/>
        <v/>
      </c>
      <c r="O324" s="79" t="str">
        <f t="shared" si="20"/>
        <v/>
      </c>
    </row>
    <row r="325" spans="1:15" ht="38.25" x14ac:dyDescent="0.2">
      <c r="A325" s="81" t="s">
        <v>3231</v>
      </c>
      <c r="B325" s="82" t="s">
        <v>3062</v>
      </c>
      <c r="C325" s="83">
        <v>11.9</v>
      </c>
      <c r="D325" s="81">
        <v>10</v>
      </c>
      <c r="E325" s="83">
        <v>5.8</v>
      </c>
      <c r="F325" s="81">
        <v>5</v>
      </c>
      <c r="G325" s="84" t="s">
        <v>47</v>
      </c>
      <c r="H325" s="77">
        <v>1220</v>
      </c>
      <c r="I325" s="85" t="s">
        <v>2985</v>
      </c>
      <c r="K325" s="78">
        <f>((VLOOKUP(A325,ProdCat!A$1:K$3000,11,FALSE))+(VLOOKUP(A325,ProdCat!A$2:K$3000,8,FALSE)))</f>
        <v>11.9</v>
      </c>
      <c r="L325" s="78">
        <f>((VLOOKUP(A325,ProdCat!A$1:K$3000,10,FALSE)+(VLOOKUP(A325,ProdCat!A$2:K$3000,8,FALSE))))</f>
        <v>5.8</v>
      </c>
      <c r="M325" s="79" t="str">
        <f t="shared" si="18"/>
        <v/>
      </c>
      <c r="N325" s="79" t="str">
        <f t="shared" si="19"/>
        <v/>
      </c>
      <c r="O325" s="79" t="str">
        <f t="shared" si="20"/>
        <v/>
      </c>
    </row>
    <row r="326" spans="1:15" ht="38.25" x14ac:dyDescent="0.2">
      <c r="A326" s="81" t="s">
        <v>3119</v>
      </c>
      <c r="B326" s="82" t="s">
        <v>3064</v>
      </c>
      <c r="C326" s="83">
        <v>14.45</v>
      </c>
      <c r="D326" s="81">
        <v>10</v>
      </c>
      <c r="E326" s="83">
        <v>7.05</v>
      </c>
      <c r="F326" s="81">
        <v>5</v>
      </c>
      <c r="G326" s="84" t="s">
        <v>47</v>
      </c>
      <c r="H326" s="77">
        <v>250</v>
      </c>
      <c r="I326" s="85" t="s">
        <v>2985</v>
      </c>
      <c r="K326" s="78">
        <f>((VLOOKUP(A326,ProdCat!A$1:K$3000,11,FALSE))+(VLOOKUP(A326,ProdCat!A$2:K$3000,8,FALSE)))</f>
        <v>14.45</v>
      </c>
      <c r="L326" s="78">
        <f>((VLOOKUP(A326,ProdCat!A$1:K$3000,10,FALSE)+(VLOOKUP(A326,ProdCat!A$2:K$3000,8,FALSE))))</f>
        <v>7.05</v>
      </c>
      <c r="M326" s="79" t="str">
        <f t="shared" si="18"/>
        <v/>
      </c>
      <c r="N326" s="79" t="str">
        <f t="shared" si="19"/>
        <v/>
      </c>
      <c r="O326" s="79" t="str">
        <f t="shared" si="20"/>
        <v/>
      </c>
    </row>
    <row r="327" spans="1:15" ht="38.25" x14ac:dyDescent="0.2">
      <c r="A327" s="81" t="s">
        <v>3235</v>
      </c>
      <c r="B327" s="82" t="s">
        <v>3524</v>
      </c>
      <c r="C327" s="83">
        <v>27.65</v>
      </c>
      <c r="D327" s="81">
        <v>9</v>
      </c>
      <c r="E327" s="83">
        <v>13.5</v>
      </c>
      <c r="F327" s="81">
        <v>3</v>
      </c>
      <c r="G327" s="84" t="s">
        <v>47</v>
      </c>
      <c r="H327" s="77">
        <v>4960</v>
      </c>
      <c r="I327" s="85" t="s">
        <v>2985</v>
      </c>
      <c r="K327" s="78">
        <f>((VLOOKUP(A327,ProdCat!A$1:K$3000,11,FALSE))+(VLOOKUP(A327,ProdCat!A$2:K$3000,8,FALSE)))</f>
        <v>27.65</v>
      </c>
      <c r="L327" s="78">
        <f>((VLOOKUP(A327,ProdCat!A$1:K$3000,10,FALSE)+(VLOOKUP(A327,ProdCat!A$2:K$3000,8,FALSE))))</f>
        <v>13.5</v>
      </c>
      <c r="M327" s="79" t="str">
        <f t="shared" si="18"/>
        <v/>
      </c>
      <c r="N327" s="79" t="str">
        <f t="shared" si="19"/>
        <v/>
      </c>
      <c r="O327" s="79" t="str">
        <f t="shared" si="20"/>
        <v/>
      </c>
    </row>
    <row r="328" spans="1:15" x14ac:dyDescent="0.2">
      <c r="A328" s="81" t="s">
        <v>1790</v>
      </c>
      <c r="B328" s="82" t="s">
        <v>59</v>
      </c>
      <c r="C328" s="83">
        <v>27.65</v>
      </c>
      <c r="D328" s="81">
        <v>10</v>
      </c>
      <c r="E328" s="83">
        <v>13.5</v>
      </c>
      <c r="F328" s="81">
        <v>10</v>
      </c>
      <c r="G328" s="84" t="s">
        <v>45</v>
      </c>
      <c r="H328" s="77">
        <v>90</v>
      </c>
      <c r="I328" s="85" t="s">
        <v>2985</v>
      </c>
      <c r="K328" s="78">
        <f>((VLOOKUP(A328,ProdCat!A$1:K$3000,11,FALSE))+(VLOOKUP(A328,ProdCat!A$2:K$3000,8,FALSE)))</f>
        <v>27.65</v>
      </c>
      <c r="L328" s="78">
        <f>((VLOOKUP(A328,ProdCat!A$1:K$3000,10,FALSE)+(VLOOKUP(A328,ProdCat!A$2:K$3000,8,FALSE))))</f>
        <v>13.5</v>
      </c>
      <c r="M328" s="79" t="str">
        <f t="shared" si="18"/>
        <v/>
      </c>
      <c r="N328" s="79" t="str">
        <f t="shared" si="19"/>
        <v/>
      </c>
      <c r="O328" s="79" t="str">
        <f t="shared" si="20"/>
        <v/>
      </c>
    </row>
    <row r="329" spans="1:15" x14ac:dyDescent="0.2">
      <c r="A329" s="81" t="s">
        <v>1784</v>
      </c>
      <c r="B329" s="82" t="s">
        <v>61</v>
      </c>
      <c r="C329" s="83">
        <v>29.2</v>
      </c>
      <c r="D329" s="81">
        <v>10</v>
      </c>
      <c r="E329" s="83">
        <v>14.25</v>
      </c>
      <c r="F329" s="81">
        <v>10</v>
      </c>
      <c r="G329" s="84" t="s">
        <v>45</v>
      </c>
      <c r="H329" s="77">
        <v>40</v>
      </c>
      <c r="I329" s="85" t="s">
        <v>2985</v>
      </c>
      <c r="K329" s="78">
        <f>((VLOOKUP(A329,ProdCat!A$1:K$3000,11,FALSE))+(VLOOKUP(A329,ProdCat!A$2:K$3000,8,FALSE)))</f>
        <v>29.2</v>
      </c>
      <c r="L329" s="78">
        <f>((VLOOKUP(A329,ProdCat!A$1:K$3000,10,FALSE)+(VLOOKUP(A329,ProdCat!A$2:K$3000,8,FALSE))))</f>
        <v>14.25</v>
      </c>
      <c r="M329" s="79" t="str">
        <f t="shared" si="18"/>
        <v/>
      </c>
      <c r="N329" s="79" t="str">
        <f t="shared" si="19"/>
        <v/>
      </c>
      <c r="O329" s="79" t="str">
        <f t="shared" si="20"/>
        <v/>
      </c>
    </row>
    <row r="330" spans="1:15" x14ac:dyDescent="0.2">
      <c r="A330" s="81" t="s">
        <v>1785</v>
      </c>
      <c r="B330" s="82" t="s">
        <v>64</v>
      </c>
      <c r="C330" s="83">
        <v>34.450000000000003</v>
      </c>
      <c r="D330" s="81">
        <v>10</v>
      </c>
      <c r="E330" s="83">
        <v>16.8</v>
      </c>
      <c r="F330" s="81">
        <v>10</v>
      </c>
      <c r="G330" s="84" t="s">
        <v>45</v>
      </c>
      <c r="H330" s="77">
        <v>20</v>
      </c>
      <c r="I330" s="85" t="s">
        <v>2985</v>
      </c>
      <c r="K330" s="78">
        <f>((VLOOKUP(A330,ProdCat!A$1:K$3000,11,FALSE))+(VLOOKUP(A330,ProdCat!A$2:K$3000,8,FALSE)))</f>
        <v>34.450000000000003</v>
      </c>
      <c r="L330" s="78">
        <f>((VLOOKUP(A330,ProdCat!A$1:K$3000,10,FALSE)+(VLOOKUP(A330,ProdCat!A$2:K$3000,8,FALSE))))</f>
        <v>16.8</v>
      </c>
      <c r="M330" s="79" t="str">
        <f t="shared" si="18"/>
        <v/>
      </c>
      <c r="N330" s="79" t="str">
        <f t="shared" si="19"/>
        <v/>
      </c>
      <c r="O330" s="79" t="str">
        <f t="shared" si="20"/>
        <v/>
      </c>
    </row>
    <row r="331" spans="1:15" x14ac:dyDescent="0.2">
      <c r="A331" s="81" t="s">
        <v>1787</v>
      </c>
      <c r="B331" s="82" t="s">
        <v>63</v>
      </c>
      <c r="C331" s="83">
        <v>44.6</v>
      </c>
      <c r="D331" s="81">
        <v>10</v>
      </c>
      <c r="E331" s="83">
        <v>21.75</v>
      </c>
      <c r="F331" s="81">
        <v>10</v>
      </c>
      <c r="G331" s="84" t="s">
        <v>45</v>
      </c>
      <c r="H331" s="77">
        <v>20</v>
      </c>
      <c r="I331" s="85" t="s">
        <v>2985</v>
      </c>
      <c r="K331" s="78">
        <f>((VLOOKUP(A331,ProdCat!A$1:K$3000,11,FALSE))+(VLOOKUP(A331,ProdCat!A$2:K$3000,8,FALSE)))</f>
        <v>44.6</v>
      </c>
      <c r="L331" s="78">
        <f>((VLOOKUP(A331,ProdCat!A$1:K$3000,10,FALSE)+(VLOOKUP(A331,ProdCat!A$2:K$3000,8,FALSE))))</f>
        <v>21.75</v>
      </c>
      <c r="M331" s="79" t="str">
        <f t="shared" si="18"/>
        <v/>
      </c>
      <c r="N331" s="79" t="str">
        <f t="shared" si="19"/>
        <v/>
      </c>
      <c r="O331" s="79" t="str">
        <f t="shared" si="20"/>
        <v/>
      </c>
    </row>
    <row r="332" spans="1:15" x14ac:dyDescent="0.2">
      <c r="A332" s="81" t="s">
        <v>1797</v>
      </c>
      <c r="B332" s="82" t="s">
        <v>59</v>
      </c>
      <c r="C332" s="83">
        <v>27.65</v>
      </c>
      <c r="D332" s="81">
        <v>10</v>
      </c>
      <c r="E332" s="83">
        <v>13.5</v>
      </c>
      <c r="F332" s="81">
        <v>10</v>
      </c>
      <c r="G332" s="84" t="s">
        <v>1792</v>
      </c>
      <c r="H332" s="77">
        <v>10</v>
      </c>
      <c r="I332" s="85" t="s">
        <v>2985</v>
      </c>
      <c r="K332" s="78">
        <f>((VLOOKUP(A332,ProdCat!A$1:K$3000,11,FALSE))+(VLOOKUP(A332,ProdCat!A$2:K$3000,8,FALSE)))</f>
        <v>27.65</v>
      </c>
      <c r="L332" s="78">
        <f>((VLOOKUP(A332,ProdCat!A$1:K$3000,10,FALSE)+(VLOOKUP(A332,ProdCat!A$2:K$3000,8,FALSE))))</f>
        <v>13.5</v>
      </c>
      <c r="M332" s="79" t="str">
        <f t="shared" si="18"/>
        <v/>
      </c>
      <c r="N332" s="79" t="str">
        <f t="shared" si="19"/>
        <v/>
      </c>
      <c r="O332" s="79" t="str">
        <f t="shared" si="20"/>
        <v/>
      </c>
    </row>
    <row r="333" spans="1:15" x14ac:dyDescent="0.2">
      <c r="A333" s="81" t="s">
        <v>1791</v>
      </c>
      <c r="B333" s="82" t="s">
        <v>61</v>
      </c>
      <c r="C333" s="83">
        <v>29.2</v>
      </c>
      <c r="D333" s="81">
        <v>10</v>
      </c>
      <c r="E333" s="83">
        <v>14.25</v>
      </c>
      <c r="F333" s="81">
        <v>10</v>
      </c>
      <c r="G333" s="84" t="s">
        <v>1792</v>
      </c>
      <c r="H333" s="77">
        <v>10</v>
      </c>
      <c r="I333" s="85" t="s">
        <v>2985</v>
      </c>
      <c r="K333" s="78">
        <f>((VLOOKUP(A333,ProdCat!A$1:K$3000,11,FALSE))+(VLOOKUP(A333,ProdCat!A$2:K$3000,8,FALSE)))</f>
        <v>29.2</v>
      </c>
      <c r="L333" s="78">
        <f>((VLOOKUP(A333,ProdCat!A$1:K$3000,10,FALSE)+(VLOOKUP(A333,ProdCat!A$2:K$3000,8,FALSE))))</f>
        <v>14.25</v>
      </c>
      <c r="M333" s="79" t="str">
        <f t="shared" si="18"/>
        <v/>
      </c>
      <c r="N333" s="79" t="str">
        <f t="shared" si="19"/>
        <v/>
      </c>
      <c r="O333" s="79" t="str">
        <f t="shared" si="20"/>
        <v/>
      </c>
    </row>
    <row r="334" spans="1:15" ht="25.5" x14ac:dyDescent="0.2">
      <c r="A334" s="81" t="s">
        <v>3242</v>
      </c>
      <c r="B334" s="82" t="s">
        <v>3060</v>
      </c>
      <c r="C334" s="83">
        <v>11.25</v>
      </c>
      <c r="D334" s="81">
        <v>10</v>
      </c>
      <c r="E334" s="83">
        <v>5.5</v>
      </c>
      <c r="F334" s="81">
        <v>5</v>
      </c>
      <c r="G334" s="84" t="s">
        <v>51</v>
      </c>
      <c r="H334" s="77">
        <v>330</v>
      </c>
      <c r="I334" s="85" t="s">
        <v>2985</v>
      </c>
      <c r="K334" s="78">
        <f>((VLOOKUP(A334,ProdCat!A$1:K$3000,11,FALSE))+(VLOOKUP(A334,ProdCat!A$2:K$3000,8,FALSE)))</f>
        <v>11.25</v>
      </c>
      <c r="L334" s="78">
        <f>((VLOOKUP(A334,ProdCat!A$1:K$3000,10,FALSE)+(VLOOKUP(A334,ProdCat!A$2:K$3000,8,FALSE))))</f>
        <v>5.5</v>
      </c>
      <c r="M334" s="79" t="str">
        <f t="shared" si="18"/>
        <v/>
      </c>
      <c r="N334" s="79" t="str">
        <f t="shared" si="19"/>
        <v/>
      </c>
      <c r="O334" s="79" t="str">
        <f t="shared" si="20"/>
        <v/>
      </c>
    </row>
    <row r="335" spans="1:15" ht="38.25" x14ac:dyDescent="0.2">
      <c r="A335" s="81" t="s">
        <v>3122</v>
      </c>
      <c r="B335" s="82" t="s">
        <v>3062</v>
      </c>
      <c r="C335" s="83">
        <v>14.25</v>
      </c>
      <c r="D335" s="81">
        <v>10</v>
      </c>
      <c r="E335" s="83">
        <v>6.95</v>
      </c>
      <c r="F335" s="81">
        <v>5</v>
      </c>
      <c r="G335" s="84" t="s">
        <v>51</v>
      </c>
      <c r="H335" s="77">
        <v>1980</v>
      </c>
      <c r="I335" s="85" t="s">
        <v>2985</v>
      </c>
      <c r="K335" s="78">
        <f>((VLOOKUP(A335,ProdCat!A$1:K$3000,11,FALSE))+(VLOOKUP(A335,ProdCat!A$2:K$3000,8,FALSE)))</f>
        <v>14.25</v>
      </c>
      <c r="L335" s="78">
        <f>((VLOOKUP(A335,ProdCat!A$1:K$3000,10,FALSE)+(VLOOKUP(A335,ProdCat!A$2:K$3000,8,FALSE))))</f>
        <v>6.95</v>
      </c>
      <c r="M335" s="79" t="str">
        <f t="shared" si="18"/>
        <v/>
      </c>
      <c r="N335" s="79" t="str">
        <f t="shared" si="19"/>
        <v/>
      </c>
      <c r="O335" s="79" t="str">
        <f t="shared" si="20"/>
        <v/>
      </c>
    </row>
    <row r="336" spans="1:15" ht="38.25" x14ac:dyDescent="0.2">
      <c r="A336" s="81" t="s">
        <v>3123</v>
      </c>
      <c r="B336" s="82" t="s">
        <v>3064</v>
      </c>
      <c r="C336" s="83">
        <v>17.3</v>
      </c>
      <c r="D336" s="81">
        <v>10</v>
      </c>
      <c r="E336" s="83">
        <v>8.4499999999999993</v>
      </c>
      <c r="F336" s="81">
        <v>5</v>
      </c>
      <c r="G336" s="84" t="s">
        <v>51</v>
      </c>
      <c r="H336" s="77">
        <v>330</v>
      </c>
      <c r="I336" s="85" t="s">
        <v>2985</v>
      </c>
      <c r="K336" s="78">
        <f>((VLOOKUP(A336,ProdCat!A$1:K$3000,11,FALSE))+(VLOOKUP(A336,ProdCat!A$2:K$3000,8,FALSE)))</f>
        <v>17.3</v>
      </c>
      <c r="L336" s="78">
        <f>((VLOOKUP(A336,ProdCat!A$1:K$3000,10,FALSE)+(VLOOKUP(A336,ProdCat!A$2:K$3000,8,FALSE))))</f>
        <v>8.4499999999999993</v>
      </c>
      <c r="M336" s="79" t="str">
        <f t="shared" si="18"/>
        <v/>
      </c>
      <c r="N336" s="79" t="str">
        <f t="shared" si="19"/>
        <v/>
      </c>
      <c r="O336" s="79" t="str">
        <f t="shared" si="20"/>
        <v/>
      </c>
    </row>
    <row r="337" spans="1:15" ht="38.25" x14ac:dyDescent="0.2">
      <c r="A337" s="81" t="s">
        <v>3244</v>
      </c>
      <c r="B337" s="82" t="s">
        <v>3525</v>
      </c>
      <c r="C337" s="83">
        <v>20.399999999999999</v>
      </c>
      <c r="D337" s="81">
        <v>10</v>
      </c>
      <c r="E337" s="83">
        <v>9.9499999999999993</v>
      </c>
      <c r="F337" s="81">
        <v>5</v>
      </c>
      <c r="G337" s="84" t="s">
        <v>51</v>
      </c>
      <c r="H337" s="77">
        <v>250</v>
      </c>
      <c r="I337" s="85" t="s">
        <v>2985</v>
      </c>
      <c r="K337" s="78">
        <f>((VLOOKUP(A337,ProdCat!A$1:K$3000,11,FALSE))+(VLOOKUP(A337,ProdCat!A$2:K$3000,8,FALSE)))</f>
        <v>20.399999999999999</v>
      </c>
      <c r="L337" s="78">
        <f>((VLOOKUP(A337,ProdCat!A$1:K$3000,10,FALSE)+(VLOOKUP(A337,ProdCat!A$2:K$3000,8,FALSE))))</f>
        <v>9.9499999999999993</v>
      </c>
      <c r="M337" s="79" t="str">
        <f t="shared" si="18"/>
        <v/>
      </c>
      <c r="N337" s="79" t="str">
        <f t="shared" si="19"/>
        <v/>
      </c>
      <c r="O337" s="79" t="str">
        <f t="shared" si="20"/>
        <v/>
      </c>
    </row>
    <row r="338" spans="1:15" ht="38.25" x14ac:dyDescent="0.2">
      <c r="A338" s="81" t="s">
        <v>3245</v>
      </c>
      <c r="B338" s="82" t="s">
        <v>3526</v>
      </c>
      <c r="C338" s="83">
        <v>24.1</v>
      </c>
      <c r="D338" s="81">
        <v>9</v>
      </c>
      <c r="E338" s="83">
        <v>11.75</v>
      </c>
      <c r="F338" s="81">
        <v>3</v>
      </c>
      <c r="G338" s="84" t="s">
        <v>51</v>
      </c>
      <c r="H338" s="77">
        <v>920</v>
      </c>
      <c r="I338" s="85" t="s">
        <v>2985</v>
      </c>
      <c r="K338" s="78">
        <f>((VLOOKUP(A338,ProdCat!A$1:K$3000,11,FALSE))+(VLOOKUP(A338,ProdCat!A$2:K$3000,8,FALSE)))</f>
        <v>24.1</v>
      </c>
      <c r="L338" s="78">
        <f>((VLOOKUP(A338,ProdCat!A$1:K$3000,10,FALSE)+(VLOOKUP(A338,ProdCat!A$2:K$3000,8,FALSE))))</f>
        <v>11.75</v>
      </c>
      <c r="M338" s="79" t="str">
        <f t="shared" si="18"/>
        <v/>
      </c>
      <c r="N338" s="79" t="str">
        <f t="shared" si="19"/>
        <v/>
      </c>
      <c r="O338" s="79" t="str">
        <f t="shared" si="20"/>
        <v/>
      </c>
    </row>
    <row r="339" spans="1:15" x14ac:dyDescent="0.2">
      <c r="A339" s="81" t="s">
        <v>2407</v>
      </c>
      <c r="B339" s="82" t="s">
        <v>60</v>
      </c>
      <c r="C339" s="83">
        <v>5.35</v>
      </c>
      <c r="D339" s="81">
        <v>50</v>
      </c>
      <c r="E339" s="83">
        <v>2.9</v>
      </c>
      <c r="F339" s="81">
        <v>50</v>
      </c>
      <c r="G339" s="84" t="s">
        <v>154</v>
      </c>
      <c r="H339" s="77">
        <v>300</v>
      </c>
      <c r="I339" s="85" t="s">
        <v>2985</v>
      </c>
      <c r="K339" s="78">
        <f>((VLOOKUP(A339,ProdCat!A$1:K$3000,11,FALSE))+(VLOOKUP(A339,ProdCat!A$2:K$3000,8,FALSE)))</f>
        <v>5.35</v>
      </c>
      <c r="L339" s="78">
        <f>((VLOOKUP(A339,ProdCat!A$1:K$3000,10,FALSE)+(VLOOKUP(A339,ProdCat!A$2:K$3000,8,FALSE))))</f>
        <v>2.9</v>
      </c>
      <c r="M339" s="79" t="str">
        <f t="shared" si="18"/>
        <v/>
      </c>
      <c r="N339" s="79" t="str">
        <f t="shared" si="19"/>
        <v/>
      </c>
      <c r="O339" s="79" t="str">
        <f t="shared" si="20"/>
        <v/>
      </c>
    </row>
    <row r="340" spans="1:15" x14ac:dyDescent="0.2">
      <c r="A340" s="81" t="s">
        <v>849</v>
      </c>
      <c r="B340" s="82" t="s">
        <v>60</v>
      </c>
      <c r="C340" s="83">
        <v>6.85</v>
      </c>
      <c r="D340" s="81">
        <v>50</v>
      </c>
      <c r="E340" s="83">
        <v>3.35</v>
      </c>
      <c r="F340" s="81">
        <v>50</v>
      </c>
      <c r="G340" s="84" t="s">
        <v>257</v>
      </c>
      <c r="H340" s="77">
        <v>390</v>
      </c>
      <c r="I340" s="85" t="s">
        <v>2985</v>
      </c>
      <c r="K340" s="78">
        <f>((VLOOKUP(A340,ProdCat!A$1:K$3000,11,FALSE))+(VLOOKUP(A340,ProdCat!A$2:K$3000,8,FALSE)))</f>
        <v>6.85</v>
      </c>
      <c r="L340" s="78">
        <f>((VLOOKUP(A340,ProdCat!A$1:K$3000,10,FALSE)+(VLOOKUP(A340,ProdCat!A$2:K$3000,8,FALSE))))</f>
        <v>3.35</v>
      </c>
      <c r="M340" s="79" t="str">
        <f t="shared" si="18"/>
        <v/>
      </c>
      <c r="N340" s="79" t="str">
        <f t="shared" si="19"/>
        <v/>
      </c>
      <c r="O340" s="79" t="str">
        <f t="shared" si="20"/>
        <v/>
      </c>
    </row>
    <row r="341" spans="1:15" x14ac:dyDescent="0.2">
      <c r="A341" s="81" t="s">
        <v>850</v>
      </c>
      <c r="B341" s="82" t="s">
        <v>83</v>
      </c>
      <c r="C341" s="83">
        <v>12.3</v>
      </c>
      <c r="D341" s="81">
        <v>10</v>
      </c>
      <c r="E341" s="83">
        <v>6</v>
      </c>
      <c r="F341" s="81">
        <v>10</v>
      </c>
      <c r="G341" s="84" t="s">
        <v>257</v>
      </c>
      <c r="H341" s="77">
        <v>730</v>
      </c>
      <c r="I341" s="85" t="s">
        <v>2985</v>
      </c>
      <c r="K341" s="78">
        <f>((VLOOKUP(A341,ProdCat!A$1:K$3000,11,FALSE))+(VLOOKUP(A341,ProdCat!A$2:K$3000,8,FALSE)))</f>
        <v>12.3</v>
      </c>
      <c r="L341" s="78">
        <f>((VLOOKUP(A341,ProdCat!A$1:K$3000,10,FALSE)+(VLOOKUP(A341,ProdCat!A$2:K$3000,8,FALSE))))</f>
        <v>6</v>
      </c>
      <c r="M341" s="79" t="str">
        <f t="shared" si="18"/>
        <v/>
      </c>
      <c r="N341" s="79" t="str">
        <f t="shared" si="19"/>
        <v/>
      </c>
      <c r="O341" s="79" t="str">
        <f t="shared" si="20"/>
        <v/>
      </c>
    </row>
    <row r="342" spans="1:15" x14ac:dyDescent="0.2">
      <c r="A342" s="81" t="s">
        <v>632</v>
      </c>
      <c r="B342" s="82" t="s">
        <v>60</v>
      </c>
      <c r="C342" s="83">
        <v>10.25</v>
      </c>
      <c r="D342" s="81">
        <v>50</v>
      </c>
      <c r="E342" s="83">
        <v>5</v>
      </c>
      <c r="F342" s="81">
        <v>50</v>
      </c>
      <c r="G342" s="84" t="s">
        <v>204</v>
      </c>
      <c r="H342" s="77">
        <v>1220</v>
      </c>
      <c r="I342" s="85" t="s">
        <v>2985</v>
      </c>
      <c r="K342" s="78">
        <f>((VLOOKUP(A342,ProdCat!A$1:K$3000,11,FALSE))+(VLOOKUP(A342,ProdCat!A$2:K$3000,8,FALSE)))</f>
        <v>10.25</v>
      </c>
      <c r="L342" s="78">
        <f>((VLOOKUP(A342,ProdCat!A$1:K$3000,10,FALSE)+(VLOOKUP(A342,ProdCat!A$2:K$3000,8,FALSE))))</f>
        <v>5</v>
      </c>
      <c r="M342" s="79" t="str">
        <f t="shared" si="18"/>
        <v/>
      </c>
      <c r="N342" s="79" t="str">
        <f t="shared" si="19"/>
        <v/>
      </c>
      <c r="O342" s="79" t="str">
        <f t="shared" si="20"/>
        <v/>
      </c>
    </row>
    <row r="343" spans="1:15" x14ac:dyDescent="0.2">
      <c r="A343" s="81" t="s">
        <v>500</v>
      </c>
      <c r="B343" s="82" t="s">
        <v>76</v>
      </c>
      <c r="C343" s="83">
        <v>1.65</v>
      </c>
      <c r="D343" s="81">
        <v>50</v>
      </c>
      <c r="E343" s="83">
        <v>0.8</v>
      </c>
      <c r="F343" s="81">
        <v>50</v>
      </c>
      <c r="G343" s="84" t="s">
        <v>205</v>
      </c>
      <c r="H343" s="77">
        <v>27070</v>
      </c>
      <c r="I343" s="85" t="s">
        <v>2985</v>
      </c>
      <c r="K343" s="78">
        <f>((VLOOKUP(A343,ProdCat!A$1:K$3000,11,FALSE))+(VLOOKUP(A343,ProdCat!A$2:K$3000,8,FALSE)))</f>
        <v>1.65</v>
      </c>
      <c r="L343" s="78">
        <f>((VLOOKUP(A343,ProdCat!A$1:K$3000,10,FALSE)+(VLOOKUP(A343,ProdCat!A$2:K$3000,8,FALSE))))</f>
        <v>0.8</v>
      </c>
      <c r="M343" s="79" t="str">
        <f t="shared" si="18"/>
        <v/>
      </c>
      <c r="N343" s="79" t="str">
        <f t="shared" si="19"/>
        <v/>
      </c>
      <c r="O343" s="79" t="str">
        <f t="shared" si="20"/>
        <v/>
      </c>
    </row>
    <row r="344" spans="1:15" x14ac:dyDescent="0.2">
      <c r="A344" s="81" t="s">
        <v>501</v>
      </c>
      <c r="B344" s="82" t="s">
        <v>77</v>
      </c>
      <c r="C344" s="83">
        <v>2.25</v>
      </c>
      <c r="D344" s="81">
        <v>50</v>
      </c>
      <c r="E344" s="83">
        <v>1.1000000000000001</v>
      </c>
      <c r="F344" s="81">
        <v>50</v>
      </c>
      <c r="G344" s="84" t="s">
        <v>205</v>
      </c>
      <c r="H344" s="77">
        <v>1150</v>
      </c>
      <c r="I344" s="85" t="s">
        <v>2985</v>
      </c>
      <c r="K344" s="78">
        <f>((VLOOKUP(A344,ProdCat!A$1:K$3000,11,FALSE))+(VLOOKUP(A344,ProdCat!A$2:K$3000,8,FALSE)))</f>
        <v>2.25</v>
      </c>
      <c r="L344" s="78">
        <f>((VLOOKUP(A344,ProdCat!A$1:K$3000,10,FALSE)+(VLOOKUP(A344,ProdCat!A$2:K$3000,8,FALSE))))</f>
        <v>1.1000000000000001</v>
      </c>
      <c r="M344" s="79" t="str">
        <f t="shared" si="18"/>
        <v/>
      </c>
      <c r="N344" s="79" t="str">
        <f t="shared" si="19"/>
        <v/>
      </c>
      <c r="O344" s="79" t="str">
        <f t="shared" si="20"/>
        <v/>
      </c>
    </row>
    <row r="345" spans="1:15" x14ac:dyDescent="0.2">
      <c r="A345" s="81" t="s">
        <v>502</v>
      </c>
      <c r="B345" s="82" t="s">
        <v>78</v>
      </c>
      <c r="C345" s="83">
        <v>2.65</v>
      </c>
      <c r="D345" s="81">
        <v>50</v>
      </c>
      <c r="E345" s="83">
        <v>1.3</v>
      </c>
      <c r="F345" s="81">
        <v>50</v>
      </c>
      <c r="G345" s="84" t="s">
        <v>205</v>
      </c>
      <c r="H345" s="77">
        <v>140</v>
      </c>
      <c r="I345" s="85" t="s">
        <v>2985</v>
      </c>
      <c r="K345" s="78">
        <f>((VLOOKUP(A345,ProdCat!A$1:K$3000,11,FALSE))+(VLOOKUP(A345,ProdCat!A$2:K$3000,8,FALSE)))</f>
        <v>2.65</v>
      </c>
      <c r="L345" s="78">
        <f>((VLOOKUP(A345,ProdCat!A$1:K$3000,10,FALSE)+(VLOOKUP(A345,ProdCat!A$2:K$3000,8,FALSE))))</f>
        <v>1.3</v>
      </c>
      <c r="M345" s="79" t="str">
        <f t="shared" si="18"/>
        <v/>
      </c>
      <c r="N345" s="79" t="str">
        <f t="shared" si="19"/>
        <v/>
      </c>
      <c r="O345" s="79" t="str">
        <f t="shared" si="20"/>
        <v/>
      </c>
    </row>
    <row r="346" spans="1:15" x14ac:dyDescent="0.2">
      <c r="A346" s="81" t="s">
        <v>503</v>
      </c>
      <c r="B346" s="82" t="s">
        <v>86</v>
      </c>
      <c r="C346" s="83">
        <v>2.95</v>
      </c>
      <c r="D346" s="81">
        <v>50</v>
      </c>
      <c r="E346" s="83">
        <v>1.45</v>
      </c>
      <c r="F346" s="81">
        <v>50</v>
      </c>
      <c r="G346" s="84" t="s">
        <v>205</v>
      </c>
      <c r="H346" s="77">
        <v>230</v>
      </c>
      <c r="I346" s="85" t="s">
        <v>2985</v>
      </c>
      <c r="K346" s="78">
        <f>((VLOOKUP(A346,ProdCat!A$1:K$3000,11,FALSE))+(VLOOKUP(A346,ProdCat!A$2:K$3000,8,FALSE)))</f>
        <v>2.95</v>
      </c>
      <c r="L346" s="78">
        <f>((VLOOKUP(A346,ProdCat!A$1:K$3000,10,FALSE)+(VLOOKUP(A346,ProdCat!A$2:K$3000,8,FALSE))))</f>
        <v>1.45</v>
      </c>
      <c r="M346" s="79" t="str">
        <f t="shared" si="18"/>
        <v/>
      </c>
      <c r="N346" s="79" t="str">
        <f t="shared" si="19"/>
        <v/>
      </c>
      <c r="O346" s="79" t="str">
        <f t="shared" si="20"/>
        <v/>
      </c>
    </row>
    <row r="347" spans="1:15" x14ac:dyDescent="0.2">
      <c r="A347" s="81" t="s">
        <v>1037</v>
      </c>
      <c r="B347" s="82" t="s">
        <v>74</v>
      </c>
      <c r="C347" s="83">
        <v>30.45</v>
      </c>
      <c r="D347" s="81">
        <v>10</v>
      </c>
      <c r="E347" s="83">
        <v>14.85</v>
      </c>
      <c r="F347" s="81">
        <v>10</v>
      </c>
      <c r="G347" s="84" t="s">
        <v>1038</v>
      </c>
      <c r="H347" s="77">
        <v>3920</v>
      </c>
      <c r="I347" s="85" t="s">
        <v>2985</v>
      </c>
      <c r="K347" s="78">
        <f>((VLOOKUP(A347,ProdCat!A$1:K$3000,11,FALSE))+(VLOOKUP(A347,ProdCat!A$2:K$3000,8,FALSE)))</f>
        <v>30.45</v>
      </c>
      <c r="L347" s="78">
        <f>((VLOOKUP(A347,ProdCat!A$1:K$3000,10,FALSE)+(VLOOKUP(A347,ProdCat!A$2:K$3000,8,FALSE))))</f>
        <v>14.85</v>
      </c>
      <c r="M347" s="79" t="str">
        <f t="shared" si="18"/>
        <v/>
      </c>
      <c r="N347" s="79" t="str">
        <f t="shared" si="19"/>
        <v/>
      </c>
      <c r="O347" s="79" t="str">
        <f t="shared" si="20"/>
        <v/>
      </c>
    </row>
    <row r="348" spans="1:15" x14ac:dyDescent="0.2">
      <c r="A348" s="81" t="s">
        <v>1039</v>
      </c>
      <c r="B348" s="82" t="s">
        <v>72</v>
      </c>
      <c r="C348" s="83">
        <v>38.65</v>
      </c>
      <c r="D348" s="81">
        <v>10</v>
      </c>
      <c r="E348" s="83">
        <v>18.850000000000001</v>
      </c>
      <c r="F348" s="81">
        <v>10</v>
      </c>
      <c r="G348" s="84" t="s">
        <v>1038</v>
      </c>
      <c r="H348" s="77">
        <v>660</v>
      </c>
      <c r="I348" s="85" t="s">
        <v>2985</v>
      </c>
      <c r="K348" s="78">
        <f>((VLOOKUP(A348,ProdCat!A$1:K$3000,11,FALSE))+(VLOOKUP(A348,ProdCat!A$2:K$3000,8,FALSE)))</f>
        <v>38.65</v>
      </c>
      <c r="L348" s="78">
        <f>((VLOOKUP(A348,ProdCat!A$1:K$3000,10,FALSE)+(VLOOKUP(A348,ProdCat!A$2:K$3000,8,FALSE))))</f>
        <v>18.850000000000001</v>
      </c>
      <c r="M348" s="79" t="str">
        <f t="shared" si="18"/>
        <v/>
      </c>
      <c r="N348" s="79" t="str">
        <f t="shared" si="19"/>
        <v/>
      </c>
      <c r="O348" s="79" t="str">
        <f t="shared" si="20"/>
        <v/>
      </c>
    </row>
    <row r="349" spans="1:15" x14ac:dyDescent="0.2">
      <c r="A349" s="81" t="s">
        <v>1040</v>
      </c>
      <c r="B349" s="82" t="s">
        <v>68</v>
      </c>
      <c r="C349" s="83">
        <v>43.65</v>
      </c>
      <c r="D349" s="81">
        <v>10</v>
      </c>
      <c r="E349" s="83">
        <v>21.3</v>
      </c>
      <c r="F349" s="81">
        <v>10</v>
      </c>
      <c r="G349" s="84" t="s">
        <v>1038</v>
      </c>
      <c r="H349" s="77">
        <v>100</v>
      </c>
      <c r="I349" s="85" t="s">
        <v>2985</v>
      </c>
      <c r="K349" s="78">
        <f>((VLOOKUP(A349,ProdCat!A$1:K$3000,11,FALSE))+(VLOOKUP(A349,ProdCat!A$2:K$3000,8,FALSE)))</f>
        <v>43.65</v>
      </c>
      <c r="L349" s="78">
        <f>((VLOOKUP(A349,ProdCat!A$1:K$3000,10,FALSE)+(VLOOKUP(A349,ProdCat!A$2:K$3000,8,FALSE))))</f>
        <v>21.3</v>
      </c>
      <c r="M349" s="79" t="str">
        <f t="shared" si="18"/>
        <v/>
      </c>
      <c r="N349" s="79" t="str">
        <f t="shared" si="19"/>
        <v/>
      </c>
      <c r="O349" s="79" t="str">
        <f t="shared" si="20"/>
        <v/>
      </c>
    </row>
    <row r="350" spans="1:15" x14ac:dyDescent="0.2">
      <c r="A350" s="81" t="s">
        <v>1042</v>
      </c>
      <c r="B350" s="82" t="s">
        <v>61</v>
      </c>
      <c r="C350" s="83">
        <v>27.9</v>
      </c>
      <c r="D350" s="81">
        <v>10</v>
      </c>
      <c r="E350" s="83">
        <v>13.6</v>
      </c>
      <c r="F350" s="81">
        <v>10</v>
      </c>
      <c r="G350" s="84" t="s">
        <v>1038</v>
      </c>
      <c r="H350" s="77">
        <v>10</v>
      </c>
      <c r="I350" s="85" t="s">
        <v>2985</v>
      </c>
      <c r="K350" s="78">
        <f>((VLOOKUP(A350,ProdCat!A$1:K$3000,11,FALSE))+(VLOOKUP(A350,ProdCat!A$2:K$3000,8,FALSE)))</f>
        <v>27.9</v>
      </c>
      <c r="L350" s="78">
        <f>((VLOOKUP(A350,ProdCat!A$1:K$3000,10,FALSE)+(VLOOKUP(A350,ProdCat!A$2:K$3000,8,FALSE))))</f>
        <v>13.6</v>
      </c>
      <c r="M350" s="79" t="str">
        <f t="shared" si="18"/>
        <v/>
      </c>
      <c r="N350" s="79" t="str">
        <f t="shared" si="19"/>
        <v/>
      </c>
      <c r="O350" s="79" t="str">
        <f t="shared" si="20"/>
        <v/>
      </c>
    </row>
    <row r="351" spans="1:15" x14ac:dyDescent="0.2">
      <c r="A351" s="81" t="s">
        <v>2512</v>
      </c>
      <c r="B351" s="82" t="s">
        <v>74</v>
      </c>
      <c r="C351" s="83">
        <v>30.45</v>
      </c>
      <c r="D351" s="81">
        <v>10</v>
      </c>
      <c r="E351" s="83">
        <v>14.85</v>
      </c>
      <c r="F351" s="81">
        <v>10</v>
      </c>
      <c r="G351" s="84" t="s">
        <v>300</v>
      </c>
      <c r="H351" s="77">
        <v>640</v>
      </c>
      <c r="I351" s="85" t="s">
        <v>2985</v>
      </c>
      <c r="K351" s="78">
        <f>((VLOOKUP(A351,ProdCat!A$1:K$3000,11,FALSE))+(VLOOKUP(A351,ProdCat!A$2:K$3000,8,FALSE)))</f>
        <v>30.45</v>
      </c>
      <c r="L351" s="78">
        <f>((VLOOKUP(A351,ProdCat!A$1:K$3000,10,FALSE)+(VLOOKUP(A351,ProdCat!A$2:K$3000,8,FALSE))))</f>
        <v>14.85</v>
      </c>
      <c r="M351" s="79" t="str">
        <f t="shared" si="18"/>
        <v/>
      </c>
      <c r="N351" s="79" t="str">
        <f t="shared" si="19"/>
        <v/>
      </c>
      <c r="O351" s="79" t="str">
        <f t="shared" si="20"/>
        <v/>
      </c>
    </row>
    <row r="352" spans="1:15" x14ac:dyDescent="0.2">
      <c r="A352" s="81" t="s">
        <v>2513</v>
      </c>
      <c r="B352" s="82" t="s">
        <v>72</v>
      </c>
      <c r="C352" s="83">
        <v>38.65</v>
      </c>
      <c r="D352" s="81">
        <v>10</v>
      </c>
      <c r="E352" s="83">
        <v>18.850000000000001</v>
      </c>
      <c r="F352" s="81">
        <v>10</v>
      </c>
      <c r="G352" s="84" t="s">
        <v>300</v>
      </c>
      <c r="H352" s="77">
        <v>750</v>
      </c>
      <c r="I352" s="85" t="s">
        <v>2985</v>
      </c>
      <c r="K352" s="78">
        <f>((VLOOKUP(A352,ProdCat!A$1:K$3000,11,FALSE))+(VLOOKUP(A352,ProdCat!A$2:K$3000,8,FALSE)))</f>
        <v>38.65</v>
      </c>
      <c r="L352" s="78">
        <f>((VLOOKUP(A352,ProdCat!A$1:K$3000,10,FALSE)+(VLOOKUP(A352,ProdCat!A$2:K$3000,8,FALSE))))</f>
        <v>18.850000000000001</v>
      </c>
      <c r="M352" s="79" t="str">
        <f t="shared" si="18"/>
        <v/>
      </c>
      <c r="N352" s="79" t="str">
        <f t="shared" si="19"/>
        <v/>
      </c>
      <c r="O352" s="79" t="str">
        <f t="shared" si="20"/>
        <v/>
      </c>
    </row>
    <row r="353" spans="1:15" x14ac:dyDescent="0.2">
      <c r="A353" s="81" t="s">
        <v>944</v>
      </c>
      <c r="B353" s="82" t="s">
        <v>74</v>
      </c>
      <c r="C353" s="83">
        <v>30.45</v>
      </c>
      <c r="D353" s="81">
        <v>10</v>
      </c>
      <c r="E353" s="83">
        <v>14.85</v>
      </c>
      <c r="F353" s="81">
        <v>10</v>
      </c>
      <c r="G353" s="84" t="s">
        <v>945</v>
      </c>
      <c r="H353" s="77">
        <v>850</v>
      </c>
      <c r="I353" s="85" t="s">
        <v>2985</v>
      </c>
      <c r="K353" s="78">
        <f>((VLOOKUP(A353,ProdCat!A$1:K$3000,11,FALSE))+(VLOOKUP(A353,ProdCat!A$2:K$3000,8,FALSE)))</f>
        <v>30.45</v>
      </c>
      <c r="L353" s="78">
        <f>((VLOOKUP(A353,ProdCat!A$1:K$3000,10,FALSE)+(VLOOKUP(A353,ProdCat!A$2:K$3000,8,FALSE))))</f>
        <v>14.85</v>
      </c>
      <c r="M353" s="79" t="str">
        <f t="shared" si="18"/>
        <v/>
      </c>
      <c r="N353" s="79" t="str">
        <f t="shared" si="19"/>
        <v/>
      </c>
      <c r="O353" s="79" t="str">
        <f t="shared" si="20"/>
        <v/>
      </c>
    </row>
    <row r="354" spans="1:15" x14ac:dyDescent="0.2">
      <c r="A354" s="81" t="s">
        <v>946</v>
      </c>
      <c r="B354" s="82" t="s">
        <v>72</v>
      </c>
      <c r="C354" s="83">
        <v>38.65</v>
      </c>
      <c r="D354" s="81">
        <v>10</v>
      </c>
      <c r="E354" s="83">
        <v>18.850000000000001</v>
      </c>
      <c r="F354" s="81">
        <v>10</v>
      </c>
      <c r="G354" s="84" t="s">
        <v>945</v>
      </c>
      <c r="H354" s="77">
        <v>380</v>
      </c>
      <c r="I354" s="85" t="s">
        <v>2985</v>
      </c>
      <c r="K354" s="78">
        <f>((VLOOKUP(A354,ProdCat!A$1:K$3000,11,FALSE))+(VLOOKUP(A354,ProdCat!A$2:K$3000,8,FALSE)))</f>
        <v>38.65</v>
      </c>
      <c r="L354" s="78">
        <f>((VLOOKUP(A354,ProdCat!A$1:K$3000,10,FALSE)+(VLOOKUP(A354,ProdCat!A$2:K$3000,8,FALSE))))</f>
        <v>18.850000000000001</v>
      </c>
      <c r="M354" s="79" t="str">
        <f t="shared" si="18"/>
        <v/>
      </c>
      <c r="N354" s="79" t="str">
        <f t="shared" si="19"/>
        <v/>
      </c>
      <c r="O354" s="79" t="str">
        <f t="shared" si="20"/>
        <v/>
      </c>
    </row>
    <row r="355" spans="1:15" x14ac:dyDescent="0.2">
      <c r="A355" s="81" t="s">
        <v>952</v>
      </c>
      <c r="B355" s="82" t="s">
        <v>63</v>
      </c>
      <c r="C355" s="83">
        <v>46.35</v>
      </c>
      <c r="D355" s="81">
        <v>10</v>
      </c>
      <c r="E355" s="83">
        <v>22.6</v>
      </c>
      <c r="F355" s="81">
        <v>10</v>
      </c>
      <c r="G355" s="84" t="s">
        <v>945</v>
      </c>
      <c r="H355" s="77">
        <v>20</v>
      </c>
      <c r="I355" s="85" t="s">
        <v>2985</v>
      </c>
      <c r="K355" s="78">
        <f>((VLOOKUP(A355,ProdCat!A$1:K$3000,11,FALSE))+(VLOOKUP(A355,ProdCat!A$2:K$3000,8,FALSE)))</f>
        <v>46.35</v>
      </c>
      <c r="L355" s="78">
        <f>((VLOOKUP(A355,ProdCat!A$1:K$3000,10,FALSE)+(VLOOKUP(A355,ProdCat!A$2:K$3000,8,FALSE))))</f>
        <v>22.6</v>
      </c>
      <c r="M355" s="79" t="str">
        <f t="shared" si="18"/>
        <v/>
      </c>
      <c r="N355" s="79" t="str">
        <f t="shared" si="19"/>
        <v/>
      </c>
      <c r="O355" s="79" t="str">
        <f t="shared" si="20"/>
        <v/>
      </c>
    </row>
    <row r="356" spans="1:15" ht="25.5" x14ac:dyDescent="0.2">
      <c r="A356" s="81" t="s">
        <v>1991</v>
      </c>
      <c r="B356" s="82" t="s">
        <v>3527</v>
      </c>
      <c r="C356" s="83">
        <v>25.3</v>
      </c>
      <c r="D356" s="81">
        <v>10</v>
      </c>
      <c r="E356" s="83">
        <v>12.35</v>
      </c>
      <c r="F356" s="81">
        <v>10</v>
      </c>
      <c r="G356" s="84" t="s">
        <v>48</v>
      </c>
      <c r="H356" s="77">
        <v>60</v>
      </c>
      <c r="I356" s="85" t="s">
        <v>2985</v>
      </c>
      <c r="K356" s="78">
        <f>((VLOOKUP(A356,ProdCat!A$1:K$3000,11,FALSE))+(VLOOKUP(A356,ProdCat!A$2:K$3000,8,FALSE)))</f>
        <v>25.3</v>
      </c>
      <c r="L356" s="78">
        <f>((VLOOKUP(A356,ProdCat!A$1:K$3000,10,FALSE)+(VLOOKUP(A356,ProdCat!A$2:K$3000,8,FALSE))))</f>
        <v>12.35</v>
      </c>
      <c r="M356" s="79" t="str">
        <f t="shared" si="18"/>
        <v/>
      </c>
      <c r="N356" s="79" t="str">
        <f t="shared" si="19"/>
        <v/>
      </c>
      <c r="O356" s="79" t="str">
        <f t="shared" si="20"/>
        <v/>
      </c>
    </row>
    <row r="357" spans="1:15" ht="25.5" x14ac:dyDescent="0.2">
      <c r="A357" s="81" t="s">
        <v>1989</v>
      </c>
      <c r="B357" s="82" t="s">
        <v>3528</v>
      </c>
      <c r="C357" s="83">
        <v>31.9</v>
      </c>
      <c r="D357" s="81">
        <v>10</v>
      </c>
      <c r="E357" s="83">
        <v>15.55</v>
      </c>
      <c r="F357" s="81">
        <v>10</v>
      </c>
      <c r="G357" s="84" t="s">
        <v>48</v>
      </c>
      <c r="H357" s="77">
        <v>650</v>
      </c>
      <c r="I357" s="85" t="s">
        <v>2985</v>
      </c>
      <c r="K357" s="78">
        <f>((VLOOKUP(A357,ProdCat!A$1:K$3000,11,FALSE))+(VLOOKUP(A357,ProdCat!A$2:K$3000,8,FALSE)))</f>
        <v>31.9</v>
      </c>
      <c r="L357" s="78">
        <f>((VLOOKUP(A357,ProdCat!A$1:K$3000,10,FALSE)+(VLOOKUP(A357,ProdCat!A$2:K$3000,8,FALSE))))</f>
        <v>15.55</v>
      </c>
      <c r="M357" s="79" t="str">
        <f t="shared" si="18"/>
        <v/>
      </c>
      <c r="N357" s="79" t="str">
        <f t="shared" si="19"/>
        <v/>
      </c>
      <c r="O357" s="79" t="str">
        <f t="shared" si="20"/>
        <v/>
      </c>
    </row>
    <row r="358" spans="1:15" x14ac:dyDescent="0.2">
      <c r="A358" s="81" t="s">
        <v>3125</v>
      </c>
      <c r="B358" s="82" t="s">
        <v>3126</v>
      </c>
      <c r="C358" s="83">
        <v>44.3</v>
      </c>
      <c r="D358" s="81">
        <v>10</v>
      </c>
      <c r="E358" s="83">
        <v>21.6</v>
      </c>
      <c r="F358" s="81">
        <v>5</v>
      </c>
      <c r="G358" s="84" t="s">
        <v>48</v>
      </c>
      <c r="H358" s="77">
        <v>3590</v>
      </c>
      <c r="I358" s="85" t="s">
        <v>2985</v>
      </c>
      <c r="K358" s="78">
        <f>((VLOOKUP(A358,ProdCat!A$1:K$3000,11,FALSE))+(VLOOKUP(A358,ProdCat!A$2:K$3000,8,FALSE)))</f>
        <v>44.3</v>
      </c>
      <c r="L358" s="78">
        <f>((VLOOKUP(A358,ProdCat!A$1:K$3000,10,FALSE)+(VLOOKUP(A358,ProdCat!A$2:K$3000,8,FALSE))))</f>
        <v>21.6</v>
      </c>
      <c r="M358" s="79" t="str">
        <f t="shared" si="18"/>
        <v/>
      </c>
      <c r="N358" s="79" t="str">
        <f t="shared" si="19"/>
        <v/>
      </c>
      <c r="O358" s="79" t="str">
        <f t="shared" si="20"/>
        <v/>
      </c>
    </row>
    <row r="359" spans="1:15" ht="25.5" x14ac:dyDescent="0.2">
      <c r="A359" s="81" t="s">
        <v>1990</v>
      </c>
      <c r="B359" s="82" t="s">
        <v>3529</v>
      </c>
      <c r="C359" s="83">
        <v>37.200000000000003</v>
      </c>
      <c r="D359" s="81">
        <v>10</v>
      </c>
      <c r="E359" s="83">
        <v>18.149999999999999</v>
      </c>
      <c r="F359" s="81">
        <v>10</v>
      </c>
      <c r="G359" s="84" t="s">
        <v>48</v>
      </c>
      <c r="H359" s="77">
        <v>150</v>
      </c>
      <c r="I359" s="85" t="s">
        <v>2985</v>
      </c>
      <c r="K359" s="78">
        <f>((VLOOKUP(A359,ProdCat!A$1:K$3000,11,FALSE))+(VLOOKUP(A359,ProdCat!A$2:K$3000,8,FALSE)))</f>
        <v>37.200000000000003</v>
      </c>
      <c r="L359" s="78">
        <f>((VLOOKUP(A359,ProdCat!A$1:K$3000,10,FALSE)+(VLOOKUP(A359,ProdCat!A$2:K$3000,8,FALSE))))</f>
        <v>18.149999999999999</v>
      </c>
      <c r="M359" s="79" t="str">
        <f t="shared" si="18"/>
        <v/>
      </c>
      <c r="N359" s="79" t="str">
        <f t="shared" si="19"/>
        <v/>
      </c>
      <c r="O359" s="79" t="str">
        <f t="shared" si="20"/>
        <v/>
      </c>
    </row>
    <row r="360" spans="1:15" x14ac:dyDescent="0.2">
      <c r="A360" s="81" t="s">
        <v>1265</v>
      </c>
      <c r="B360" s="82" t="s">
        <v>74</v>
      </c>
      <c r="C360" s="83">
        <v>31.1</v>
      </c>
      <c r="D360" s="81">
        <v>10</v>
      </c>
      <c r="E360" s="83">
        <v>15.5</v>
      </c>
      <c r="F360" s="81">
        <v>10</v>
      </c>
      <c r="G360" s="84" t="s">
        <v>267</v>
      </c>
      <c r="H360" s="77">
        <v>4420</v>
      </c>
      <c r="I360" s="85" t="s">
        <v>2985</v>
      </c>
      <c r="K360" s="78">
        <f>((VLOOKUP(A360,ProdCat!A$1:K$3000,11,FALSE))+(VLOOKUP(A360,ProdCat!A$2:K$3000,8,FALSE)))</f>
        <v>31.1</v>
      </c>
      <c r="L360" s="78">
        <f>((VLOOKUP(A360,ProdCat!A$1:K$3000,10,FALSE)+(VLOOKUP(A360,ProdCat!A$2:K$3000,8,FALSE))))</f>
        <v>15.5</v>
      </c>
      <c r="M360" s="79" t="str">
        <f t="shared" si="18"/>
        <v/>
      </c>
      <c r="N360" s="79" t="str">
        <f t="shared" si="19"/>
        <v/>
      </c>
      <c r="O360" s="79" t="str">
        <f t="shared" si="20"/>
        <v/>
      </c>
    </row>
    <row r="361" spans="1:15" x14ac:dyDescent="0.2">
      <c r="A361" s="81" t="s">
        <v>1266</v>
      </c>
      <c r="B361" s="82" t="s">
        <v>72</v>
      </c>
      <c r="C361" s="83">
        <v>39.299999999999997</v>
      </c>
      <c r="D361" s="81">
        <v>10</v>
      </c>
      <c r="E361" s="83">
        <v>19.5</v>
      </c>
      <c r="F361" s="81">
        <v>10</v>
      </c>
      <c r="G361" s="84" t="s">
        <v>267</v>
      </c>
      <c r="H361" s="77">
        <v>1090</v>
      </c>
      <c r="I361" s="85" t="s">
        <v>2985</v>
      </c>
      <c r="K361" s="78">
        <f>((VLOOKUP(A361,ProdCat!A$1:K$3000,11,FALSE))+(VLOOKUP(A361,ProdCat!A$2:K$3000,8,FALSE)))</f>
        <v>39.300000000000004</v>
      </c>
      <c r="L361" s="78">
        <f>((VLOOKUP(A361,ProdCat!A$1:K$3000,10,FALSE)+(VLOOKUP(A361,ProdCat!A$2:K$3000,8,FALSE))))</f>
        <v>19.5</v>
      </c>
      <c r="M361" s="79" t="str">
        <f t="shared" si="18"/>
        <v/>
      </c>
      <c r="N361" s="79" t="str">
        <f t="shared" si="19"/>
        <v/>
      </c>
      <c r="O361" s="79" t="str">
        <f t="shared" si="20"/>
        <v/>
      </c>
    </row>
    <row r="362" spans="1:15" x14ac:dyDescent="0.2">
      <c r="A362" s="81" t="s">
        <v>1267</v>
      </c>
      <c r="B362" s="82" t="s">
        <v>68</v>
      </c>
      <c r="C362" s="83">
        <v>44.3</v>
      </c>
      <c r="D362" s="81">
        <v>10</v>
      </c>
      <c r="E362" s="83">
        <v>21.95</v>
      </c>
      <c r="F362" s="81">
        <v>10</v>
      </c>
      <c r="G362" s="84" t="s">
        <v>267</v>
      </c>
      <c r="H362" s="77">
        <v>150</v>
      </c>
      <c r="I362" s="85" t="s">
        <v>2985</v>
      </c>
      <c r="K362" s="78">
        <f>((VLOOKUP(A362,ProdCat!A$1:K$3000,11,FALSE))+(VLOOKUP(A362,ProdCat!A$2:K$3000,8,FALSE)))</f>
        <v>44.300000000000004</v>
      </c>
      <c r="L362" s="78">
        <f>((VLOOKUP(A362,ProdCat!A$1:K$3000,10,FALSE)+(VLOOKUP(A362,ProdCat!A$2:K$3000,8,FALSE))))</f>
        <v>21.950000000000003</v>
      </c>
      <c r="M362" s="79" t="str">
        <f t="shared" si="18"/>
        <v/>
      </c>
      <c r="N362" s="79" t="str">
        <f t="shared" si="19"/>
        <v/>
      </c>
      <c r="O362" s="79" t="str">
        <f t="shared" si="20"/>
        <v/>
      </c>
    </row>
    <row r="363" spans="1:15" x14ac:dyDescent="0.2">
      <c r="A363" s="81" t="s">
        <v>1270</v>
      </c>
      <c r="B363" s="82" t="s">
        <v>64</v>
      </c>
      <c r="C363" s="83">
        <v>36.950000000000003</v>
      </c>
      <c r="D363" s="81">
        <v>10</v>
      </c>
      <c r="E363" s="83">
        <v>18.350000000000001</v>
      </c>
      <c r="F363" s="81">
        <v>10</v>
      </c>
      <c r="G363" s="84" t="s">
        <v>267</v>
      </c>
      <c r="H363" s="77">
        <v>30</v>
      </c>
      <c r="I363" s="85" t="s">
        <v>2985</v>
      </c>
      <c r="K363" s="78">
        <f>((VLOOKUP(A363,ProdCat!A$1:K$3000,11,FALSE))+(VLOOKUP(A363,ProdCat!A$2:K$3000,8,FALSE)))</f>
        <v>36.950000000000003</v>
      </c>
      <c r="L363" s="78">
        <f>((VLOOKUP(A363,ProdCat!A$1:K$3000,10,FALSE)+(VLOOKUP(A363,ProdCat!A$2:K$3000,8,FALSE))))</f>
        <v>18.350000000000001</v>
      </c>
      <c r="M363" s="79" t="str">
        <f t="shared" si="18"/>
        <v/>
      </c>
      <c r="N363" s="79" t="str">
        <f t="shared" si="19"/>
        <v/>
      </c>
      <c r="O363" s="79" t="str">
        <f t="shared" si="20"/>
        <v/>
      </c>
    </row>
    <row r="364" spans="1:15" x14ac:dyDescent="0.2">
      <c r="A364" s="81" t="s">
        <v>1271</v>
      </c>
      <c r="B364" s="82" t="s">
        <v>62</v>
      </c>
      <c r="C364" s="83">
        <v>41.95</v>
      </c>
      <c r="D364" s="81">
        <v>10</v>
      </c>
      <c r="E364" s="83">
        <v>20.8</v>
      </c>
      <c r="F364" s="81">
        <v>10</v>
      </c>
      <c r="G364" s="84" t="s">
        <v>267</v>
      </c>
      <c r="H364" s="77">
        <v>100</v>
      </c>
      <c r="I364" s="85" t="s">
        <v>2985</v>
      </c>
      <c r="K364" s="78">
        <f>((VLOOKUP(A364,ProdCat!A$1:K$3000,11,FALSE))+(VLOOKUP(A364,ProdCat!A$2:K$3000,8,FALSE)))</f>
        <v>41.95</v>
      </c>
      <c r="L364" s="78">
        <f>((VLOOKUP(A364,ProdCat!A$1:K$3000,10,FALSE)+(VLOOKUP(A364,ProdCat!A$2:K$3000,8,FALSE))))</f>
        <v>20.8</v>
      </c>
      <c r="M364" s="79" t="str">
        <f t="shared" si="18"/>
        <v/>
      </c>
      <c r="N364" s="79" t="str">
        <f t="shared" si="19"/>
        <v/>
      </c>
      <c r="O364" s="79" t="str">
        <f t="shared" si="20"/>
        <v/>
      </c>
    </row>
    <row r="365" spans="1:15" x14ac:dyDescent="0.2">
      <c r="A365" s="81" t="s">
        <v>954</v>
      </c>
      <c r="B365" s="82" t="s">
        <v>74</v>
      </c>
      <c r="C365" s="83">
        <v>30.45</v>
      </c>
      <c r="D365" s="81">
        <v>10</v>
      </c>
      <c r="E365" s="83">
        <v>14.85</v>
      </c>
      <c r="F365" s="81">
        <v>10</v>
      </c>
      <c r="G365" s="84" t="s">
        <v>206</v>
      </c>
      <c r="H365" s="77">
        <v>680</v>
      </c>
      <c r="I365" s="85" t="s">
        <v>2985</v>
      </c>
      <c r="K365" s="78">
        <f>((VLOOKUP(A365,ProdCat!A$1:K$3000,11,FALSE))+(VLOOKUP(A365,ProdCat!A$2:K$3000,8,FALSE)))</f>
        <v>30.45</v>
      </c>
      <c r="L365" s="78">
        <f>((VLOOKUP(A365,ProdCat!A$1:K$3000,10,FALSE)+(VLOOKUP(A365,ProdCat!A$2:K$3000,8,FALSE))))</f>
        <v>14.85</v>
      </c>
      <c r="M365" s="79" t="str">
        <f t="shared" si="18"/>
        <v/>
      </c>
      <c r="N365" s="79" t="str">
        <f t="shared" si="19"/>
        <v/>
      </c>
      <c r="O365" s="79" t="str">
        <f t="shared" si="20"/>
        <v/>
      </c>
    </row>
    <row r="366" spans="1:15" x14ac:dyDescent="0.2">
      <c r="A366" s="81" t="s">
        <v>955</v>
      </c>
      <c r="B366" s="82" t="s">
        <v>72</v>
      </c>
      <c r="C366" s="83">
        <v>38.65</v>
      </c>
      <c r="D366" s="81">
        <v>10</v>
      </c>
      <c r="E366" s="83">
        <v>18.850000000000001</v>
      </c>
      <c r="F366" s="81">
        <v>10</v>
      </c>
      <c r="G366" s="84" t="s">
        <v>206</v>
      </c>
      <c r="H366" s="77">
        <v>230</v>
      </c>
      <c r="I366" s="85" t="s">
        <v>2985</v>
      </c>
      <c r="K366" s="78">
        <f>((VLOOKUP(A366,ProdCat!A$1:K$3000,11,FALSE))+(VLOOKUP(A366,ProdCat!A$2:K$3000,8,FALSE)))</f>
        <v>38.65</v>
      </c>
      <c r="L366" s="78">
        <f>((VLOOKUP(A366,ProdCat!A$1:K$3000,10,FALSE)+(VLOOKUP(A366,ProdCat!A$2:K$3000,8,FALSE))))</f>
        <v>18.850000000000001</v>
      </c>
      <c r="M366" s="79" t="str">
        <f t="shared" si="18"/>
        <v/>
      </c>
      <c r="N366" s="79" t="str">
        <f t="shared" si="19"/>
        <v/>
      </c>
      <c r="O366" s="79" t="str">
        <f t="shared" si="20"/>
        <v/>
      </c>
    </row>
    <row r="367" spans="1:15" x14ac:dyDescent="0.2">
      <c r="A367" s="81" t="s">
        <v>959</v>
      </c>
      <c r="B367" s="82" t="s">
        <v>64</v>
      </c>
      <c r="C367" s="83">
        <v>36.299999999999997</v>
      </c>
      <c r="D367" s="81">
        <v>10</v>
      </c>
      <c r="E367" s="83">
        <v>17.7</v>
      </c>
      <c r="F367" s="81">
        <v>10</v>
      </c>
      <c r="G367" s="84" t="s">
        <v>206</v>
      </c>
      <c r="H367" s="77">
        <v>40</v>
      </c>
      <c r="I367" s="85" t="s">
        <v>2985</v>
      </c>
      <c r="K367" s="78">
        <f>((VLOOKUP(A367,ProdCat!A$1:K$3000,11,FALSE))+(VLOOKUP(A367,ProdCat!A$2:K$3000,8,FALSE)))</f>
        <v>36.299999999999997</v>
      </c>
      <c r="L367" s="78">
        <f>((VLOOKUP(A367,ProdCat!A$1:K$3000,10,FALSE)+(VLOOKUP(A367,ProdCat!A$2:K$3000,8,FALSE))))</f>
        <v>17.7</v>
      </c>
      <c r="M367" s="79" t="str">
        <f t="shared" si="18"/>
        <v/>
      </c>
      <c r="N367" s="79" t="str">
        <f t="shared" si="19"/>
        <v/>
      </c>
      <c r="O367" s="79" t="str">
        <f t="shared" si="20"/>
        <v/>
      </c>
    </row>
    <row r="368" spans="1:15" x14ac:dyDescent="0.2">
      <c r="A368" s="81" t="s">
        <v>2168</v>
      </c>
      <c r="B368" s="82" t="s">
        <v>75</v>
      </c>
      <c r="C368" s="83">
        <v>28.7</v>
      </c>
      <c r="D368" s="81">
        <v>10</v>
      </c>
      <c r="E368" s="83">
        <v>14</v>
      </c>
      <c r="F368" s="81">
        <v>10</v>
      </c>
      <c r="G368" s="84" t="s">
        <v>2165</v>
      </c>
      <c r="H368" s="77">
        <v>480</v>
      </c>
      <c r="I368" s="85" t="s">
        <v>2985</v>
      </c>
      <c r="K368" s="78">
        <f>((VLOOKUP(A368,ProdCat!A$1:K$3000,11,FALSE))+(VLOOKUP(A368,ProdCat!A$2:K$3000,8,FALSE)))</f>
        <v>28.7</v>
      </c>
      <c r="L368" s="78">
        <f>((VLOOKUP(A368,ProdCat!A$1:K$3000,10,FALSE)+(VLOOKUP(A368,ProdCat!A$2:K$3000,8,FALSE))))</f>
        <v>14</v>
      </c>
      <c r="M368" s="79" t="str">
        <f t="shared" si="18"/>
        <v/>
      </c>
      <c r="N368" s="79" t="str">
        <f t="shared" si="19"/>
        <v/>
      </c>
      <c r="O368" s="79" t="str">
        <f t="shared" si="20"/>
        <v/>
      </c>
    </row>
    <row r="369" spans="1:15" x14ac:dyDescent="0.2">
      <c r="A369" s="81" t="s">
        <v>2164</v>
      </c>
      <c r="B369" s="82" t="s">
        <v>74</v>
      </c>
      <c r="C369" s="83">
        <v>32.5</v>
      </c>
      <c r="D369" s="81">
        <v>10</v>
      </c>
      <c r="E369" s="83">
        <v>15.85</v>
      </c>
      <c r="F369" s="81">
        <v>10</v>
      </c>
      <c r="G369" s="84" t="s">
        <v>2165</v>
      </c>
      <c r="H369" s="77">
        <v>220</v>
      </c>
      <c r="I369" s="85" t="s">
        <v>2985</v>
      </c>
      <c r="K369" s="78">
        <f>((VLOOKUP(A369,ProdCat!A$1:K$3000,11,FALSE))+(VLOOKUP(A369,ProdCat!A$2:K$3000,8,FALSE)))</f>
        <v>32.5</v>
      </c>
      <c r="L369" s="78">
        <f>((VLOOKUP(A369,ProdCat!A$1:K$3000,10,FALSE)+(VLOOKUP(A369,ProdCat!A$2:K$3000,8,FALSE))))</f>
        <v>15.85</v>
      </c>
      <c r="M369" s="79" t="str">
        <f t="shared" si="18"/>
        <v/>
      </c>
      <c r="N369" s="79" t="str">
        <f t="shared" si="19"/>
        <v/>
      </c>
      <c r="O369" s="79" t="str">
        <f t="shared" si="20"/>
        <v/>
      </c>
    </row>
    <row r="370" spans="1:15" x14ac:dyDescent="0.2">
      <c r="A370" s="81" t="s">
        <v>2770</v>
      </c>
      <c r="B370" s="82" t="s">
        <v>59</v>
      </c>
      <c r="C370" s="83">
        <v>28.7</v>
      </c>
      <c r="D370" s="81">
        <v>10</v>
      </c>
      <c r="E370" s="83">
        <v>14</v>
      </c>
      <c r="F370" s="81">
        <v>10</v>
      </c>
      <c r="G370" s="84" t="s">
        <v>2165</v>
      </c>
      <c r="H370" s="77">
        <v>50</v>
      </c>
      <c r="I370" s="85" t="s">
        <v>2985</v>
      </c>
      <c r="K370" s="78">
        <f>((VLOOKUP(A370,ProdCat!A$1:K$3000,11,FALSE))+(VLOOKUP(A370,ProdCat!A$2:K$3000,8,FALSE)))</f>
        <v>28.7</v>
      </c>
      <c r="L370" s="78">
        <f>((VLOOKUP(A370,ProdCat!A$1:K$3000,10,FALSE)+(VLOOKUP(A370,ProdCat!A$2:K$3000,8,FALSE))))</f>
        <v>14</v>
      </c>
      <c r="M370" s="79" t="str">
        <f t="shared" si="18"/>
        <v/>
      </c>
      <c r="N370" s="79" t="str">
        <f t="shared" si="19"/>
        <v/>
      </c>
      <c r="O370" s="79" t="str">
        <f t="shared" si="20"/>
        <v/>
      </c>
    </row>
    <row r="371" spans="1:15" x14ac:dyDescent="0.2">
      <c r="A371" s="81" t="s">
        <v>2768</v>
      </c>
      <c r="B371" s="82" t="s">
        <v>61</v>
      </c>
      <c r="C371" s="83">
        <v>31.9</v>
      </c>
      <c r="D371" s="81">
        <v>10</v>
      </c>
      <c r="E371" s="83">
        <v>15.55</v>
      </c>
      <c r="F371" s="81">
        <v>10</v>
      </c>
      <c r="G371" s="84" t="s">
        <v>2165</v>
      </c>
      <c r="H371" s="77">
        <v>70</v>
      </c>
      <c r="I371" s="85" t="s">
        <v>2985</v>
      </c>
      <c r="K371" s="78">
        <f>((VLOOKUP(A371,ProdCat!A$1:K$3000,11,FALSE))+(VLOOKUP(A371,ProdCat!A$2:K$3000,8,FALSE)))</f>
        <v>31.9</v>
      </c>
      <c r="L371" s="78">
        <f>((VLOOKUP(A371,ProdCat!A$1:K$3000,10,FALSE)+(VLOOKUP(A371,ProdCat!A$2:K$3000,8,FALSE))))</f>
        <v>15.55</v>
      </c>
      <c r="M371" s="79" t="str">
        <f t="shared" si="18"/>
        <v/>
      </c>
      <c r="N371" s="79" t="str">
        <f t="shared" si="19"/>
        <v/>
      </c>
      <c r="O371" s="79" t="str">
        <f t="shared" si="20"/>
        <v/>
      </c>
    </row>
    <row r="372" spans="1:15" x14ac:dyDescent="0.2">
      <c r="A372" s="81" t="s">
        <v>2769</v>
      </c>
      <c r="B372" s="82" t="s">
        <v>64</v>
      </c>
      <c r="C372" s="83">
        <v>37.200000000000003</v>
      </c>
      <c r="D372" s="81">
        <v>10</v>
      </c>
      <c r="E372" s="83">
        <v>18.149999999999999</v>
      </c>
      <c r="F372" s="81">
        <v>10</v>
      </c>
      <c r="G372" s="84" t="s">
        <v>2165</v>
      </c>
      <c r="H372" s="77">
        <v>50</v>
      </c>
      <c r="I372" s="85" t="s">
        <v>2985</v>
      </c>
      <c r="K372" s="78">
        <f>((VLOOKUP(A372,ProdCat!A$1:K$3000,11,FALSE))+(VLOOKUP(A372,ProdCat!A$2:K$3000,8,FALSE)))</f>
        <v>37.200000000000003</v>
      </c>
      <c r="L372" s="78">
        <f>((VLOOKUP(A372,ProdCat!A$1:K$3000,10,FALSE)+(VLOOKUP(A372,ProdCat!A$2:K$3000,8,FALSE))))</f>
        <v>18.149999999999999</v>
      </c>
      <c r="M372" s="79" t="str">
        <f t="shared" si="18"/>
        <v/>
      </c>
      <c r="N372" s="79" t="str">
        <f t="shared" si="19"/>
        <v/>
      </c>
      <c r="O372" s="79" t="str">
        <f t="shared" si="20"/>
        <v/>
      </c>
    </row>
    <row r="373" spans="1:15" x14ac:dyDescent="0.2">
      <c r="A373" s="81" t="s">
        <v>2739</v>
      </c>
      <c r="B373" s="82" t="s">
        <v>62</v>
      </c>
      <c r="C373" s="83">
        <v>41.3</v>
      </c>
      <c r="D373" s="81">
        <v>10</v>
      </c>
      <c r="E373" s="83">
        <v>20.149999999999999</v>
      </c>
      <c r="F373" s="81">
        <v>10</v>
      </c>
      <c r="G373" s="84" t="s">
        <v>2052</v>
      </c>
      <c r="H373" s="77">
        <v>20</v>
      </c>
      <c r="I373" s="85" t="s">
        <v>2985</v>
      </c>
      <c r="K373" s="78">
        <f>((VLOOKUP(A373,ProdCat!A$1:K$3000,11,FALSE))+(VLOOKUP(A373,ProdCat!A$2:K$3000,8,FALSE)))</f>
        <v>41.3</v>
      </c>
      <c r="L373" s="78">
        <f>((VLOOKUP(A373,ProdCat!A$1:K$3000,10,FALSE)+(VLOOKUP(A373,ProdCat!A$2:K$3000,8,FALSE))))</f>
        <v>20.149999999999999</v>
      </c>
      <c r="M373" s="79" t="str">
        <f t="shared" si="18"/>
        <v/>
      </c>
      <c r="N373" s="79" t="str">
        <f t="shared" si="19"/>
        <v/>
      </c>
      <c r="O373" s="79" t="str">
        <f t="shared" si="20"/>
        <v/>
      </c>
    </row>
    <row r="374" spans="1:15" x14ac:dyDescent="0.2">
      <c r="A374" s="81" t="s">
        <v>2508</v>
      </c>
      <c r="B374" s="82" t="s">
        <v>74</v>
      </c>
      <c r="C374" s="83">
        <v>31.7</v>
      </c>
      <c r="D374" s="81">
        <v>10</v>
      </c>
      <c r="E374" s="83">
        <v>16.100000000000001</v>
      </c>
      <c r="F374" s="81">
        <v>10</v>
      </c>
      <c r="G374" s="84" t="s">
        <v>288</v>
      </c>
      <c r="H374" s="77">
        <v>580</v>
      </c>
      <c r="I374" s="85" t="s">
        <v>2985</v>
      </c>
      <c r="K374" s="78">
        <f>((VLOOKUP(A374,ProdCat!A$1:K$3000,11,FALSE))+(VLOOKUP(A374,ProdCat!A$2:K$3000,8,FALSE)))</f>
        <v>31.7</v>
      </c>
      <c r="L374" s="78">
        <f>((VLOOKUP(A374,ProdCat!A$1:K$3000,10,FALSE)+(VLOOKUP(A374,ProdCat!A$2:K$3000,8,FALSE))))</f>
        <v>16.100000000000001</v>
      </c>
      <c r="M374" s="79" t="str">
        <f t="shared" si="18"/>
        <v/>
      </c>
      <c r="N374" s="79" t="str">
        <f t="shared" si="19"/>
        <v/>
      </c>
      <c r="O374" s="79" t="str">
        <f t="shared" si="20"/>
        <v/>
      </c>
    </row>
    <row r="375" spans="1:15" x14ac:dyDescent="0.2">
      <c r="A375" s="81" t="s">
        <v>2509</v>
      </c>
      <c r="B375" s="82" t="s">
        <v>72</v>
      </c>
      <c r="C375" s="83">
        <v>39.9</v>
      </c>
      <c r="D375" s="81">
        <v>10</v>
      </c>
      <c r="E375" s="83">
        <v>20.100000000000001</v>
      </c>
      <c r="F375" s="81">
        <v>10</v>
      </c>
      <c r="G375" s="84" t="s">
        <v>288</v>
      </c>
      <c r="H375" s="77">
        <v>40</v>
      </c>
      <c r="I375" s="85" t="s">
        <v>2985</v>
      </c>
      <c r="K375" s="78">
        <f>((VLOOKUP(A375,ProdCat!A$1:K$3000,11,FALSE))+(VLOOKUP(A375,ProdCat!A$2:K$3000,8,FALSE)))</f>
        <v>39.9</v>
      </c>
      <c r="L375" s="78">
        <f>((VLOOKUP(A375,ProdCat!A$1:K$3000,10,FALSE)+(VLOOKUP(A375,ProdCat!A$2:K$3000,8,FALSE))))</f>
        <v>20.100000000000001</v>
      </c>
      <c r="M375" s="79" t="str">
        <f t="shared" si="18"/>
        <v/>
      </c>
      <c r="N375" s="79" t="str">
        <f t="shared" si="19"/>
        <v/>
      </c>
      <c r="O375" s="79" t="str">
        <f t="shared" si="20"/>
        <v/>
      </c>
    </row>
    <row r="376" spans="1:15" x14ac:dyDescent="0.2">
      <c r="A376" s="81" t="s">
        <v>2640</v>
      </c>
      <c r="B376" s="82" t="s">
        <v>76</v>
      </c>
      <c r="C376" s="83">
        <v>4</v>
      </c>
      <c r="D376" s="81">
        <v>50</v>
      </c>
      <c r="E376" s="83">
        <v>1.95</v>
      </c>
      <c r="F376" s="81">
        <v>50</v>
      </c>
      <c r="G376" s="84" t="s">
        <v>259</v>
      </c>
      <c r="H376" s="77">
        <v>11620</v>
      </c>
      <c r="I376" s="85" t="s">
        <v>2985</v>
      </c>
      <c r="K376" s="78">
        <f>((VLOOKUP(A376,ProdCat!A$1:K$3000,11,FALSE))+(VLOOKUP(A376,ProdCat!A$2:K$3000,8,FALSE)))</f>
        <v>4</v>
      </c>
      <c r="L376" s="78">
        <f>((VLOOKUP(A376,ProdCat!A$1:K$3000,10,FALSE)+(VLOOKUP(A376,ProdCat!A$2:K$3000,8,FALSE))))</f>
        <v>1.95</v>
      </c>
      <c r="M376" s="79" t="str">
        <f t="shared" si="18"/>
        <v/>
      </c>
      <c r="N376" s="79" t="str">
        <f t="shared" si="19"/>
        <v/>
      </c>
      <c r="O376" s="79" t="str">
        <f t="shared" si="20"/>
        <v/>
      </c>
    </row>
    <row r="377" spans="1:15" x14ac:dyDescent="0.2">
      <c r="A377" s="81" t="s">
        <v>2641</v>
      </c>
      <c r="B377" s="82" t="s">
        <v>77</v>
      </c>
      <c r="C377" s="83">
        <v>4.7</v>
      </c>
      <c r="D377" s="81">
        <v>50</v>
      </c>
      <c r="E377" s="83">
        <v>2.2999999999999998</v>
      </c>
      <c r="F377" s="81">
        <v>50</v>
      </c>
      <c r="G377" s="84" t="s">
        <v>259</v>
      </c>
      <c r="H377" s="77">
        <v>1010</v>
      </c>
      <c r="I377" s="85" t="s">
        <v>2985</v>
      </c>
      <c r="K377" s="78">
        <f>((VLOOKUP(A377,ProdCat!A$1:K$3000,11,FALSE))+(VLOOKUP(A377,ProdCat!A$2:K$3000,8,FALSE)))</f>
        <v>4.7</v>
      </c>
      <c r="L377" s="78">
        <f>((VLOOKUP(A377,ProdCat!A$1:K$3000,10,FALSE)+(VLOOKUP(A377,ProdCat!A$2:K$3000,8,FALSE))))</f>
        <v>2.2999999999999998</v>
      </c>
      <c r="M377" s="79" t="str">
        <f t="shared" ref="M377:M440" si="21">IF(C377=K377,"","FIX")</f>
        <v/>
      </c>
      <c r="N377" s="79" t="str">
        <f t="shared" ref="N377:N440" si="22">IF(E377=L377,"","FIX")</f>
        <v/>
      </c>
      <c r="O377" s="79" t="str">
        <f t="shared" ref="O377:O440" si="23">IF(H377&lt;D377,"Do not list","")</f>
        <v/>
      </c>
    </row>
    <row r="378" spans="1:15" x14ac:dyDescent="0.2">
      <c r="A378" s="81" t="s">
        <v>691</v>
      </c>
      <c r="B378" s="82" t="s">
        <v>77</v>
      </c>
      <c r="C378" s="83">
        <v>2.35</v>
      </c>
      <c r="D378" s="81">
        <v>50</v>
      </c>
      <c r="E378" s="83">
        <v>1.1499999999999999</v>
      </c>
      <c r="F378" s="81">
        <v>25</v>
      </c>
      <c r="G378" s="84" t="s">
        <v>207</v>
      </c>
      <c r="H378" s="77">
        <v>1080</v>
      </c>
      <c r="I378" s="85" t="s">
        <v>2985</v>
      </c>
      <c r="K378" s="78">
        <f>((VLOOKUP(A378,ProdCat!A$1:K$3000,11,FALSE))+(VLOOKUP(A378,ProdCat!A$2:K$3000,8,FALSE)))</f>
        <v>2.35</v>
      </c>
      <c r="L378" s="78">
        <f>((VLOOKUP(A378,ProdCat!A$1:K$3000,10,FALSE)+(VLOOKUP(A378,ProdCat!A$2:K$3000,8,FALSE))))</f>
        <v>1.1499999999999999</v>
      </c>
      <c r="M378" s="79" t="str">
        <f t="shared" si="21"/>
        <v/>
      </c>
      <c r="N378" s="79" t="str">
        <f t="shared" si="22"/>
        <v/>
      </c>
      <c r="O378" s="79" t="str">
        <f t="shared" si="23"/>
        <v/>
      </c>
    </row>
    <row r="379" spans="1:15" x14ac:dyDescent="0.2">
      <c r="A379" s="81" t="s">
        <v>692</v>
      </c>
      <c r="B379" s="82" t="s">
        <v>78</v>
      </c>
      <c r="C379" s="83">
        <v>3.05</v>
      </c>
      <c r="D379" s="81">
        <v>50</v>
      </c>
      <c r="E379" s="83">
        <v>1.5</v>
      </c>
      <c r="F379" s="81">
        <v>25</v>
      </c>
      <c r="G379" s="84" t="s">
        <v>207</v>
      </c>
      <c r="H379" s="77">
        <v>2100</v>
      </c>
      <c r="I379" s="85" t="s">
        <v>2985</v>
      </c>
      <c r="K379" s="78">
        <f>((VLOOKUP(A379,ProdCat!A$1:K$3000,11,FALSE))+(VLOOKUP(A379,ProdCat!A$2:K$3000,8,FALSE)))</f>
        <v>3.05</v>
      </c>
      <c r="L379" s="78">
        <f>((VLOOKUP(A379,ProdCat!A$1:K$3000,10,FALSE)+(VLOOKUP(A379,ProdCat!A$2:K$3000,8,FALSE))))</f>
        <v>1.5</v>
      </c>
      <c r="M379" s="79" t="str">
        <f t="shared" si="21"/>
        <v/>
      </c>
      <c r="N379" s="79" t="str">
        <f t="shared" si="22"/>
        <v/>
      </c>
      <c r="O379" s="79" t="str">
        <f t="shared" si="23"/>
        <v/>
      </c>
    </row>
    <row r="380" spans="1:15" x14ac:dyDescent="0.2">
      <c r="A380" s="81" t="s">
        <v>970</v>
      </c>
      <c r="B380" s="82" t="s">
        <v>3117</v>
      </c>
      <c r="C380" s="83">
        <v>19.7</v>
      </c>
      <c r="D380" s="81">
        <v>10</v>
      </c>
      <c r="E380" s="83">
        <v>9.6</v>
      </c>
      <c r="F380" s="81">
        <v>10</v>
      </c>
      <c r="G380" s="84" t="s">
        <v>260</v>
      </c>
      <c r="H380" s="77">
        <v>10</v>
      </c>
      <c r="I380" s="85" t="s">
        <v>2985</v>
      </c>
      <c r="K380" s="78">
        <f>((VLOOKUP(A380,ProdCat!A$1:K$3000,11,FALSE))+(VLOOKUP(A380,ProdCat!A$2:K$3000,8,FALSE)))</f>
        <v>19.7</v>
      </c>
      <c r="L380" s="78">
        <f>((VLOOKUP(A380,ProdCat!A$1:K$3000,10,FALSE)+(VLOOKUP(A380,ProdCat!A$2:K$3000,8,FALSE))))</f>
        <v>9.6</v>
      </c>
      <c r="M380" s="79" t="str">
        <f t="shared" si="21"/>
        <v/>
      </c>
      <c r="N380" s="79" t="str">
        <f t="shared" si="22"/>
        <v/>
      </c>
      <c r="O380" s="79" t="str">
        <f t="shared" si="23"/>
        <v/>
      </c>
    </row>
    <row r="381" spans="1:15" x14ac:dyDescent="0.2">
      <c r="A381" s="81" t="s">
        <v>1525</v>
      </c>
      <c r="B381" s="82" t="s">
        <v>3117</v>
      </c>
      <c r="C381" s="83">
        <v>19.7</v>
      </c>
      <c r="D381" s="81">
        <v>10</v>
      </c>
      <c r="E381" s="83">
        <v>9.6</v>
      </c>
      <c r="F381" s="81">
        <v>10</v>
      </c>
      <c r="G381" s="84" t="s">
        <v>49</v>
      </c>
      <c r="H381" s="77">
        <v>10</v>
      </c>
      <c r="I381" s="85" t="s">
        <v>2985</v>
      </c>
      <c r="K381" s="78">
        <f>((VLOOKUP(A381,ProdCat!A$1:K$3000,11,FALSE))+(VLOOKUP(A381,ProdCat!A$2:K$3000,8,FALSE)))</f>
        <v>19.7</v>
      </c>
      <c r="L381" s="78">
        <f>((VLOOKUP(A381,ProdCat!A$1:K$3000,10,FALSE)+(VLOOKUP(A381,ProdCat!A$2:K$3000,8,FALSE))))</f>
        <v>9.6</v>
      </c>
      <c r="M381" s="79" t="str">
        <f t="shared" si="21"/>
        <v/>
      </c>
      <c r="N381" s="79" t="str">
        <f t="shared" si="22"/>
        <v/>
      </c>
      <c r="O381" s="79" t="str">
        <f t="shared" si="23"/>
        <v/>
      </c>
    </row>
    <row r="382" spans="1:15" x14ac:dyDescent="0.2">
      <c r="A382" s="81" t="s">
        <v>1228</v>
      </c>
      <c r="B382" s="82" t="s">
        <v>60</v>
      </c>
      <c r="C382" s="83">
        <v>5.85</v>
      </c>
      <c r="D382" s="81">
        <v>50</v>
      </c>
      <c r="E382" s="83">
        <v>2.85</v>
      </c>
      <c r="F382" s="81">
        <v>50</v>
      </c>
      <c r="G382" s="84" t="s">
        <v>87</v>
      </c>
      <c r="H382" s="77">
        <v>1880</v>
      </c>
      <c r="I382" s="85" t="s">
        <v>2985</v>
      </c>
      <c r="K382" s="78">
        <f>((VLOOKUP(A382,ProdCat!A$1:K$3000,11,FALSE))+(VLOOKUP(A382,ProdCat!A$2:K$3000,8,FALSE)))</f>
        <v>5.85</v>
      </c>
      <c r="L382" s="78">
        <f>((VLOOKUP(A382,ProdCat!A$1:K$3000,10,FALSE)+(VLOOKUP(A382,ProdCat!A$2:K$3000,8,FALSE))))</f>
        <v>2.85</v>
      </c>
      <c r="M382" s="79" t="str">
        <f t="shared" si="21"/>
        <v/>
      </c>
      <c r="N382" s="79" t="str">
        <f t="shared" si="22"/>
        <v/>
      </c>
      <c r="O382" s="79" t="str">
        <f t="shared" si="23"/>
        <v/>
      </c>
    </row>
    <row r="383" spans="1:15" x14ac:dyDescent="0.2">
      <c r="A383" s="81" t="s">
        <v>1686</v>
      </c>
      <c r="B383" s="82" t="s">
        <v>60</v>
      </c>
      <c r="C383" s="83">
        <v>5.45</v>
      </c>
      <c r="D383" s="81">
        <v>50</v>
      </c>
      <c r="E383" s="83">
        <v>2.65</v>
      </c>
      <c r="F383" s="81">
        <v>50</v>
      </c>
      <c r="G383" s="84" t="s">
        <v>88</v>
      </c>
      <c r="H383" s="77">
        <v>50</v>
      </c>
      <c r="I383" s="85" t="s">
        <v>2985</v>
      </c>
      <c r="K383" s="78">
        <f>((VLOOKUP(A383,ProdCat!A$1:K$3000,11,FALSE))+(VLOOKUP(A383,ProdCat!A$2:K$3000,8,FALSE)))</f>
        <v>5.45</v>
      </c>
      <c r="L383" s="78">
        <f>((VLOOKUP(A383,ProdCat!A$1:K$3000,10,FALSE)+(VLOOKUP(A383,ProdCat!A$2:K$3000,8,FALSE))))</f>
        <v>2.65</v>
      </c>
      <c r="M383" s="79" t="str">
        <f t="shared" si="21"/>
        <v/>
      </c>
      <c r="N383" s="79" t="str">
        <f t="shared" si="22"/>
        <v/>
      </c>
      <c r="O383" s="79" t="str">
        <f t="shared" si="23"/>
        <v/>
      </c>
    </row>
    <row r="384" spans="1:15" x14ac:dyDescent="0.2">
      <c r="A384" s="81" t="s">
        <v>2298</v>
      </c>
      <c r="B384" s="82" t="s">
        <v>60</v>
      </c>
      <c r="C384" s="83">
        <v>7.15</v>
      </c>
      <c r="D384" s="81">
        <v>50</v>
      </c>
      <c r="E384" s="83">
        <v>3.5</v>
      </c>
      <c r="F384" s="81">
        <v>50</v>
      </c>
      <c r="G384" s="84" t="s">
        <v>156</v>
      </c>
      <c r="H384" s="77">
        <v>1760</v>
      </c>
      <c r="I384" s="85" t="s">
        <v>2985</v>
      </c>
      <c r="K384" s="78">
        <f>((VLOOKUP(A384,ProdCat!A$1:K$3000,11,FALSE))+(VLOOKUP(A384,ProdCat!A$2:K$3000,8,FALSE)))</f>
        <v>7.15</v>
      </c>
      <c r="L384" s="78">
        <f>((VLOOKUP(A384,ProdCat!A$1:K$3000,10,FALSE)+(VLOOKUP(A384,ProdCat!A$2:K$3000,8,FALSE))))</f>
        <v>3.5</v>
      </c>
      <c r="M384" s="79" t="str">
        <f t="shared" si="21"/>
        <v/>
      </c>
      <c r="N384" s="79" t="str">
        <f t="shared" si="22"/>
        <v/>
      </c>
      <c r="O384" s="79" t="str">
        <f t="shared" si="23"/>
        <v/>
      </c>
    </row>
    <row r="385" spans="1:15" x14ac:dyDescent="0.2">
      <c r="A385" s="81" t="s">
        <v>2299</v>
      </c>
      <c r="B385" s="82" t="s">
        <v>83</v>
      </c>
      <c r="C385" s="83">
        <v>16.2</v>
      </c>
      <c r="D385" s="81">
        <v>10</v>
      </c>
      <c r="E385" s="83">
        <v>7.9</v>
      </c>
      <c r="F385" s="81">
        <v>10</v>
      </c>
      <c r="G385" s="84" t="s">
        <v>156</v>
      </c>
      <c r="H385" s="77">
        <v>1520</v>
      </c>
      <c r="I385" s="85" t="s">
        <v>2985</v>
      </c>
      <c r="K385" s="78">
        <f>((VLOOKUP(A385,ProdCat!A$1:K$3000,11,FALSE))+(VLOOKUP(A385,ProdCat!A$2:K$3000,8,FALSE)))</f>
        <v>16.2</v>
      </c>
      <c r="L385" s="78">
        <f>((VLOOKUP(A385,ProdCat!A$1:K$3000,10,FALSE)+(VLOOKUP(A385,ProdCat!A$2:K$3000,8,FALSE))))</f>
        <v>7.9</v>
      </c>
      <c r="M385" s="79" t="str">
        <f t="shared" si="21"/>
        <v/>
      </c>
      <c r="N385" s="79" t="str">
        <f t="shared" si="22"/>
        <v/>
      </c>
      <c r="O385" s="79" t="str">
        <f t="shared" si="23"/>
        <v/>
      </c>
    </row>
    <row r="386" spans="1:15" x14ac:dyDescent="0.2">
      <c r="A386" s="81" t="s">
        <v>1514</v>
      </c>
      <c r="B386" s="82" t="s">
        <v>60</v>
      </c>
      <c r="C386" s="83">
        <v>5.45</v>
      </c>
      <c r="D386" s="81">
        <v>50</v>
      </c>
      <c r="E386" s="83">
        <v>2.65</v>
      </c>
      <c r="F386" s="81">
        <v>50</v>
      </c>
      <c r="G386" s="84" t="s">
        <v>89</v>
      </c>
      <c r="H386" s="77">
        <v>5100</v>
      </c>
      <c r="I386" s="85" t="s">
        <v>2985</v>
      </c>
      <c r="K386" s="78">
        <f>((VLOOKUP(A386,ProdCat!A$1:K$3000,11,FALSE))+(VLOOKUP(A386,ProdCat!A$2:K$3000,8,FALSE)))</f>
        <v>5.45</v>
      </c>
      <c r="L386" s="78">
        <f>((VLOOKUP(A386,ProdCat!A$1:K$3000,10,FALSE)+(VLOOKUP(A386,ProdCat!A$2:K$3000,8,FALSE))))</f>
        <v>2.65</v>
      </c>
      <c r="M386" s="79" t="str">
        <f t="shared" si="21"/>
        <v/>
      </c>
      <c r="N386" s="79" t="str">
        <f t="shared" si="22"/>
        <v/>
      </c>
      <c r="O386" s="79" t="str">
        <f t="shared" si="23"/>
        <v/>
      </c>
    </row>
    <row r="387" spans="1:15" x14ac:dyDescent="0.2">
      <c r="A387" s="81" t="s">
        <v>1515</v>
      </c>
      <c r="B387" s="82" t="s">
        <v>83</v>
      </c>
      <c r="C387" s="83">
        <v>12.4</v>
      </c>
      <c r="D387" s="81">
        <v>10</v>
      </c>
      <c r="E387" s="83">
        <v>6.05</v>
      </c>
      <c r="F387" s="81">
        <v>10</v>
      </c>
      <c r="G387" s="84" t="s">
        <v>89</v>
      </c>
      <c r="H387" s="77">
        <v>1160</v>
      </c>
      <c r="I387" s="85" t="s">
        <v>2985</v>
      </c>
      <c r="K387" s="78">
        <f>((VLOOKUP(A387,ProdCat!A$1:K$3000,11,FALSE))+(VLOOKUP(A387,ProdCat!A$2:K$3000,8,FALSE)))</f>
        <v>12.4</v>
      </c>
      <c r="L387" s="78">
        <f>((VLOOKUP(A387,ProdCat!A$1:K$3000,10,FALSE)+(VLOOKUP(A387,ProdCat!A$2:K$3000,8,FALSE))))</f>
        <v>6.05</v>
      </c>
      <c r="M387" s="79" t="str">
        <f t="shared" si="21"/>
        <v/>
      </c>
      <c r="N387" s="79" t="str">
        <f t="shared" si="22"/>
        <v/>
      </c>
      <c r="O387" s="79" t="str">
        <f t="shared" si="23"/>
        <v/>
      </c>
    </row>
    <row r="388" spans="1:15" x14ac:dyDescent="0.2">
      <c r="A388" s="81" t="s">
        <v>2981</v>
      </c>
      <c r="B388" s="82" t="s">
        <v>60</v>
      </c>
      <c r="C388" s="83">
        <v>7.15</v>
      </c>
      <c r="D388" s="81">
        <v>50</v>
      </c>
      <c r="E388" s="83">
        <v>3.5</v>
      </c>
      <c r="F388" s="81">
        <v>50</v>
      </c>
      <c r="G388" s="84" t="s">
        <v>301</v>
      </c>
      <c r="H388" s="77">
        <v>950</v>
      </c>
      <c r="I388" s="85" t="s">
        <v>2985</v>
      </c>
      <c r="K388" s="78">
        <f>((VLOOKUP(A388,ProdCat!A$1:K$3000,11,FALSE))+(VLOOKUP(A388,ProdCat!A$2:K$3000,8,FALSE)))</f>
        <v>7.15</v>
      </c>
      <c r="L388" s="78">
        <f>((VLOOKUP(A388,ProdCat!A$1:K$3000,10,FALSE)+(VLOOKUP(A388,ProdCat!A$2:K$3000,8,FALSE))))</f>
        <v>3.5</v>
      </c>
      <c r="M388" s="79" t="str">
        <f t="shared" si="21"/>
        <v/>
      </c>
      <c r="N388" s="79" t="str">
        <f t="shared" si="22"/>
        <v/>
      </c>
      <c r="O388" s="79" t="str">
        <f t="shared" si="23"/>
        <v/>
      </c>
    </row>
    <row r="389" spans="1:15" x14ac:dyDescent="0.2">
      <c r="A389" s="81" t="s">
        <v>2300</v>
      </c>
      <c r="B389" s="82" t="s">
        <v>60</v>
      </c>
      <c r="C389" s="83">
        <v>6.25</v>
      </c>
      <c r="D389" s="81">
        <v>50</v>
      </c>
      <c r="E389" s="83">
        <v>3.05</v>
      </c>
      <c r="F389" s="81">
        <v>50</v>
      </c>
      <c r="G389" s="84" t="s">
        <v>157</v>
      </c>
      <c r="H389" s="77">
        <v>1950</v>
      </c>
      <c r="I389" s="85" t="s">
        <v>2985</v>
      </c>
      <c r="K389" s="78">
        <f>((VLOOKUP(A389,ProdCat!A$1:K$3000,11,FALSE))+(VLOOKUP(A389,ProdCat!A$2:K$3000,8,FALSE)))</f>
        <v>6.25</v>
      </c>
      <c r="L389" s="78">
        <f>((VLOOKUP(A389,ProdCat!A$1:K$3000,10,FALSE)+(VLOOKUP(A389,ProdCat!A$2:K$3000,8,FALSE))))</f>
        <v>3.05</v>
      </c>
      <c r="M389" s="79" t="str">
        <f t="shared" si="21"/>
        <v/>
      </c>
      <c r="N389" s="79" t="str">
        <f t="shared" si="22"/>
        <v/>
      </c>
      <c r="O389" s="79" t="str">
        <f t="shared" si="23"/>
        <v/>
      </c>
    </row>
    <row r="390" spans="1:15" x14ac:dyDescent="0.2">
      <c r="A390" s="81" t="s">
        <v>2301</v>
      </c>
      <c r="B390" s="82" t="s">
        <v>83</v>
      </c>
      <c r="C390" s="83">
        <v>16.2</v>
      </c>
      <c r="D390" s="81">
        <v>10</v>
      </c>
      <c r="E390" s="83">
        <v>7.9</v>
      </c>
      <c r="F390" s="81">
        <v>10</v>
      </c>
      <c r="G390" s="84" t="s">
        <v>157</v>
      </c>
      <c r="H390" s="77">
        <v>1530</v>
      </c>
      <c r="I390" s="85" t="s">
        <v>2985</v>
      </c>
      <c r="K390" s="78">
        <f>((VLOOKUP(A390,ProdCat!A$1:K$3000,11,FALSE))+(VLOOKUP(A390,ProdCat!A$2:K$3000,8,FALSE)))</f>
        <v>16.2</v>
      </c>
      <c r="L390" s="78">
        <f>((VLOOKUP(A390,ProdCat!A$1:K$3000,10,FALSE)+(VLOOKUP(A390,ProdCat!A$2:K$3000,8,FALSE))))</f>
        <v>7.9</v>
      </c>
      <c r="M390" s="79" t="str">
        <f t="shared" si="21"/>
        <v/>
      </c>
      <c r="N390" s="79" t="str">
        <f t="shared" si="22"/>
        <v/>
      </c>
      <c r="O390" s="79" t="str">
        <f t="shared" si="23"/>
        <v/>
      </c>
    </row>
    <row r="391" spans="1:15" x14ac:dyDescent="0.2">
      <c r="A391" s="81" t="s">
        <v>1085</v>
      </c>
      <c r="B391" s="82" t="s">
        <v>60</v>
      </c>
      <c r="C391" s="83">
        <v>5.45</v>
      </c>
      <c r="D391" s="81">
        <v>50</v>
      </c>
      <c r="E391" s="83">
        <v>2.65</v>
      </c>
      <c r="F391" s="81">
        <v>50</v>
      </c>
      <c r="G391" s="84" t="s">
        <v>158</v>
      </c>
      <c r="H391" s="77">
        <v>1740</v>
      </c>
      <c r="I391" s="85" t="s">
        <v>2985</v>
      </c>
      <c r="K391" s="78">
        <f>((VLOOKUP(A391,ProdCat!A$1:K$3000,11,FALSE))+(VLOOKUP(A391,ProdCat!A$2:K$3000,8,FALSE)))</f>
        <v>5.45</v>
      </c>
      <c r="L391" s="78">
        <f>((VLOOKUP(A391,ProdCat!A$1:K$3000,10,FALSE)+(VLOOKUP(A391,ProdCat!A$2:K$3000,8,FALSE))))</f>
        <v>2.65</v>
      </c>
      <c r="M391" s="79" t="str">
        <f t="shared" si="21"/>
        <v/>
      </c>
      <c r="N391" s="79" t="str">
        <f t="shared" si="22"/>
        <v/>
      </c>
      <c r="O391" s="79" t="str">
        <f t="shared" si="23"/>
        <v/>
      </c>
    </row>
    <row r="392" spans="1:15" x14ac:dyDescent="0.2">
      <c r="A392" s="81" t="s">
        <v>1086</v>
      </c>
      <c r="B392" s="82" t="s">
        <v>83</v>
      </c>
      <c r="C392" s="83">
        <v>12.4</v>
      </c>
      <c r="D392" s="81">
        <v>10</v>
      </c>
      <c r="E392" s="83">
        <v>6.05</v>
      </c>
      <c r="F392" s="81">
        <v>10</v>
      </c>
      <c r="G392" s="84" t="s">
        <v>158</v>
      </c>
      <c r="H392" s="77">
        <v>1890</v>
      </c>
      <c r="I392" s="85" t="s">
        <v>2985</v>
      </c>
      <c r="K392" s="78">
        <f>((VLOOKUP(A392,ProdCat!A$1:K$3000,11,FALSE))+(VLOOKUP(A392,ProdCat!A$2:K$3000,8,FALSE)))</f>
        <v>12.4</v>
      </c>
      <c r="L392" s="78">
        <f>((VLOOKUP(A392,ProdCat!A$1:K$3000,10,FALSE)+(VLOOKUP(A392,ProdCat!A$2:K$3000,8,FALSE))))</f>
        <v>6.05</v>
      </c>
      <c r="M392" s="79" t="str">
        <f t="shared" si="21"/>
        <v/>
      </c>
      <c r="N392" s="79" t="str">
        <f t="shared" si="22"/>
        <v/>
      </c>
      <c r="O392" s="79" t="str">
        <f t="shared" si="23"/>
        <v/>
      </c>
    </row>
    <row r="393" spans="1:15" x14ac:dyDescent="0.2">
      <c r="A393" s="81" t="s">
        <v>1060</v>
      </c>
      <c r="B393" s="82" t="s">
        <v>83</v>
      </c>
      <c r="C393" s="83">
        <v>12.4</v>
      </c>
      <c r="D393" s="81">
        <v>10</v>
      </c>
      <c r="E393" s="83">
        <v>6.05</v>
      </c>
      <c r="F393" s="81">
        <v>10</v>
      </c>
      <c r="G393" s="84" t="s">
        <v>159</v>
      </c>
      <c r="H393" s="77">
        <v>30</v>
      </c>
      <c r="I393" s="85" t="s">
        <v>2985</v>
      </c>
      <c r="K393" s="78">
        <f>((VLOOKUP(A393,ProdCat!A$1:K$3000,11,FALSE))+(VLOOKUP(A393,ProdCat!A$2:K$3000,8,FALSE)))</f>
        <v>12.4</v>
      </c>
      <c r="L393" s="78">
        <f>((VLOOKUP(A393,ProdCat!A$1:K$3000,10,FALSE)+(VLOOKUP(A393,ProdCat!A$2:K$3000,8,FALSE))))</f>
        <v>6.05</v>
      </c>
      <c r="M393" s="79" t="str">
        <f t="shared" si="21"/>
        <v/>
      </c>
      <c r="N393" s="79" t="str">
        <f t="shared" si="22"/>
        <v/>
      </c>
      <c r="O393" s="79" t="str">
        <f t="shared" si="23"/>
        <v/>
      </c>
    </row>
    <row r="394" spans="1:15" x14ac:dyDescent="0.2">
      <c r="A394" s="81" t="s">
        <v>726</v>
      </c>
      <c r="B394" s="82" t="s">
        <v>60</v>
      </c>
      <c r="C394" s="83">
        <v>5.45</v>
      </c>
      <c r="D394" s="81">
        <v>50</v>
      </c>
      <c r="E394" s="83">
        <v>2.65</v>
      </c>
      <c r="F394" s="81">
        <v>50</v>
      </c>
      <c r="G394" s="84" t="s">
        <v>90</v>
      </c>
      <c r="H394" s="77">
        <v>540</v>
      </c>
      <c r="I394" s="85" t="s">
        <v>2985</v>
      </c>
      <c r="K394" s="78">
        <f>((VLOOKUP(A394,ProdCat!A$1:K$3000,11,FALSE))+(VLOOKUP(A394,ProdCat!A$2:K$3000,8,FALSE)))</f>
        <v>5.45</v>
      </c>
      <c r="L394" s="78">
        <f>((VLOOKUP(A394,ProdCat!A$1:K$3000,10,FALSE)+(VLOOKUP(A394,ProdCat!A$2:K$3000,8,FALSE))))</f>
        <v>2.65</v>
      </c>
      <c r="M394" s="79" t="str">
        <f t="shared" si="21"/>
        <v/>
      </c>
      <c r="N394" s="79" t="str">
        <f t="shared" si="22"/>
        <v/>
      </c>
      <c r="O394" s="79" t="str">
        <f t="shared" si="23"/>
        <v/>
      </c>
    </row>
    <row r="395" spans="1:15" x14ac:dyDescent="0.2">
      <c r="A395" s="81" t="s">
        <v>2862</v>
      </c>
      <c r="B395" s="82" t="s">
        <v>60</v>
      </c>
      <c r="C395" s="83">
        <v>6.95</v>
      </c>
      <c r="D395" s="81">
        <v>50</v>
      </c>
      <c r="E395" s="83">
        <v>3.85</v>
      </c>
      <c r="F395" s="81">
        <v>50</v>
      </c>
      <c r="G395" s="84" t="s">
        <v>3129</v>
      </c>
      <c r="H395" s="77">
        <v>320</v>
      </c>
      <c r="I395" s="85" t="s">
        <v>2985</v>
      </c>
      <c r="K395" s="78">
        <f>((VLOOKUP(A395,ProdCat!A$1:K$3000,11,FALSE))+(VLOOKUP(A395,ProdCat!A$2:K$3000,8,FALSE)))</f>
        <v>6.95</v>
      </c>
      <c r="L395" s="78">
        <f>((VLOOKUP(A395,ProdCat!A$1:K$3000,10,FALSE)+(VLOOKUP(A395,ProdCat!A$2:K$3000,8,FALSE))))</f>
        <v>3.85</v>
      </c>
      <c r="M395" s="79" t="str">
        <f t="shared" si="21"/>
        <v/>
      </c>
      <c r="N395" s="79" t="str">
        <f t="shared" si="22"/>
        <v/>
      </c>
      <c r="O395" s="79" t="str">
        <f t="shared" si="23"/>
        <v/>
      </c>
    </row>
    <row r="396" spans="1:15" x14ac:dyDescent="0.2">
      <c r="A396" s="81" t="s">
        <v>3130</v>
      </c>
      <c r="B396" s="82" t="s">
        <v>60</v>
      </c>
      <c r="C396" s="83">
        <v>6.95</v>
      </c>
      <c r="D396" s="81">
        <v>50</v>
      </c>
      <c r="E396" s="83">
        <v>3.85</v>
      </c>
      <c r="F396" s="81">
        <v>50</v>
      </c>
      <c r="G396" s="84" t="s">
        <v>3131</v>
      </c>
      <c r="H396" s="77">
        <v>1150</v>
      </c>
      <c r="I396" s="85" t="s">
        <v>2985</v>
      </c>
      <c r="K396" s="78">
        <f>((VLOOKUP(A396,ProdCat!A$1:K$3000,11,FALSE))+(VLOOKUP(A396,ProdCat!A$2:K$3000,8,FALSE)))</f>
        <v>6.95</v>
      </c>
      <c r="L396" s="78">
        <f>((VLOOKUP(A396,ProdCat!A$1:K$3000,10,FALSE)+(VLOOKUP(A396,ProdCat!A$2:K$3000,8,FALSE))))</f>
        <v>3.85</v>
      </c>
      <c r="M396" s="79" t="str">
        <f t="shared" si="21"/>
        <v/>
      </c>
      <c r="N396" s="79" t="str">
        <f t="shared" si="22"/>
        <v/>
      </c>
      <c r="O396" s="79" t="str">
        <f t="shared" si="23"/>
        <v/>
      </c>
    </row>
    <row r="397" spans="1:15" x14ac:dyDescent="0.2">
      <c r="A397" s="81" t="s">
        <v>3132</v>
      </c>
      <c r="B397" s="82" t="s">
        <v>3040</v>
      </c>
      <c r="C397" s="83">
        <v>8.6999999999999993</v>
      </c>
      <c r="D397" s="81">
        <v>20</v>
      </c>
      <c r="E397" s="83">
        <v>4.7</v>
      </c>
      <c r="F397" s="81">
        <v>20</v>
      </c>
      <c r="G397" s="84" t="s">
        <v>3131</v>
      </c>
      <c r="H397" s="77">
        <v>150</v>
      </c>
      <c r="I397" s="85" t="s">
        <v>2985</v>
      </c>
      <c r="K397" s="78">
        <f>((VLOOKUP(A397,ProdCat!A$1:K$3000,11,FALSE))+(VLOOKUP(A397,ProdCat!A$2:K$3000,8,FALSE)))</f>
        <v>8.7000000000000011</v>
      </c>
      <c r="L397" s="78">
        <f>((VLOOKUP(A397,ProdCat!A$1:K$3000,10,FALSE)+(VLOOKUP(A397,ProdCat!A$2:K$3000,8,FALSE))))</f>
        <v>4.7</v>
      </c>
      <c r="M397" s="79" t="str">
        <f t="shared" si="21"/>
        <v/>
      </c>
      <c r="N397" s="79" t="str">
        <f t="shared" si="22"/>
        <v/>
      </c>
      <c r="O397" s="79" t="str">
        <f t="shared" si="23"/>
        <v/>
      </c>
    </row>
    <row r="398" spans="1:15" x14ac:dyDescent="0.2">
      <c r="A398" s="81" t="s">
        <v>3133</v>
      </c>
      <c r="B398" s="82" t="s">
        <v>60</v>
      </c>
      <c r="C398" s="83">
        <v>4.5</v>
      </c>
      <c r="D398" s="81">
        <v>50</v>
      </c>
      <c r="E398" s="83">
        <v>2.2000000000000002</v>
      </c>
      <c r="F398" s="81">
        <v>50</v>
      </c>
      <c r="G398" s="84" t="s">
        <v>3134</v>
      </c>
      <c r="H398" s="77">
        <v>1120</v>
      </c>
      <c r="I398" s="85" t="s">
        <v>2985</v>
      </c>
      <c r="K398" s="78">
        <f>((VLOOKUP(A398,ProdCat!A$1:K$3000,11,FALSE))+(VLOOKUP(A398,ProdCat!A$2:K$3000,8,FALSE)))</f>
        <v>4.5</v>
      </c>
      <c r="L398" s="78">
        <f>((VLOOKUP(A398,ProdCat!A$1:K$3000,10,FALSE)+(VLOOKUP(A398,ProdCat!A$2:K$3000,8,FALSE))))</f>
        <v>2.2000000000000002</v>
      </c>
      <c r="M398" s="79" t="str">
        <f t="shared" si="21"/>
        <v/>
      </c>
      <c r="N398" s="79" t="str">
        <f t="shared" si="22"/>
        <v/>
      </c>
      <c r="O398" s="79" t="str">
        <f t="shared" si="23"/>
        <v/>
      </c>
    </row>
    <row r="399" spans="1:15" x14ac:dyDescent="0.2">
      <c r="A399" s="81" t="s">
        <v>1234</v>
      </c>
      <c r="B399" s="82" t="s">
        <v>60</v>
      </c>
      <c r="C399" s="83">
        <v>4.5</v>
      </c>
      <c r="D399" s="81">
        <v>50</v>
      </c>
      <c r="E399" s="83">
        <v>2.2000000000000002</v>
      </c>
      <c r="F399" s="81">
        <v>50</v>
      </c>
      <c r="G399" s="84" t="s">
        <v>266</v>
      </c>
      <c r="H399" s="77">
        <v>890</v>
      </c>
      <c r="I399" s="85" t="s">
        <v>2985</v>
      </c>
      <c r="K399" s="78">
        <f>((VLOOKUP(A399,ProdCat!A$1:K$3000,11,FALSE))+(VLOOKUP(A399,ProdCat!A$2:K$3000,8,FALSE)))</f>
        <v>4.5</v>
      </c>
      <c r="L399" s="78">
        <f>((VLOOKUP(A399,ProdCat!A$1:K$3000,10,FALSE)+(VLOOKUP(A399,ProdCat!A$2:K$3000,8,FALSE))))</f>
        <v>2.2000000000000002</v>
      </c>
      <c r="M399" s="79" t="str">
        <f t="shared" si="21"/>
        <v/>
      </c>
      <c r="N399" s="79" t="str">
        <f t="shared" si="22"/>
        <v/>
      </c>
      <c r="O399" s="79" t="str">
        <f t="shared" si="23"/>
        <v/>
      </c>
    </row>
    <row r="400" spans="1:15" x14ac:dyDescent="0.2">
      <c r="A400" s="81" t="s">
        <v>3137</v>
      </c>
      <c r="B400" s="82" t="s">
        <v>3040</v>
      </c>
      <c r="C400" s="83">
        <v>7.4</v>
      </c>
      <c r="D400" s="81">
        <v>20</v>
      </c>
      <c r="E400" s="83">
        <v>3.6</v>
      </c>
      <c r="F400" s="81">
        <v>20</v>
      </c>
      <c r="G400" s="84" t="s">
        <v>266</v>
      </c>
      <c r="H400" s="77">
        <v>360</v>
      </c>
      <c r="I400" s="85" t="s">
        <v>2985</v>
      </c>
      <c r="K400" s="78">
        <f>((VLOOKUP(A400,ProdCat!A$1:K$3000,11,FALSE))+(VLOOKUP(A400,ProdCat!A$2:K$3000,8,FALSE)))</f>
        <v>7.4</v>
      </c>
      <c r="L400" s="78">
        <f>((VLOOKUP(A400,ProdCat!A$1:K$3000,10,FALSE)+(VLOOKUP(A400,ProdCat!A$2:K$3000,8,FALSE))))</f>
        <v>3.6</v>
      </c>
      <c r="M400" s="79" t="str">
        <f t="shared" si="21"/>
        <v/>
      </c>
      <c r="N400" s="79" t="str">
        <f t="shared" si="22"/>
        <v/>
      </c>
      <c r="O400" s="79" t="str">
        <f t="shared" si="23"/>
        <v/>
      </c>
    </row>
    <row r="401" spans="1:15" x14ac:dyDescent="0.2">
      <c r="A401" s="81" t="s">
        <v>1372</v>
      </c>
      <c r="B401" s="82" t="s">
        <v>60</v>
      </c>
      <c r="C401" s="83">
        <v>4.5</v>
      </c>
      <c r="D401" s="81">
        <v>50</v>
      </c>
      <c r="E401" s="83">
        <v>2.2000000000000002</v>
      </c>
      <c r="F401" s="81">
        <v>50</v>
      </c>
      <c r="G401" s="84" t="s">
        <v>271</v>
      </c>
      <c r="H401" s="77">
        <v>2200</v>
      </c>
      <c r="I401" s="85" t="s">
        <v>2985</v>
      </c>
      <c r="K401" s="78">
        <f>((VLOOKUP(A401,ProdCat!A$1:K$3000,11,FALSE))+(VLOOKUP(A401,ProdCat!A$2:K$3000,8,FALSE)))</f>
        <v>4.5</v>
      </c>
      <c r="L401" s="78">
        <f>((VLOOKUP(A401,ProdCat!A$1:K$3000,10,FALSE)+(VLOOKUP(A401,ProdCat!A$2:K$3000,8,FALSE))))</f>
        <v>2.2000000000000002</v>
      </c>
      <c r="M401" s="79" t="str">
        <f t="shared" si="21"/>
        <v/>
      </c>
      <c r="N401" s="79" t="str">
        <f t="shared" si="22"/>
        <v/>
      </c>
      <c r="O401" s="79" t="str">
        <f t="shared" si="23"/>
        <v/>
      </c>
    </row>
    <row r="402" spans="1:15" x14ac:dyDescent="0.2">
      <c r="A402" s="81" t="s">
        <v>1191</v>
      </c>
      <c r="B402" s="82" t="s">
        <v>60</v>
      </c>
      <c r="C402" s="83">
        <v>4.5</v>
      </c>
      <c r="D402" s="81">
        <v>50</v>
      </c>
      <c r="E402" s="83">
        <v>2.2000000000000002</v>
      </c>
      <c r="F402" s="81">
        <v>50</v>
      </c>
      <c r="G402" s="84" t="s">
        <v>1192</v>
      </c>
      <c r="H402" s="77">
        <v>980</v>
      </c>
      <c r="I402" s="85" t="s">
        <v>2985</v>
      </c>
      <c r="K402" s="78">
        <f>((VLOOKUP(A402,ProdCat!A$1:K$3000,11,FALSE))+(VLOOKUP(A402,ProdCat!A$2:K$3000,8,FALSE)))</f>
        <v>4.5</v>
      </c>
      <c r="L402" s="78">
        <f>((VLOOKUP(A402,ProdCat!A$1:K$3000,10,FALSE)+(VLOOKUP(A402,ProdCat!A$2:K$3000,8,FALSE))))</f>
        <v>2.2000000000000002</v>
      </c>
      <c r="M402" s="79" t="str">
        <f t="shared" si="21"/>
        <v/>
      </c>
      <c r="N402" s="79" t="str">
        <f t="shared" si="22"/>
        <v/>
      </c>
      <c r="O402" s="79" t="str">
        <f t="shared" si="23"/>
        <v/>
      </c>
    </row>
    <row r="403" spans="1:15" x14ac:dyDescent="0.2">
      <c r="A403" s="81" t="s">
        <v>3138</v>
      </c>
      <c r="B403" s="82" t="s">
        <v>60</v>
      </c>
      <c r="C403" s="83">
        <v>6.95</v>
      </c>
      <c r="D403" s="81">
        <v>50</v>
      </c>
      <c r="E403" s="83">
        <v>3.85</v>
      </c>
      <c r="F403" s="81">
        <v>50</v>
      </c>
      <c r="G403" s="84" t="s">
        <v>3139</v>
      </c>
      <c r="H403" s="77">
        <v>230</v>
      </c>
      <c r="I403" s="85" t="s">
        <v>2985</v>
      </c>
      <c r="K403" s="78">
        <f>((VLOOKUP(A403,ProdCat!A$1:K$3000,11,FALSE))+(VLOOKUP(A403,ProdCat!A$2:K$3000,8,FALSE)))</f>
        <v>6.95</v>
      </c>
      <c r="L403" s="78">
        <f>((VLOOKUP(A403,ProdCat!A$1:K$3000,10,FALSE)+(VLOOKUP(A403,ProdCat!A$2:K$3000,8,FALSE))))</f>
        <v>3.85</v>
      </c>
      <c r="M403" s="79" t="str">
        <f t="shared" si="21"/>
        <v/>
      </c>
      <c r="N403" s="79" t="str">
        <f t="shared" si="22"/>
        <v/>
      </c>
      <c r="O403" s="79" t="str">
        <f t="shared" si="23"/>
        <v/>
      </c>
    </row>
    <row r="404" spans="1:15" x14ac:dyDescent="0.2">
      <c r="A404" s="81" t="s">
        <v>3140</v>
      </c>
      <c r="B404" s="82" t="s">
        <v>60</v>
      </c>
      <c r="C404" s="83">
        <v>6.95</v>
      </c>
      <c r="D404" s="81">
        <v>50</v>
      </c>
      <c r="E404" s="83">
        <v>3.85</v>
      </c>
      <c r="F404" s="81">
        <v>50</v>
      </c>
      <c r="G404" s="84" t="s">
        <v>3141</v>
      </c>
      <c r="H404" s="77">
        <v>1300</v>
      </c>
      <c r="I404" s="85" t="s">
        <v>2985</v>
      </c>
      <c r="K404" s="78">
        <f>((VLOOKUP(A404,ProdCat!A$1:K$3000,11,FALSE))+(VLOOKUP(A404,ProdCat!A$2:K$3000,8,FALSE)))</f>
        <v>6.95</v>
      </c>
      <c r="L404" s="78">
        <f>((VLOOKUP(A404,ProdCat!A$1:K$3000,10,FALSE)+(VLOOKUP(A404,ProdCat!A$2:K$3000,8,FALSE))))</f>
        <v>3.85</v>
      </c>
      <c r="M404" s="79" t="str">
        <f t="shared" si="21"/>
        <v/>
      </c>
      <c r="N404" s="79" t="str">
        <f t="shared" si="22"/>
        <v/>
      </c>
      <c r="O404" s="79" t="str">
        <f t="shared" si="23"/>
        <v/>
      </c>
    </row>
    <row r="405" spans="1:15" ht="38.25" x14ac:dyDescent="0.2">
      <c r="A405" s="81" t="s">
        <v>1274</v>
      </c>
      <c r="B405" s="82" t="s">
        <v>153</v>
      </c>
      <c r="C405" s="83">
        <v>2.35</v>
      </c>
      <c r="D405" s="81">
        <v>50</v>
      </c>
      <c r="E405" s="83">
        <v>1.1499999999999999</v>
      </c>
      <c r="F405" s="81">
        <v>50</v>
      </c>
      <c r="G405" s="84" t="s">
        <v>209</v>
      </c>
      <c r="H405" s="77">
        <v>340</v>
      </c>
      <c r="I405" s="85" t="s">
        <v>2985</v>
      </c>
      <c r="K405" s="78">
        <f>((VLOOKUP(A405,ProdCat!A$1:K$3000,11,FALSE))+(VLOOKUP(A405,ProdCat!A$2:K$3000,8,FALSE)))</f>
        <v>2.35</v>
      </c>
      <c r="L405" s="78">
        <f>((VLOOKUP(A405,ProdCat!A$1:K$3000,10,FALSE)+(VLOOKUP(A405,ProdCat!A$2:K$3000,8,FALSE))))</f>
        <v>1.1499999999999999</v>
      </c>
      <c r="M405" s="79" t="str">
        <f t="shared" si="21"/>
        <v/>
      </c>
      <c r="N405" s="79" t="str">
        <f t="shared" si="22"/>
        <v/>
      </c>
      <c r="O405" s="79" t="str">
        <f t="shared" si="23"/>
        <v/>
      </c>
    </row>
    <row r="406" spans="1:15" ht="51" x14ac:dyDescent="0.2">
      <c r="A406" s="81" t="s">
        <v>1275</v>
      </c>
      <c r="B406" s="82" t="s">
        <v>126</v>
      </c>
      <c r="C406" s="83">
        <v>2.95</v>
      </c>
      <c r="D406" s="81">
        <v>50</v>
      </c>
      <c r="E406" s="83">
        <v>1.45</v>
      </c>
      <c r="F406" s="81">
        <v>50</v>
      </c>
      <c r="G406" s="84" t="s">
        <v>209</v>
      </c>
      <c r="H406" s="77">
        <v>1150</v>
      </c>
      <c r="I406" s="85" t="s">
        <v>2985</v>
      </c>
      <c r="K406" s="78">
        <f>((VLOOKUP(A406,ProdCat!A$1:K$3000,11,FALSE))+(VLOOKUP(A406,ProdCat!A$2:K$3000,8,FALSE)))</f>
        <v>2.95</v>
      </c>
      <c r="L406" s="78">
        <f>((VLOOKUP(A406,ProdCat!A$1:K$3000,10,FALSE)+(VLOOKUP(A406,ProdCat!A$2:K$3000,8,FALSE))))</f>
        <v>1.45</v>
      </c>
      <c r="M406" s="79" t="str">
        <f t="shared" si="21"/>
        <v/>
      </c>
      <c r="N406" s="79" t="str">
        <f t="shared" si="22"/>
        <v/>
      </c>
      <c r="O406" s="79" t="str">
        <f t="shared" si="23"/>
        <v/>
      </c>
    </row>
    <row r="407" spans="1:15" ht="38.25" x14ac:dyDescent="0.2">
      <c r="A407" s="81" t="s">
        <v>1276</v>
      </c>
      <c r="B407" s="82" t="s">
        <v>127</v>
      </c>
      <c r="C407" s="83">
        <v>3.7</v>
      </c>
      <c r="D407" s="81">
        <v>50</v>
      </c>
      <c r="E407" s="83">
        <v>1.8</v>
      </c>
      <c r="F407" s="81">
        <v>50</v>
      </c>
      <c r="G407" s="84" t="s">
        <v>209</v>
      </c>
      <c r="H407" s="77">
        <v>1080</v>
      </c>
      <c r="I407" s="85" t="s">
        <v>2985</v>
      </c>
      <c r="K407" s="78">
        <f>((VLOOKUP(A407,ProdCat!A$1:K$3000,11,FALSE))+(VLOOKUP(A407,ProdCat!A$2:K$3000,8,FALSE)))</f>
        <v>3.7</v>
      </c>
      <c r="L407" s="78">
        <f>((VLOOKUP(A407,ProdCat!A$1:K$3000,10,FALSE)+(VLOOKUP(A407,ProdCat!A$2:K$3000,8,FALSE))))</f>
        <v>1.8</v>
      </c>
      <c r="M407" s="79" t="str">
        <f t="shared" si="21"/>
        <v/>
      </c>
      <c r="N407" s="79" t="str">
        <f t="shared" si="22"/>
        <v/>
      </c>
      <c r="O407" s="79" t="str">
        <f t="shared" si="23"/>
        <v/>
      </c>
    </row>
    <row r="408" spans="1:15" ht="38.25" x14ac:dyDescent="0.2">
      <c r="A408" s="81" t="s">
        <v>1277</v>
      </c>
      <c r="B408" s="82" t="s">
        <v>3522</v>
      </c>
      <c r="C408" s="83">
        <v>4.3</v>
      </c>
      <c r="D408" s="81">
        <v>20</v>
      </c>
      <c r="E408" s="83">
        <v>2.1</v>
      </c>
      <c r="F408" s="81">
        <v>20</v>
      </c>
      <c r="G408" s="84" t="s">
        <v>209</v>
      </c>
      <c r="H408" s="77">
        <v>170</v>
      </c>
      <c r="I408" s="85" t="s">
        <v>2985</v>
      </c>
      <c r="K408" s="78">
        <f>((VLOOKUP(A408,ProdCat!A$1:K$3000,11,FALSE))+(VLOOKUP(A408,ProdCat!A$2:K$3000,8,FALSE)))</f>
        <v>4.3</v>
      </c>
      <c r="L408" s="78">
        <f>((VLOOKUP(A408,ProdCat!A$1:K$3000,10,FALSE)+(VLOOKUP(A408,ProdCat!A$2:K$3000,8,FALSE))))</f>
        <v>2.1</v>
      </c>
      <c r="M408" s="79" t="str">
        <f t="shared" si="21"/>
        <v/>
      </c>
      <c r="N408" s="79" t="str">
        <f t="shared" si="22"/>
        <v/>
      </c>
      <c r="O408" s="79" t="str">
        <f t="shared" si="23"/>
        <v/>
      </c>
    </row>
    <row r="409" spans="1:15" ht="38.25" x14ac:dyDescent="0.2">
      <c r="A409" s="81" t="s">
        <v>1053</v>
      </c>
      <c r="B409" s="82" t="s">
        <v>3530</v>
      </c>
      <c r="C409" s="83">
        <v>2.5499999999999998</v>
      </c>
      <c r="D409" s="81">
        <v>50</v>
      </c>
      <c r="E409" s="83">
        <v>1.25</v>
      </c>
      <c r="F409" s="81">
        <v>50</v>
      </c>
      <c r="G409" s="84" t="s">
        <v>210</v>
      </c>
      <c r="H409" s="77">
        <v>480</v>
      </c>
      <c r="I409" s="85" t="s">
        <v>2985</v>
      </c>
      <c r="K409" s="78">
        <f>((VLOOKUP(A409,ProdCat!A$1:K$3000,11,FALSE))+(VLOOKUP(A409,ProdCat!A$2:K$3000,8,FALSE)))</f>
        <v>2.5499999999999998</v>
      </c>
      <c r="L409" s="78">
        <f>((VLOOKUP(A409,ProdCat!A$1:K$3000,10,FALSE)+(VLOOKUP(A409,ProdCat!A$2:K$3000,8,FALSE))))</f>
        <v>1.25</v>
      </c>
      <c r="M409" s="79" t="str">
        <f t="shared" si="21"/>
        <v/>
      </c>
      <c r="N409" s="79" t="str">
        <f t="shared" si="22"/>
        <v/>
      </c>
      <c r="O409" s="79" t="str">
        <f t="shared" si="23"/>
        <v/>
      </c>
    </row>
    <row r="410" spans="1:15" ht="51" x14ac:dyDescent="0.2">
      <c r="A410" s="81" t="s">
        <v>1054</v>
      </c>
      <c r="B410" s="82" t="s">
        <v>155</v>
      </c>
      <c r="C410" s="83">
        <v>3.3</v>
      </c>
      <c r="D410" s="81">
        <v>50</v>
      </c>
      <c r="E410" s="83">
        <v>1.6</v>
      </c>
      <c r="F410" s="81">
        <v>50</v>
      </c>
      <c r="G410" s="84" t="s">
        <v>210</v>
      </c>
      <c r="H410" s="77">
        <v>280</v>
      </c>
      <c r="I410" s="85" t="s">
        <v>2985</v>
      </c>
      <c r="K410" s="78">
        <f>((VLOOKUP(A410,ProdCat!A$1:K$3000,11,FALSE))+(VLOOKUP(A410,ProdCat!A$2:K$3000,8,FALSE)))</f>
        <v>3.3</v>
      </c>
      <c r="L410" s="78">
        <f>((VLOOKUP(A410,ProdCat!A$1:K$3000,10,FALSE)+(VLOOKUP(A410,ProdCat!A$2:K$3000,8,FALSE))))</f>
        <v>1.6</v>
      </c>
      <c r="M410" s="79" t="str">
        <f t="shared" si="21"/>
        <v/>
      </c>
      <c r="N410" s="79" t="str">
        <f t="shared" si="22"/>
        <v/>
      </c>
      <c r="O410" s="79" t="str">
        <f t="shared" si="23"/>
        <v/>
      </c>
    </row>
    <row r="411" spans="1:15" x14ac:dyDescent="0.2">
      <c r="A411" s="81" t="s">
        <v>689</v>
      </c>
      <c r="B411" s="82" t="s">
        <v>60</v>
      </c>
      <c r="C411" s="83">
        <v>2.15</v>
      </c>
      <c r="D411" s="81">
        <v>50</v>
      </c>
      <c r="E411" s="83">
        <v>1.05</v>
      </c>
      <c r="F411" s="81">
        <v>50</v>
      </c>
      <c r="G411" s="84" t="s">
        <v>91</v>
      </c>
      <c r="H411" s="77">
        <v>7680</v>
      </c>
      <c r="I411" s="85" t="s">
        <v>2985</v>
      </c>
      <c r="K411" s="78">
        <f>((VLOOKUP(A411,ProdCat!A$1:K$3000,11,FALSE))+(VLOOKUP(A411,ProdCat!A$2:K$3000,8,FALSE)))</f>
        <v>2.15</v>
      </c>
      <c r="L411" s="78">
        <f>((VLOOKUP(A411,ProdCat!A$1:K$3000,10,FALSE)+(VLOOKUP(A411,ProdCat!A$2:K$3000,8,FALSE))))</f>
        <v>1.05</v>
      </c>
      <c r="M411" s="79" t="str">
        <f t="shared" si="21"/>
        <v/>
      </c>
      <c r="N411" s="79" t="str">
        <f t="shared" si="22"/>
        <v/>
      </c>
      <c r="O411" s="79" t="str">
        <f t="shared" si="23"/>
        <v/>
      </c>
    </row>
    <row r="412" spans="1:15" x14ac:dyDescent="0.2">
      <c r="A412" s="81" t="s">
        <v>677</v>
      </c>
      <c r="B412" s="82" t="s">
        <v>59</v>
      </c>
      <c r="C412" s="83">
        <v>4</v>
      </c>
      <c r="D412" s="81">
        <v>50</v>
      </c>
      <c r="E412" s="83">
        <v>1.95</v>
      </c>
      <c r="F412" s="81">
        <v>50</v>
      </c>
      <c r="G412" s="84" t="s">
        <v>674</v>
      </c>
      <c r="H412" s="77">
        <v>600</v>
      </c>
      <c r="I412" s="85" t="s">
        <v>2985</v>
      </c>
      <c r="K412" s="78">
        <f>((VLOOKUP(A412,ProdCat!A$1:K$3000,11,FALSE))+(VLOOKUP(A412,ProdCat!A$2:K$3000,8,FALSE)))</f>
        <v>4</v>
      </c>
      <c r="L412" s="78">
        <f>((VLOOKUP(A412,ProdCat!A$1:K$3000,10,FALSE)+(VLOOKUP(A412,ProdCat!A$2:K$3000,8,FALSE))))</f>
        <v>1.95</v>
      </c>
      <c r="M412" s="79" t="str">
        <f t="shared" si="21"/>
        <v/>
      </c>
      <c r="N412" s="79" t="str">
        <f t="shared" si="22"/>
        <v/>
      </c>
      <c r="O412" s="79" t="str">
        <f t="shared" si="23"/>
        <v/>
      </c>
    </row>
    <row r="413" spans="1:15" x14ac:dyDescent="0.2">
      <c r="A413" s="81" t="s">
        <v>673</v>
      </c>
      <c r="B413" s="82" t="s">
        <v>61</v>
      </c>
      <c r="C413" s="83">
        <v>4.5</v>
      </c>
      <c r="D413" s="81">
        <v>50</v>
      </c>
      <c r="E413" s="83">
        <v>2.2000000000000002</v>
      </c>
      <c r="F413" s="81">
        <v>50</v>
      </c>
      <c r="G413" s="84" t="s">
        <v>674</v>
      </c>
      <c r="H413" s="77">
        <v>4690</v>
      </c>
      <c r="I413" s="85" t="s">
        <v>2985</v>
      </c>
      <c r="K413" s="78">
        <f>((VLOOKUP(A413,ProdCat!A$1:K$3000,11,FALSE))+(VLOOKUP(A413,ProdCat!A$2:K$3000,8,FALSE)))</f>
        <v>4.5</v>
      </c>
      <c r="L413" s="78">
        <f>((VLOOKUP(A413,ProdCat!A$1:K$3000,10,FALSE)+(VLOOKUP(A413,ProdCat!A$2:K$3000,8,FALSE))))</f>
        <v>2.2000000000000002</v>
      </c>
      <c r="M413" s="79" t="str">
        <f t="shared" si="21"/>
        <v/>
      </c>
      <c r="N413" s="79" t="str">
        <f t="shared" si="22"/>
        <v/>
      </c>
      <c r="O413" s="79" t="str">
        <f t="shared" si="23"/>
        <v/>
      </c>
    </row>
    <row r="414" spans="1:15" x14ac:dyDescent="0.2">
      <c r="A414" s="81" t="s">
        <v>729</v>
      </c>
      <c r="B414" s="82" t="s">
        <v>60</v>
      </c>
      <c r="C414" s="83">
        <v>3.4</v>
      </c>
      <c r="D414" s="81">
        <v>50</v>
      </c>
      <c r="E414" s="83">
        <v>1.65</v>
      </c>
      <c r="F414" s="81">
        <v>50</v>
      </c>
      <c r="G414" s="84" t="s">
        <v>254</v>
      </c>
      <c r="H414" s="77">
        <v>5910</v>
      </c>
      <c r="I414" s="85" t="s">
        <v>2985</v>
      </c>
      <c r="K414" s="78">
        <f>((VLOOKUP(A414,ProdCat!A$1:K$3000,11,FALSE))+(VLOOKUP(A414,ProdCat!A$2:K$3000,8,FALSE)))</f>
        <v>3.4</v>
      </c>
      <c r="L414" s="78">
        <f>((VLOOKUP(A414,ProdCat!A$1:K$3000,10,FALSE)+(VLOOKUP(A414,ProdCat!A$2:K$3000,8,FALSE))))</f>
        <v>1.65</v>
      </c>
      <c r="M414" s="79" t="str">
        <f t="shared" si="21"/>
        <v/>
      </c>
      <c r="N414" s="79" t="str">
        <f t="shared" si="22"/>
        <v/>
      </c>
      <c r="O414" s="79" t="str">
        <f t="shared" si="23"/>
        <v/>
      </c>
    </row>
    <row r="415" spans="1:15" x14ac:dyDescent="0.2">
      <c r="A415" s="81" t="s">
        <v>1925</v>
      </c>
      <c r="B415" s="82" t="s">
        <v>68</v>
      </c>
      <c r="C415" s="83">
        <v>35.049999999999997</v>
      </c>
      <c r="D415" s="81">
        <v>10</v>
      </c>
      <c r="E415" s="83">
        <v>17.100000000000001</v>
      </c>
      <c r="F415" s="81">
        <v>10</v>
      </c>
      <c r="G415" s="84" t="s">
        <v>277</v>
      </c>
      <c r="H415" s="77">
        <v>10</v>
      </c>
      <c r="I415" s="85" t="s">
        <v>2985</v>
      </c>
      <c r="K415" s="78">
        <f>((VLOOKUP(A415,ProdCat!A$1:K$3000,11,FALSE))+(VLOOKUP(A415,ProdCat!A$2:K$3000,8,FALSE)))</f>
        <v>35.049999999999997</v>
      </c>
      <c r="L415" s="78">
        <f>((VLOOKUP(A415,ProdCat!A$1:K$3000,10,FALSE)+(VLOOKUP(A415,ProdCat!A$2:K$3000,8,FALSE))))</f>
        <v>17.100000000000001</v>
      </c>
      <c r="M415" s="79" t="str">
        <f t="shared" si="21"/>
        <v/>
      </c>
      <c r="N415" s="79" t="str">
        <f t="shared" si="22"/>
        <v/>
      </c>
      <c r="O415" s="79" t="str">
        <f t="shared" si="23"/>
        <v/>
      </c>
    </row>
    <row r="416" spans="1:15" x14ac:dyDescent="0.2">
      <c r="A416" s="81" t="s">
        <v>511</v>
      </c>
      <c r="B416" s="82" t="s">
        <v>3158</v>
      </c>
      <c r="C416" s="83">
        <v>4.2</v>
      </c>
      <c r="D416" s="81">
        <v>50</v>
      </c>
      <c r="E416" s="83">
        <v>2.0499999999999998</v>
      </c>
      <c r="F416" s="81">
        <v>25</v>
      </c>
      <c r="G416" s="84" t="s">
        <v>211</v>
      </c>
      <c r="H416" s="77">
        <v>70</v>
      </c>
      <c r="I416" s="85" t="s">
        <v>2985</v>
      </c>
      <c r="K416" s="78">
        <f>((VLOOKUP(A416,ProdCat!A$1:K$3000,11,FALSE))+(VLOOKUP(A416,ProdCat!A$2:K$3000,8,FALSE)))</f>
        <v>4.2</v>
      </c>
      <c r="L416" s="78">
        <f>((VLOOKUP(A416,ProdCat!A$1:K$3000,10,FALSE)+(VLOOKUP(A416,ProdCat!A$2:K$3000,8,FALSE))))</f>
        <v>2.0499999999999998</v>
      </c>
      <c r="M416" s="79" t="str">
        <f t="shared" si="21"/>
        <v/>
      </c>
      <c r="N416" s="79" t="str">
        <f t="shared" si="22"/>
        <v/>
      </c>
      <c r="O416" s="79" t="str">
        <f t="shared" si="23"/>
        <v/>
      </c>
    </row>
    <row r="417" spans="1:15" x14ac:dyDescent="0.2">
      <c r="A417" s="81" t="s">
        <v>505</v>
      </c>
      <c r="B417" s="82" t="s">
        <v>3025</v>
      </c>
      <c r="C417" s="83">
        <v>4.5999999999999996</v>
      </c>
      <c r="D417" s="81">
        <v>50</v>
      </c>
      <c r="E417" s="83">
        <v>2.25</v>
      </c>
      <c r="F417" s="81">
        <v>25</v>
      </c>
      <c r="G417" s="84" t="s">
        <v>211</v>
      </c>
      <c r="H417" s="77">
        <v>3800</v>
      </c>
      <c r="I417" s="85" t="s">
        <v>2985</v>
      </c>
      <c r="K417" s="78">
        <f>((VLOOKUP(A417,ProdCat!A$1:K$3000,11,FALSE))+(VLOOKUP(A417,ProdCat!A$2:K$3000,8,FALSE)))</f>
        <v>4.5999999999999996</v>
      </c>
      <c r="L417" s="78">
        <f>((VLOOKUP(A417,ProdCat!A$1:K$3000,10,FALSE)+(VLOOKUP(A417,ProdCat!A$2:K$3000,8,FALSE))))</f>
        <v>2.25</v>
      </c>
      <c r="M417" s="79" t="str">
        <f t="shared" si="21"/>
        <v/>
      </c>
      <c r="N417" s="79" t="str">
        <f t="shared" si="22"/>
        <v/>
      </c>
      <c r="O417" s="79" t="str">
        <f t="shared" si="23"/>
        <v/>
      </c>
    </row>
    <row r="418" spans="1:15" x14ac:dyDescent="0.2">
      <c r="A418" s="81" t="s">
        <v>507</v>
      </c>
      <c r="B418" s="82" t="s">
        <v>3001</v>
      </c>
      <c r="C418" s="83">
        <v>5.65</v>
      </c>
      <c r="D418" s="81">
        <v>50</v>
      </c>
      <c r="E418" s="83">
        <v>2.75</v>
      </c>
      <c r="F418" s="81">
        <v>25</v>
      </c>
      <c r="G418" s="84" t="s">
        <v>211</v>
      </c>
      <c r="H418" s="77">
        <v>2520</v>
      </c>
      <c r="I418" s="85" t="s">
        <v>2985</v>
      </c>
      <c r="K418" s="78">
        <f>((VLOOKUP(A418,ProdCat!A$1:K$3000,11,FALSE))+(VLOOKUP(A418,ProdCat!A$2:K$3000,8,FALSE)))</f>
        <v>5.65</v>
      </c>
      <c r="L418" s="78">
        <f>((VLOOKUP(A418,ProdCat!A$1:K$3000,10,FALSE)+(VLOOKUP(A418,ProdCat!A$2:K$3000,8,FALSE))))</f>
        <v>2.75</v>
      </c>
      <c r="M418" s="79" t="str">
        <f t="shared" si="21"/>
        <v/>
      </c>
      <c r="N418" s="79" t="str">
        <f t="shared" si="22"/>
        <v/>
      </c>
      <c r="O418" s="79" t="str">
        <f t="shared" si="23"/>
        <v/>
      </c>
    </row>
    <row r="419" spans="1:15" ht="25.5" x14ac:dyDescent="0.2">
      <c r="A419" s="81" t="s">
        <v>2606</v>
      </c>
      <c r="B419" s="82" t="s">
        <v>3531</v>
      </c>
      <c r="C419" s="83">
        <v>3.9</v>
      </c>
      <c r="D419" s="81">
        <v>50</v>
      </c>
      <c r="E419" s="83">
        <v>1.9</v>
      </c>
      <c r="F419" s="81">
        <v>50</v>
      </c>
      <c r="G419" s="84" t="s">
        <v>211</v>
      </c>
      <c r="H419" s="77">
        <v>350</v>
      </c>
      <c r="I419" s="85" t="s">
        <v>2985</v>
      </c>
      <c r="K419" s="78">
        <f>((VLOOKUP(A419,ProdCat!A$1:K$3000,11,FALSE))+(VLOOKUP(A419,ProdCat!A$2:K$3000,8,FALSE)))</f>
        <v>3.9</v>
      </c>
      <c r="L419" s="78">
        <f>((VLOOKUP(A419,ProdCat!A$1:K$3000,10,FALSE)+(VLOOKUP(A419,ProdCat!A$2:K$3000,8,FALSE))))</f>
        <v>1.9</v>
      </c>
      <c r="M419" s="79" t="str">
        <f t="shared" si="21"/>
        <v/>
      </c>
      <c r="N419" s="79" t="str">
        <f t="shared" si="22"/>
        <v/>
      </c>
      <c r="O419" s="79" t="str">
        <f t="shared" si="23"/>
        <v/>
      </c>
    </row>
    <row r="420" spans="1:15" ht="25.5" x14ac:dyDescent="0.2">
      <c r="A420" s="81" t="s">
        <v>3563</v>
      </c>
      <c r="B420" s="82" t="s">
        <v>3532</v>
      </c>
      <c r="C420" s="83">
        <v>5.95</v>
      </c>
      <c r="D420" s="81">
        <v>50</v>
      </c>
      <c r="E420" s="83">
        <v>2.9</v>
      </c>
      <c r="F420" s="81">
        <v>10</v>
      </c>
      <c r="G420" s="84" t="s">
        <v>211</v>
      </c>
      <c r="H420" s="77">
        <v>670</v>
      </c>
      <c r="I420" s="85" t="s">
        <v>2985</v>
      </c>
      <c r="K420" s="78">
        <f>((VLOOKUP(A420,ProdCat!A$1:K$3000,11,FALSE))+(VLOOKUP(A420,ProdCat!A$2:K$3000,8,FALSE)))</f>
        <v>5.95</v>
      </c>
      <c r="L420" s="78">
        <f>((VLOOKUP(A420,ProdCat!A$1:K$3000,10,FALSE)+(VLOOKUP(A420,ProdCat!A$2:K$3000,8,FALSE))))</f>
        <v>2.9</v>
      </c>
      <c r="M420" s="79" t="str">
        <f t="shared" si="21"/>
        <v/>
      </c>
      <c r="N420" s="79" t="str">
        <f t="shared" si="22"/>
        <v/>
      </c>
      <c r="O420" s="79" t="str">
        <f t="shared" si="23"/>
        <v/>
      </c>
    </row>
    <row r="421" spans="1:15" x14ac:dyDescent="0.2">
      <c r="A421" s="81" t="s">
        <v>1337</v>
      </c>
      <c r="B421" s="82" t="s">
        <v>83</v>
      </c>
      <c r="C421" s="83">
        <v>17.399999999999999</v>
      </c>
      <c r="D421" s="81">
        <v>10</v>
      </c>
      <c r="E421" s="83">
        <v>8.5</v>
      </c>
      <c r="F421" s="81">
        <v>10</v>
      </c>
      <c r="G421" s="84" t="s">
        <v>269</v>
      </c>
      <c r="H421" s="77">
        <v>400</v>
      </c>
      <c r="I421" s="85" t="s">
        <v>2985</v>
      </c>
      <c r="K421" s="78">
        <f>((VLOOKUP(A421,ProdCat!A$1:K$3000,11,FALSE))+(VLOOKUP(A421,ProdCat!A$2:K$3000,8,FALSE)))</f>
        <v>17.399999999999999</v>
      </c>
      <c r="L421" s="78">
        <f>((VLOOKUP(A421,ProdCat!A$1:K$3000,10,FALSE)+(VLOOKUP(A421,ProdCat!A$2:K$3000,8,FALSE))))</f>
        <v>8.5</v>
      </c>
      <c r="M421" s="79" t="str">
        <f t="shared" si="21"/>
        <v/>
      </c>
      <c r="N421" s="79" t="str">
        <f t="shared" si="22"/>
        <v/>
      </c>
      <c r="O421" s="79" t="str">
        <f t="shared" si="23"/>
        <v/>
      </c>
    </row>
    <row r="422" spans="1:15" x14ac:dyDescent="0.2">
      <c r="A422" s="81" t="s">
        <v>1896</v>
      </c>
      <c r="B422" s="82" t="s">
        <v>75</v>
      </c>
      <c r="C422" s="83">
        <v>29.75</v>
      </c>
      <c r="D422" s="81">
        <v>10</v>
      </c>
      <c r="E422" s="83">
        <v>14.55</v>
      </c>
      <c r="F422" s="81">
        <v>10</v>
      </c>
      <c r="G422" s="84" t="s">
        <v>1892</v>
      </c>
      <c r="H422" s="77">
        <v>130</v>
      </c>
      <c r="I422" s="85" t="s">
        <v>2985</v>
      </c>
      <c r="K422" s="78">
        <f>((VLOOKUP(A422,ProdCat!A$1:K$3000,11,FALSE))+(VLOOKUP(A422,ProdCat!A$2:K$3000,8,FALSE)))</f>
        <v>29.75</v>
      </c>
      <c r="L422" s="78">
        <f>((VLOOKUP(A422,ProdCat!A$1:K$3000,10,FALSE)+(VLOOKUP(A422,ProdCat!A$2:K$3000,8,FALSE))))</f>
        <v>14.55</v>
      </c>
      <c r="M422" s="79" t="str">
        <f t="shared" si="21"/>
        <v/>
      </c>
      <c r="N422" s="79" t="str">
        <f t="shared" si="22"/>
        <v/>
      </c>
      <c r="O422" s="79" t="str">
        <f t="shared" si="23"/>
        <v/>
      </c>
    </row>
    <row r="423" spans="1:15" x14ac:dyDescent="0.2">
      <c r="A423" s="81" t="s">
        <v>1891</v>
      </c>
      <c r="B423" s="82" t="s">
        <v>74</v>
      </c>
      <c r="C423" s="83">
        <v>31.3</v>
      </c>
      <c r="D423" s="81">
        <v>10</v>
      </c>
      <c r="E423" s="83">
        <v>15.3</v>
      </c>
      <c r="F423" s="81">
        <v>10</v>
      </c>
      <c r="G423" s="84" t="s">
        <v>1892</v>
      </c>
      <c r="H423" s="77">
        <v>50</v>
      </c>
      <c r="I423" s="85" t="s">
        <v>2985</v>
      </c>
      <c r="K423" s="78">
        <f>((VLOOKUP(A423,ProdCat!A$1:K$3000,11,FALSE))+(VLOOKUP(A423,ProdCat!A$2:K$3000,8,FALSE)))</f>
        <v>31.3</v>
      </c>
      <c r="L423" s="78">
        <f>((VLOOKUP(A423,ProdCat!A$1:K$3000,10,FALSE)+(VLOOKUP(A423,ProdCat!A$2:K$3000,8,FALSE))))</f>
        <v>15.3</v>
      </c>
      <c r="M423" s="79" t="str">
        <f t="shared" si="21"/>
        <v/>
      </c>
      <c r="N423" s="79" t="str">
        <f t="shared" si="22"/>
        <v/>
      </c>
      <c r="O423" s="79" t="str">
        <f t="shared" si="23"/>
        <v/>
      </c>
    </row>
    <row r="424" spans="1:15" x14ac:dyDescent="0.2">
      <c r="A424" s="81" t="s">
        <v>1513</v>
      </c>
      <c r="B424" s="82" t="s">
        <v>75</v>
      </c>
      <c r="C424" s="83">
        <v>24</v>
      </c>
      <c r="D424" s="81">
        <v>10</v>
      </c>
      <c r="E424" s="83">
        <v>11.7</v>
      </c>
      <c r="F424" s="81">
        <v>10</v>
      </c>
      <c r="G424" s="84" t="s">
        <v>92</v>
      </c>
      <c r="H424" s="77">
        <v>350</v>
      </c>
      <c r="I424" s="85" t="s">
        <v>2985</v>
      </c>
      <c r="K424" s="78">
        <f>((VLOOKUP(A424,ProdCat!A$1:K$3000,11,FALSE))+(VLOOKUP(A424,ProdCat!A$2:K$3000,8,FALSE)))</f>
        <v>24</v>
      </c>
      <c r="L424" s="78">
        <f>((VLOOKUP(A424,ProdCat!A$1:K$3000,10,FALSE)+(VLOOKUP(A424,ProdCat!A$2:K$3000,8,FALSE))))</f>
        <v>11.7</v>
      </c>
      <c r="M424" s="79" t="str">
        <f t="shared" si="21"/>
        <v/>
      </c>
      <c r="N424" s="79" t="str">
        <f t="shared" si="22"/>
        <v/>
      </c>
      <c r="O424" s="79" t="str">
        <f t="shared" si="23"/>
        <v/>
      </c>
    </row>
    <row r="425" spans="1:15" x14ac:dyDescent="0.2">
      <c r="A425" s="81" t="s">
        <v>1509</v>
      </c>
      <c r="B425" s="82" t="s">
        <v>74</v>
      </c>
      <c r="C425" s="83">
        <v>25.3</v>
      </c>
      <c r="D425" s="81">
        <v>10</v>
      </c>
      <c r="E425" s="83">
        <v>12.35</v>
      </c>
      <c r="F425" s="81">
        <v>10</v>
      </c>
      <c r="G425" s="84" t="s">
        <v>92</v>
      </c>
      <c r="H425" s="77">
        <v>190</v>
      </c>
      <c r="I425" s="85" t="s">
        <v>2985</v>
      </c>
      <c r="K425" s="78">
        <f>((VLOOKUP(A425,ProdCat!A$1:K$3000,11,FALSE))+(VLOOKUP(A425,ProdCat!A$2:K$3000,8,FALSE)))</f>
        <v>25.3</v>
      </c>
      <c r="L425" s="78">
        <f>((VLOOKUP(A425,ProdCat!A$1:K$3000,10,FALSE)+(VLOOKUP(A425,ProdCat!A$2:K$3000,8,FALSE))))</f>
        <v>12.35</v>
      </c>
      <c r="M425" s="79" t="str">
        <f t="shared" si="21"/>
        <v/>
      </c>
      <c r="N425" s="79" t="str">
        <f t="shared" si="22"/>
        <v/>
      </c>
      <c r="O425" s="79" t="str">
        <f t="shared" si="23"/>
        <v/>
      </c>
    </row>
    <row r="426" spans="1:15" x14ac:dyDescent="0.2">
      <c r="A426" s="81" t="s">
        <v>1510</v>
      </c>
      <c r="B426" s="82" t="s">
        <v>72</v>
      </c>
      <c r="C426" s="83">
        <v>30.65</v>
      </c>
      <c r="D426" s="81">
        <v>10</v>
      </c>
      <c r="E426" s="83">
        <v>14.95</v>
      </c>
      <c r="F426" s="81">
        <v>10</v>
      </c>
      <c r="G426" s="84" t="s">
        <v>92</v>
      </c>
      <c r="H426" s="77">
        <v>300</v>
      </c>
      <c r="I426" s="85" t="s">
        <v>2985</v>
      </c>
      <c r="K426" s="78">
        <f>((VLOOKUP(A426,ProdCat!A$1:K$3000,11,FALSE))+(VLOOKUP(A426,ProdCat!A$2:K$3000,8,FALSE)))</f>
        <v>30.65</v>
      </c>
      <c r="L426" s="78">
        <f>((VLOOKUP(A426,ProdCat!A$1:K$3000,10,FALSE)+(VLOOKUP(A426,ProdCat!A$2:K$3000,8,FALSE))))</f>
        <v>14.95</v>
      </c>
      <c r="M426" s="79" t="str">
        <f t="shared" si="21"/>
        <v/>
      </c>
      <c r="N426" s="79" t="str">
        <f t="shared" si="22"/>
        <v/>
      </c>
      <c r="O426" s="79" t="str">
        <f t="shared" si="23"/>
        <v/>
      </c>
    </row>
    <row r="427" spans="1:15" x14ac:dyDescent="0.2">
      <c r="A427" s="81" t="s">
        <v>1511</v>
      </c>
      <c r="B427" s="82" t="s">
        <v>68</v>
      </c>
      <c r="C427" s="83">
        <v>36</v>
      </c>
      <c r="D427" s="81">
        <v>10</v>
      </c>
      <c r="E427" s="83">
        <v>17.55</v>
      </c>
      <c r="F427" s="81">
        <v>10</v>
      </c>
      <c r="G427" s="84" t="s">
        <v>92</v>
      </c>
      <c r="H427" s="77">
        <v>650</v>
      </c>
      <c r="I427" s="85" t="s">
        <v>2985</v>
      </c>
      <c r="K427" s="78">
        <f>((VLOOKUP(A427,ProdCat!A$1:K$3000,11,FALSE))+(VLOOKUP(A427,ProdCat!A$2:K$3000,8,FALSE)))</f>
        <v>36</v>
      </c>
      <c r="L427" s="78">
        <f>((VLOOKUP(A427,ProdCat!A$1:K$3000,10,FALSE)+(VLOOKUP(A427,ProdCat!A$2:K$3000,8,FALSE))))</f>
        <v>17.55</v>
      </c>
      <c r="M427" s="79" t="str">
        <f t="shared" si="21"/>
        <v/>
      </c>
      <c r="N427" s="79" t="str">
        <f t="shared" si="22"/>
        <v/>
      </c>
      <c r="O427" s="79" t="str">
        <f t="shared" si="23"/>
        <v/>
      </c>
    </row>
    <row r="428" spans="1:15" x14ac:dyDescent="0.2">
      <c r="A428" s="81" t="s">
        <v>1512</v>
      </c>
      <c r="B428" s="82" t="s">
        <v>73</v>
      </c>
      <c r="C428" s="83">
        <v>41.5</v>
      </c>
      <c r="D428" s="81">
        <v>10</v>
      </c>
      <c r="E428" s="83">
        <v>20.25</v>
      </c>
      <c r="F428" s="81">
        <v>10</v>
      </c>
      <c r="G428" s="84" t="s">
        <v>92</v>
      </c>
      <c r="H428" s="77">
        <v>120</v>
      </c>
      <c r="I428" s="85" t="s">
        <v>2985</v>
      </c>
      <c r="K428" s="78">
        <f>((VLOOKUP(A428,ProdCat!A$1:K$3000,11,FALSE))+(VLOOKUP(A428,ProdCat!A$2:K$3000,8,FALSE)))</f>
        <v>41.5</v>
      </c>
      <c r="L428" s="78">
        <f>((VLOOKUP(A428,ProdCat!A$1:K$3000,10,FALSE)+(VLOOKUP(A428,ProdCat!A$2:K$3000,8,FALSE))))</f>
        <v>20.25</v>
      </c>
      <c r="M428" s="79" t="str">
        <f t="shared" si="21"/>
        <v/>
      </c>
      <c r="N428" s="79" t="str">
        <f t="shared" si="22"/>
        <v/>
      </c>
      <c r="O428" s="79" t="str">
        <f t="shared" si="23"/>
        <v/>
      </c>
    </row>
    <row r="429" spans="1:15" ht="25.5" x14ac:dyDescent="0.2">
      <c r="A429" s="81" t="s">
        <v>2695</v>
      </c>
      <c r="B429" s="82" t="s">
        <v>2988</v>
      </c>
      <c r="C429" s="83">
        <v>35.9</v>
      </c>
      <c r="D429" s="81">
        <v>10</v>
      </c>
      <c r="E429" s="83">
        <v>17.5</v>
      </c>
      <c r="F429" s="81">
        <v>5</v>
      </c>
      <c r="G429" s="84" t="s">
        <v>92</v>
      </c>
      <c r="H429" s="77">
        <v>10</v>
      </c>
      <c r="I429" s="85" t="s">
        <v>2985</v>
      </c>
      <c r="K429" s="78">
        <f>((VLOOKUP(A429,ProdCat!A$1:K$3000,11,FALSE))+(VLOOKUP(A429,ProdCat!A$2:K$3000,8,FALSE)))</f>
        <v>35.9</v>
      </c>
      <c r="L429" s="78">
        <f>((VLOOKUP(A429,ProdCat!A$1:K$3000,10,FALSE)+(VLOOKUP(A429,ProdCat!A$2:K$3000,8,FALSE))))</f>
        <v>17.5</v>
      </c>
      <c r="M429" s="79" t="str">
        <f t="shared" si="21"/>
        <v/>
      </c>
      <c r="N429" s="79" t="str">
        <f t="shared" si="22"/>
        <v/>
      </c>
      <c r="O429" s="79" t="str">
        <f t="shared" si="23"/>
        <v/>
      </c>
    </row>
    <row r="430" spans="1:15" ht="25.5" x14ac:dyDescent="0.2">
      <c r="A430" s="81" t="s">
        <v>2696</v>
      </c>
      <c r="B430" s="82" t="s">
        <v>292</v>
      </c>
      <c r="C430" s="83">
        <v>41</v>
      </c>
      <c r="D430" s="81">
        <v>10</v>
      </c>
      <c r="E430" s="83">
        <v>20</v>
      </c>
      <c r="F430" s="81">
        <v>5</v>
      </c>
      <c r="G430" s="84" t="s">
        <v>92</v>
      </c>
      <c r="H430" s="77">
        <v>90</v>
      </c>
      <c r="I430" s="85" t="s">
        <v>2985</v>
      </c>
      <c r="K430" s="78">
        <f>((VLOOKUP(A430,ProdCat!A$1:K$3000,11,FALSE))+(VLOOKUP(A430,ProdCat!A$2:K$3000,8,FALSE)))</f>
        <v>41</v>
      </c>
      <c r="L430" s="78">
        <f>((VLOOKUP(A430,ProdCat!A$1:K$3000,10,FALSE)+(VLOOKUP(A430,ProdCat!A$2:K$3000,8,FALSE))))</f>
        <v>20</v>
      </c>
      <c r="M430" s="79" t="str">
        <f t="shared" si="21"/>
        <v/>
      </c>
      <c r="N430" s="79" t="str">
        <f t="shared" si="22"/>
        <v/>
      </c>
      <c r="O430" s="79" t="str">
        <f t="shared" si="23"/>
        <v/>
      </c>
    </row>
    <row r="431" spans="1:15" ht="25.5" x14ac:dyDescent="0.2">
      <c r="A431" s="81" t="s">
        <v>3143</v>
      </c>
      <c r="B431" s="82" t="s">
        <v>303</v>
      </c>
      <c r="C431" s="83">
        <v>45.9</v>
      </c>
      <c r="D431" s="81">
        <v>10</v>
      </c>
      <c r="E431" s="83">
        <v>22.4</v>
      </c>
      <c r="F431" s="81">
        <v>5</v>
      </c>
      <c r="G431" s="84" t="s">
        <v>92</v>
      </c>
      <c r="H431" s="77">
        <v>10</v>
      </c>
      <c r="I431" s="85" t="s">
        <v>2985</v>
      </c>
      <c r="K431" s="78">
        <f>((VLOOKUP(A431,ProdCat!A$1:K$3000,11,FALSE))+(VLOOKUP(A431,ProdCat!A$2:K$3000,8,FALSE)))</f>
        <v>45.9</v>
      </c>
      <c r="L431" s="78">
        <f>((VLOOKUP(A431,ProdCat!A$1:K$3000,10,FALSE)+(VLOOKUP(A431,ProdCat!A$2:K$3000,8,FALSE))))</f>
        <v>22.4</v>
      </c>
      <c r="M431" s="79" t="str">
        <f t="shared" si="21"/>
        <v/>
      </c>
      <c r="N431" s="79" t="str">
        <f t="shared" si="22"/>
        <v/>
      </c>
      <c r="O431" s="79" t="str">
        <f t="shared" si="23"/>
        <v/>
      </c>
    </row>
    <row r="432" spans="1:15" ht="25.5" x14ac:dyDescent="0.2">
      <c r="A432" s="81" t="s">
        <v>3617</v>
      </c>
      <c r="B432" s="82" t="s">
        <v>2987</v>
      </c>
      <c r="C432" s="83">
        <v>50.85</v>
      </c>
      <c r="D432" s="81">
        <v>10</v>
      </c>
      <c r="E432" s="83">
        <v>24.8</v>
      </c>
      <c r="F432" s="81">
        <v>5</v>
      </c>
      <c r="G432" s="84" t="s">
        <v>92</v>
      </c>
      <c r="H432" s="77">
        <v>30</v>
      </c>
      <c r="I432" s="85" t="s">
        <v>2985</v>
      </c>
      <c r="K432" s="78">
        <f>((VLOOKUP(A432,ProdCat!A$1:K$3000,11,FALSE))+(VLOOKUP(A432,ProdCat!A$2:K$3000,8,FALSE)))</f>
        <v>50.85</v>
      </c>
      <c r="L432" s="78">
        <f>((VLOOKUP(A432,ProdCat!A$1:K$3000,10,FALSE)+(VLOOKUP(A432,ProdCat!A$2:K$3000,8,FALSE))))</f>
        <v>24.8</v>
      </c>
      <c r="M432" s="79" t="str">
        <f t="shared" si="21"/>
        <v/>
      </c>
      <c r="N432" s="79" t="str">
        <f t="shared" si="22"/>
        <v/>
      </c>
      <c r="O432" s="79" t="str">
        <f t="shared" si="23"/>
        <v/>
      </c>
    </row>
    <row r="433" spans="1:15" x14ac:dyDescent="0.2">
      <c r="A433" s="81" t="s">
        <v>2540</v>
      </c>
      <c r="B433" s="82" t="s">
        <v>74</v>
      </c>
      <c r="C433" s="83">
        <v>33.299999999999997</v>
      </c>
      <c r="D433" s="81">
        <v>10</v>
      </c>
      <c r="E433" s="83">
        <v>17.3</v>
      </c>
      <c r="F433" s="81">
        <v>10</v>
      </c>
      <c r="G433" s="84" t="s">
        <v>302</v>
      </c>
      <c r="H433" s="77">
        <v>30</v>
      </c>
      <c r="I433" s="85" t="s">
        <v>2985</v>
      </c>
      <c r="K433" s="78">
        <f>((VLOOKUP(A433,ProdCat!A$1:K$3000,11,FALSE))+(VLOOKUP(A433,ProdCat!A$2:K$3000,8,FALSE)))</f>
        <v>33.299999999999997</v>
      </c>
      <c r="L433" s="78">
        <f>((VLOOKUP(A433,ProdCat!A$1:K$3000,10,FALSE)+(VLOOKUP(A433,ProdCat!A$2:K$3000,8,FALSE))))</f>
        <v>17.3</v>
      </c>
      <c r="M433" s="79" t="str">
        <f t="shared" si="21"/>
        <v/>
      </c>
      <c r="N433" s="79" t="str">
        <f t="shared" si="22"/>
        <v/>
      </c>
      <c r="O433" s="79" t="str">
        <f t="shared" si="23"/>
        <v/>
      </c>
    </row>
    <row r="434" spans="1:15" x14ac:dyDescent="0.2">
      <c r="A434" s="81" t="s">
        <v>2542</v>
      </c>
      <c r="B434" s="82" t="s">
        <v>72</v>
      </c>
      <c r="C434" s="83">
        <v>38.85</v>
      </c>
      <c r="D434" s="81">
        <v>10</v>
      </c>
      <c r="E434" s="83">
        <v>20</v>
      </c>
      <c r="F434" s="81">
        <v>10</v>
      </c>
      <c r="G434" s="84" t="s">
        <v>302</v>
      </c>
      <c r="H434" s="77">
        <v>50</v>
      </c>
      <c r="I434" s="85" t="s">
        <v>2985</v>
      </c>
      <c r="K434" s="78">
        <f>((VLOOKUP(A434,ProdCat!A$1:K$3000,11,FALSE))+(VLOOKUP(A434,ProdCat!A$2:K$3000,8,FALSE)))</f>
        <v>38.85</v>
      </c>
      <c r="L434" s="78">
        <f>((VLOOKUP(A434,ProdCat!A$1:K$3000,10,FALSE)+(VLOOKUP(A434,ProdCat!A$2:K$3000,8,FALSE))))</f>
        <v>20</v>
      </c>
      <c r="M434" s="79" t="str">
        <f t="shared" si="21"/>
        <v/>
      </c>
      <c r="N434" s="79" t="str">
        <f t="shared" si="22"/>
        <v/>
      </c>
      <c r="O434" s="79" t="str">
        <f t="shared" si="23"/>
        <v/>
      </c>
    </row>
    <row r="435" spans="1:15" ht="25.5" x14ac:dyDescent="0.2">
      <c r="A435" s="81" t="s">
        <v>2933</v>
      </c>
      <c r="B435" s="82" t="s">
        <v>292</v>
      </c>
      <c r="C435" s="83">
        <v>49.2</v>
      </c>
      <c r="D435" s="81">
        <v>10</v>
      </c>
      <c r="E435" s="83">
        <v>25.05</v>
      </c>
      <c r="F435" s="81">
        <v>5</v>
      </c>
      <c r="G435" s="84" t="s">
        <v>302</v>
      </c>
      <c r="H435" s="77">
        <v>10</v>
      </c>
      <c r="I435" s="85" t="s">
        <v>2985</v>
      </c>
      <c r="K435" s="78">
        <f>((VLOOKUP(A435,ProdCat!A$1:K$3000,11,FALSE))+(VLOOKUP(A435,ProdCat!A$2:K$3000,8,FALSE)))</f>
        <v>49.2</v>
      </c>
      <c r="L435" s="78">
        <f>((VLOOKUP(A435,ProdCat!A$1:K$3000,10,FALSE)+(VLOOKUP(A435,ProdCat!A$2:K$3000,8,FALSE))))</f>
        <v>25.05</v>
      </c>
      <c r="M435" s="79" t="str">
        <f t="shared" si="21"/>
        <v/>
      </c>
      <c r="N435" s="79" t="str">
        <f t="shared" si="22"/>
        <v/>
      </c>
      <c r="O435" s="79" t="str">
        <f t="shared" si="23"/>
        <v/>
      </c>
    </row>
    <row r="436" spans="1:15" x14ac:dyDescent="0.2">
      <c r="A436" s="81" t="s">
        <v>2516</v>
      </c>
      <c r="B436" s="82" t="s">
        <v>74</v>
      </c>
      <c r="C436" s="83">
        <v>31.25</v>
      </c>
      <c r="D436" s="81">
        <v>10</v>
      </c>
      <c r="E436" s="83">
        <v>15.25</v>
      </c>
      <c r="F436" s="81">
        <v>10</v>
      </c>
      <c r="G436" s="84" t="s">
        <v>161</v>
      </c>
      <c r="H436" s="77">
        <v>10</v>
      </c>
      <c r="I436" s="85" t="s">
        <v>2985</v>
      </c>
      <c r="K436" s="78">
        <f>((VLOOKUP(A436,ProdCat!A$1:K$3000,11,FALSE))+(VLOOKUP(A436,ProdCat!A$2:K$3000,8,FALSE)))</f>
        <v>31.25</v>
      </c>
      <c r="L436" s="78">
        <f>((VLOOKUP(A436,ProdCat!A$1:K$3000,10,FALSE)+(VLOOKUP(A436,ProdCat!A$2:K$3000,8,FALSE))))</f>
        <v>15.25</v>
      </c>
      <c r="M436" s="79" t="str">
        <f t="shared" si="21"/>
        <v/>
      </c>
      <c r="N436" s="79" t="str">
        <f t="shared" si="22"/>
        <v/>
      </c>
      <c r="O436" s="79" t="str">
        <f t="shared" si="23"/>
        <v/>
      </c>
    </row>
    <row r="437" spans="1:15" x14ac:dyDescent="0.2">
      <c r="A437" s="81" t="s">
        <v>2517</v>
      </c>
      <c r="B437" s="82" t="s">
        <v>72</v>
      </c>
      <c r="C437" s="83">
        <v>36.799999999999997</v>
      </c>
      <c r="D437" s="81">
        <v>10</v>
      </c>
      <c r="E437" s="83">
        <v>17.95</v>
      </c>
      <c r="F437" s="81">
        <v>10</v>
      </c>
      <c r="G437" s="84" t="s">
        <v>161</v>
      </c>
      <c r="H437" s="77">
        <v>80</v>
      </c>
      <c r="I437" s="85" t="s">
        <v>2985</v>
      </c>
      <c r="K437" s="78">
        <f>((VLOOKUP(A437,ProdCat!A$1:K$3000,11,FALSE))+(VLOOKUP(A437,ProdCat!A$2:K$3000,8,FALSE)))</f>
        <v>36.799999999999997</v>
      </c>
      <c r="L437" s="78">
        <f>((VLOOKUP(A437,ProdCat!A$1:K$3000,10,FALSE)+(VLOOKUP(A437,ProdCat!A$2:K$3000,8,FALSE))))</f>
        <v>17.95</v>
      </c>
      <c r="M437" s="79" t="str">
        <f t="shared" si="21"/>
        <v/>
      </c>
      <c r="N437" s="79" t="str">
        <f t="shared" si="22"/>
        <v/>
      </c>
      <c r="O437" s="79" t="str">
        <f t="shared" si="23"/>
        <v/>
      </c>
    </row>
    <row r="438" spans="1:15" x14ac:dyDescent="0.2">
      <c r="A438" s="81" t="s">
        <v>2914</v>
      </c>
      <c r="B438" s="82" t="s">
        <v>68</v>
      </c>
      <c r="C438" s="83">
        <v>41.5</v>
      </c>
      <c r="D438" s="81">
        <v>10</v>
      </c>
      <c r="E438" s="83">
        <v>20.25</v>
      </c>
      <c r="F438" s="81">
        <v>10</v>
      </c>
      <c r="G438" s="84" t="s">
        <v>161</v>
      </c>
      <c r="H438" s="77">
        <v>30</v>
      </c>
      <c r="I438" s="85" t="s">
        <v>2985</v>
      </c>
      <c r="K438" s="78">
        <f>((VLOOKUP(A438,ProdCat!A$1:K$3000,11,FALSE))+(VLOOKUP(A438,ProdCat!A$2:K$3000,8,FALSE)))</f>
        <v>41.5</v>
      </c>
      <c r="L438" s="78">
        <f>((VLOOKUP(A438,ProdCat!A$1:K$3000,10,FALSE)+(VLOOKUP(A438,ProdCat!A$2:K$3000,8,FALSE))))</f>
        <v>20.25</v>
      </c>
      <c r="M438" s="79" t="str">
        <f t="shared" si="21"/>
        <v/>
      </c>
      <c r="N438" s="79" t="str">
        <f t="shared" si="22"/>
        <v/>
      </c>
      <c r="O438" s="79" t="str">
        <f t="shared" si="23"/>
        <v/>
      </c>
    </row>
    <row r="439" spans="1:15" ht="25.5" x14ac:dyDescent="0.2">
      <c r="A439" s="81" t="s">
        <v>2919</v>
      </c>
      <c r="B439" s="82" t="s">
        <v>303</v>
      </c>
      <c r="C439" s="83">
        <v>49.6</v>
      </c>
      <c r="D439" s="81">
        <v>10</v>
      </c>
      <c r="E439" s="83">
        <v>24.2</v>
      </c>
      <c r="F439" s="81">
        <v>5</v>
      </c>
      <c r="G439" s="84" t="s">
        <v>161</v>
      </c>
      <c r="H439" s="77">
        <v>10</v>
      </c>
      <c r="I439" s="85" t="s">
        <v>2985</v>
      </c>
      <c r="K439" s="78">
        <f>((VLOOKUP(A439,ProdCat!A$1:K$3000,11,FALSE))+(VLOOKUP(A439,ProdCat!A$2:K$3000,8,FALSE)))</f>
        <v>49.6</v>
      </c>
      <c r="L439" s="78">
        <f>((VLOOKUP(A439,ProdCat!A$1:K$3000,10,FALSE)+(VLOOKUP(A439,ProdCat!A$2:K$3000,8,FALSE))))</f>
        <v>24.2</v>
      </c>
      <c r="M439" s="79" t="str">
        <f t="shared" si="21"/>
        <v/>
      </c>
      <c r="N439" s="79" t="str">
        <f t="shared" si="22"/>
        <v/>
      </c>
      <c r="O439" s="79" t="str">
        <f t="shared" si="23"/>
        <v/>
      </c>
    </row>
    <row r="440" spans="1:15" ht="25.5" x14ac:dyDescent="0.2">
      <c r="A440" s="81" t="s">
        <v>3144</v>
      </c>
      <c r="B440" s="82" t="s">
        <v>2987</v>
      </c>
      <c r="C440" s="83">
        <v>50.45</v>
      </c>
      <c r="D440" s="81">
        <v>10</v>
      </c>
      <c r="E440" s="83">
        <v>24.6</v>
      </c>
      <c r="F440" s="81">
        <v>5</v>
      </c>
      <c r="G440" s="84" t="s">
        <v>161</v>
      </c>
      <c r="H440" s="77">
        <v>30</v>
      </c>
      <c r="I440" s="85" t="s">
        <v>2985</v>
      </c>
      <c r="K440" s="78">
        <f>((VLOOKUP(A440,ProdCat!A$1:K$3000,11,FALSE))+(VLOOKUP(A440,ProdCat!A$2:K$3000,8,FALSE)))</f>
        <v>50.45</v>
      </c>
      <c r="L440" s="78">
        <f>((VLOOKUP(A440,ProdCat!A$1:K$3000,10,FALSE)+(VLOOKUP(A440,ProdCat!A$2:K$3000,8,FALSE))))</f>
        <v>24.6</v>
      </c>
      <c r="M440" s="79" t="str">
        <f t="shared" si="21"/>
        <v/>
      </c>
      <c r="N440" s="79" t="str">
        <f t="shared" si="22"/>
        <v/>
      </c>
      <c r="O440" s="79" t="str">
        <f t="shared" si="23"/>
        <v/>
      </c>
    </row>
    <row r="441" spans="1:15" x14ac:dyDescent="0.2">
      <c r="A441" s="81" t="s">
        <v>1494</v>
      </c>
      <c r="B441" s="82" t="s">
        <v>74</v>
      </c>
      <c r="C441" s="83">
        <v>25.3</v>
      </c>
      <c r="D441" s="81">
        <v>10</v>
      </c>
      <c r="E441" s="83">
        <v>12.35</v>
      </c>
      <c r="F441" s="81">
        <v>10</v>
      </c>
      <c r="G441" s="84" t="s">
        <v>213</v>
      </c>
      <c r="H441" s="77">
        <v>20</v>
      </c>
      <c r="I441" s="85" t="s">
        <v>2985</v>
      </c>
      <c r="K441" s="78">
        <f>((VLOOKUP(A441,ProdCat!A$1:K$3000,11,FALSE))+(VLOOKUP(A441,ProdCat!A$2:K$3000,8,FALSE)))</f>
        <v>25.3</v>
      </c>
      <c r="L441" s="78">
        <f>((VLOOKUP(A441,ProdCat!A$1:K$3000,10,FALSE)+(VLOOKUP(A441,ProdCat!A$2:K$3000,8,FALSE))))</f>
        <v>12.35</v>
      </c>
      <c r="M441" s="79" t="str">
        <f t="shared" ref="M441:M503" si="24">IF(C441=K441,"","FIX")</f>
        <v/>
      </c>
      <c r="N441" s="79" t="str">
        <f t="shared" ref="N441:N503" si="25">IF(E441=L441,"","FIX")</f>
        <v/>
      </c>
      <c r="O441" s="79" t="str">
        <f t="shared" ref="O441:O503" si="26">IF(H441&lt;D441,"Do not list","")</f>
        <v/>
      </c>
    </row>
    <row r="442" spans="1:15" x14ac:dyDescent="0.2">
      <c r="A442" s="81" t="s">
        <v>1504</v>
      </c>
      <c r="B442" s="82" t="s">
        <v>74</v>
      </c>
      <c r="C442" s="83">
        <v>25.3</v>
      </c>
      <c r="D442" s="81">
        <v>10</v>
      </c>
      <c r="E442" s="83">
        <v>12.35</v>
      </c>
      <c r="F442" s="81">
        <v>10</v>
      </c>
      <c r="G442" s="84" t="s">
        <v>214</v>
      </c>
      <c r="H442" s="77">
        <v>140</v>
      </c>
      <c r="I442" s="85" t="s">
        <v>2985</v>
      </c>
      <c r="K442" s="78">
        <f>((VLOOKUP(A442,ProdCat!A$1:K$3000,11,FALSE))+(VLOOKUP(A442,ProdCat!A$2:K$3000,8,FALSE)))</f>
        <v>25.3</v>
      </c>
      <c r="L442" s="78">
        <f>((VLOOKUP(A442,ProdCat!A$1:K$3000,10,FALSE)+(VLOOKUP(A442,ProdCat!A$2:K$3000,8,FALSE))))</f>
        <v>12.35</v>
      </c>
      <c r="M442" s="79" t="str">
        <f t="shared" si="24"/>
        <v/>
      </c>
      <c r="N442" s="79" t="str">
        <f t="shared" si="25"/>
        <v/>
      </c>
      <c r="O442" s="79" t="str">
        <f t="shared" si="26"/>
        <v/>
      </c>
    </row>
    <row r="443" spans="1:15" x14ac:dyDescent="0.2">
      <c r="A443" s="81" t="s">
        <v>1506</v>
      </c>
      <c r="B443" s="82" t="s">
        <v>68</v>
      </c>
      <c r="C443" s="83">
        <v>36</v>
      </c>
      <c r="D443" s="81">
        <v>10</v>
      </c>
      <c r="E443" s="83">
        <v>17.55</v>
      </c>
      <c r="F443" s="81">
        <v>10</v>
      </c>
      <c r="G443" s="84" t="s">
        <v>214</v>
      </c>
      <c r="H443" s="77">
        <v>210</v>
      </c>
      <c r="I443" s="85" t="s">
        <v>2985</v>
      </c>
      <c r="K443" s="78">
        <f>((VLOOKUP(A443,ProdCat!A$1:K$3000,11,FALSE))+(VLOOKUP(A443,ProdCat!A$2:K$3000,8,FALSE)))</f>
        <v>36</v>
      </c>
      <c r="L443" s="78">
        <f>((VLOOKUP(A443,ProdCat!A$1:K$3000,10,FALSE)+(VLOOKUP(A443,ProdCat!A$2:K$3000,8,FALSE))))</f>
        <v>17.55</v>
      </c>
      <c r="M443" s="79" t="str">
        <f t="shared" si="24"/>
        <v/>
      </c>
      <c r="N443" s="79" t="str">
        <f t="shared" si="25"/>
        <v/>
      </c>
      <c r="O443" s="79" t="str">
        <f t="shared" si="26"/>
        <v/>
      </c>
    </row>
    <row r="444" spans="1:15" x14ac:dyDescent="0.2">
      <c r="A444" s="81" t="s">
        <v>1507</v>
      </c>
      <c r="B444" s="82" t="s">
        <v>73</v>
      </c>
      <c r="C444" s="83">
        <v>41.5</v>
      </c>
      <c r="D444" s="81">
        <v>10</v>
      </c>
      <c r="E444" s="83">
        <v>20.25</v>
      </c>
      <c r="F444" s="81">
        <v>10</v>
      </c>
      <c r="G444" s="84" t="s">
        <v>214</v>
      </c>
      <c r="H444" s="77">
        <v>20</v>
      </c>
      <c r="I444" s="85" t="s">
        <v>2985</v>
      </c>
      <c r="K444" s="78">
        <f>((VLOOKUP(A444,ProdCat!A$1:K$3000,11,FALSE))+(VLOOKUP(A444,ProdCat!A$2:K$3000,8,FALSE)))</f>
        <v>41.5</v>
      </c>
      <c r="L444" s="78">
        <f>((VLOOKUP(A444,ProdCat!A$1:K$3000,10,FALSE)+(VLOOKUP(A444,ProdCat!A$2:K$3000,8,FALSE))))</f>
        <v>20.25</v>
      </c>
      <c r="M444" s="79" t="str">
        <f t="shared" si="24"/>
        <v/>
      </c>
      <c r="N444" s="79" t="str">
        <f t="shared" si="25"/>
        <v/>
      </c>
      <c r="O444" s="79" t="str">
        <f t="shared" si="26"/>
        <v/>
      </c>
    </row>
    <row r="445" spans="1:15" ht="25.5" x14ac:dyDescent="0.2">
      <c r="A445" s="81" t="s">
        <v>2693</v>
      </c>
      <c r="B445" s="82" t="s">
        <v>292</v>
      </c>
      <c r="C445" s="83">
        <v>41</v>
      </c>
      <c r="D445" s="81">
        <v>10</v>
      </c>
      <c r="E445" s="83">
        <v>20</v>
      </c>
      <c r="F445" s="81">
        <v>5</v>
      </c>
      <c r="G445" s="84" t="s">
        <v>214</v>
      </c>
      <c r="H445" s="77">
        <v>60</v>
      </c>
      <c r="I445" s="85" t="s">
        <v>2985</v>
      </c>
      <c r="K445" s="78">
        <f>((VLOOKUP(A445,ProdCat!A$1:K$3000,11,FALSE))+(VLOOKUP(A445,ProdCat!A$2:K$3000,8,FALSE)))</f>
        <v>41</v>
      </c>
      <c r="L445" s="78">
        <f>((VLOOKUP(A445,ProdCat!A$1:K$3000,10,FALSE)+(VLOOKUP(A445,ProdCat!A$2:K$3000,8,FALSE))))</f>
        <v>20</v>
      </c>
      <c r="M445" s="79" t="str">
        <f t="shared" si="24"/>
        <v/>
      </c>
      <c r="N445" s="79" t="str">
        <f t="shared" si="25"/>
        <v/>
      </c>
      <c r="O445" s="79" t="str">
        <f t="shared" si="26"/>
        <v/>
      </c>
    </row>
    <row r="446" spans="1:15" x14ac:dyDescent="0.2">
      <c r="A446" s="81" t="s">
        <v>2471</v>
      </c>
      <c r="B446" s="82" t="s">
        <v>75</v>
      </c>
      <c r="C446" s="83">
        <v>29.7</v>
      </c>
      <c r="D446" s="81">
        <v>10</v>
      </c>
      <c r="E446" s="83">
        <v>14.5</v>
      </c>
      <c r="F446" s="81">
        <v>10</v>
      </c>
      <c r="G446" s="84" t="s">
        <v>3146</v>
      </c>
      <c r="H446" s="77">
        <v>100</v>
      </c>
      <c r="I446" s="85" t="s">
        <v>2985</v>
      </c>
      <c r="K446" s="78">
        <f>((VLOOKUP(A446,ProdCat!A$1:K$3000,11,FALSE))+(VLOOKUP(A446,ProdCat!A$2:K$3000,8,FALSE)))</f>
        <v>29.7</v>
      </c>
      <c r="L446" s="78">
        <f>((VLOOKUP(A446,ProdCat!A$1:K$3000,10,FALSE)+(VLOOKUP(A446,ProdCat!A$2:K$3000,8,FALSE))))</f>
        <v>14.5</v>
      </c>
      <c r="M446" s="79" t="str">
        <f t="shared" si="24"/>
        <v/>
      </c>
      <c r="N446" s="79" t="str">
        <f t="shared" si="25"/>
        <v/>
      </c>
      <c r="O446" s="79" t="str">
        <f t="shared" si="26"/>
        <v/>
      </c>
    </row>
    <row r="447" spans="1:15" x14ac:dyDescent="0.2">
      <c r="A447" s="81" t="s">
        <v>2469</v>
      </c>
      <c r="B447" s="82" t="s">
        <v>74</v>
      </c>
      <c r="C447" s="83">
        <v>31.25</v>
      </c>
      <c r="D447" s="81">
        <v>10</v>
      </c>
      <c r="E447" s="83">
        <v>15.25</v>
      </c>
      <c r="F447" s="81">
        <v>10</v>
      </c>
      <c r="G447" s="84" t="s">
        <v>3146</v>
      </c>
      <c r="H447" s="77">
        <v>170</v>
      </c>
      <c r="I447" s="85" t="s">
        <v>2985</v>
      </c>
      <c r="K447" s="78">
        <f>((VLOOKUP(A447,ProdCat!A$1:K$3000,11,FALSE))+(VLOOKUP(A447,ProdCat!A$2:K$3000,8,FALSE)))</f>
        <v>31.25</v>
      </c>
      <c r="L447" s="78">
        <f>((VLOOKUP(A447,ProdCat!A$1:K$3000,10,FALSE)+(VLOOKUP(A447,ProdCat!A$2:K$3000,8,FALSE))))</f>
        <v>15.25</v>
      </c>
      <c r="M447" s="79" t="str">
        <f t="shared" si="24"/>
        <v/>
      </c>
      <c r="N447" s="79" t="str">
        <f t="shared" si="25"/>
        <v/>
      </c>
      <c r="O447" s="79" t="str">
        <f t="shared" si="26"/>
        <v/>
      </c>
    </row>
    <row r="448" spans="1:15" x14ac:dyDescent="0.2">
      <c r="A448" s="81" t="s">
        <v>2470</v>
      </c>
      <c r="B448" s="82" t="s">
        <v>72</v>
      </c>
      <c r="C448" s="83">
        <v>36.799999999999997</v>
      </c>
      <c r="D448" s="81">
        <v>10</v>
      </c>
      <c r="E448" s="83">
        <v>17.95</v>
      </c>
      <c r="F448" s="81">
        <v>10</v>
      </c>
      <c r="G448" s="84" t="s">
        <v>3146</v>
      </c>
      <c r="H448" s="77">
        <v>40</v>
      </c>
      <c r="I448" s="85" t="s">
        <v>2985</v>
      </c>
      <c r="K448" s="78">
        <f>((VLOOKUP(A448,ProdCat!A$1:K$3000,11,FALSE))+(VLOOKUP(A448,ProdCat!A$2:K$3000,8,FALSE)))</f>
        <v>36.799999999999997</v>
      </c>
      <c r="L448" s="78">
        <f>((VLOOKUP(A448,ProdCat!A$1:K$3000,10,FALSE)+(VLOOKUP(A448,ProdCat!A$2:K$3000,8,FALSE))))</f>
        <v>17.95</v>
      </c>
      <c r="M448" s="79" t="str">
        <f t="shared" si="24"/>
        <v/>
      </c>
      <c r="N448" s="79" t="str">
        <f t="shared" si="25"/>
        <v/>
      </c>
      <c r="O448" s="79" t="str">
        <f t="shared" si="26"/>
        <v/>
      </c>
    </row>
    <row r="449" spans="1:15" x14ac:dyDescent="0.2">
      <c r="A449" s="81" t="s">
        <v>926</v>
      </c>
      <c r="B449" s="82" t="s">
        <v>75</v>
      </c>
      <c r="C449" s="83">
        <v>24</v>
      </c>
      <c r="D449" s="81">
        <v>10</v>
      </c>
      <c r="E449" s="83">
        <v>11.7</v>
      </c>
      <c r="F449" s="81">
        <v>10</v>
      </c>
      <c r="G449" s="84" t="s">
        <v>921</v>
      </c>
      <c r="H449" s="77">
        <v>30</v>
      </c>
      <c r="I449" s="85" t="s">
        <v>2985</v>
      </c>
      <c r="K449" s="78">
        <f>((VLOOKUP(A449,ProdCat!A$1:K$3000,11,FALSE))+(VLOOKUP(A449,ProdCat!A$2:K$3000,8,FALSE)))</f>
        <v>24</v>
      </c>
      <c r="L449" s="78">
        <f>((VLOOKUP(A449,ProdCat!A$1:K$3000,10,FALSE)+(VLOOKUP(A449,ProdCat!A$2:K$3000,8,FALSE))))</f>
        <v>11.7</v>
      </c>
      <c r="M449" s="79" t="str">
        <f t="shared" si="24"/>
        <v/>
      </c>
      <c r="N449" s="79" t="str">
        <f t="shared" si="25"/>
        <v/>
      </c>
      <c r="O449" s="79" t="str">
        <f t="shared" si="26"/>
        <v/>
      </c>
    </row>
    <row r="450" spans="1:15" x14ac:dyDescent="0.2">
      <c r="A450" s="81" t="s">
        <v>920</v>
      </c>
      <c r="B450" s="82" t="s">
        <v>74</v>
      </c>
      <c r="C450" s="83">
        <v>25.3</v>
      </c>
      <c r="D450" s="81">
        <v>10</v>
      </c>
      <c r="E450" s="83">
        <v>12.35</v>
      </c>
      <c r="F450" s="81">
        <v>10</v>
      </c>
      <c r="G450" s="84" t="s">
        <v>921</v>
      </c>
      <c r="H450" s="77">
        <v>160</v>
      </c>
      <c r="I450" s="85" t="s">
        <v>2985</v>
      </c>
      <c r="K450" s="78">
        <f>((VLOOKUP(A450,ProdCat!A$1:K$3000,11,FALSE))+(VLOOKUP(A450,ProdCat!A$2:K$3000,8,FALSE)))</f>
        <v>25.3</v>
      </c>
      <c r="L450" s="78">
        <f>((VLOOKUP(A450,ProdCat!A$1:K$3000,10,FALSE)+(VLOOKUP(A450,ProdCat!A$2:K$3000,8,FALSE))))</f>
        <v>12.35</v>
      </c>
      <c r="M450" s="79" t="str">
        <f t="shared" si="24"/>
        <v/>
      </c>
      <c r="N450" s="79" t="str">
        <f t="shared" si="25"/>
        <v/>
      </c>
      <c r="O450" s="79" t="str">
        <f t="shared" si="26"/>
        <v/>
      </c>
    </row>
    <row r="451" spans="1:15" x14ac:dyDescent="0.2">
      <c r="A451" s="81" t="s">
        <v>922</v>
      </c>
      <c r="B451" s="82" t="s">
        <v>72</v>
      </c>
      <c r="C451" s="83">
        <v>30.65</v>
      </c>
      <c r="D451" s="81">
        <v>10</v>
      </c>
      <c r="E451" s="83">
        <v>14.95</v>
      </c>
      <c r="F451" s="81">
        <v>10</v>
      </c>
      <c r="G451" s="84" t="s">
        <v>921</v>
      </c>
      <c r="H451" s="77">
        <v>330</v>
      </c>
      <c r="I451" s="85" t="s">
        <v>2985</v>
      </c>
      <c r="K451" s="78">
        <f>((VLOOKUP(A451,ProdCat!A$1:K$3000,11,FALSE))+(VLOOKUP(A451,ProdCat!A$2:K$3000,8,FALSE)))</f>
        <v>30.65</v>
      </c>
      <c r="L451" s="78">
        <f>((VLOOKUP(A451,ProdCat!A$1:K$3000,10,FALSE)+(VLOOKUP(A451,ProdCat!A$2:K$3000,8,FALSE))))</f>
        <v>14.95</v>
      </c>
      <c r="M451" s="79" t="str">
        <f t="shared" si="24"/>
        <v/>
      </c>
      <c r="N451" s="79" t="str">
        <f t="shared" si="25"/>
        <v/>
      </c>
      <c r="O451" s="79" t="str">
        <f t="shared" si="26"/>
        <v/>
      </c>
    </row>
    <row r="452" spans="1:15" x14ac:dyDescent="0.2">
      <c r="A452" s="81" t="s">
        <v>923</v>
      </c>
      <c r="B452" s="82" t="s">
        <v>68</v>
      </c>
      <c r="C452" s="83">
        <v>36</v>
      </c>
      <c r="D452" s="81">
        <v>10</v>
      </c>
      <c r="E452" s="83">
        <v>17.55</v>
      </c>
      <c r="F452" s="81">
        <v>10</v>
      </c>
      <c r="G452" s="84" t="s">
        <v>921</v>
      </c>
      <c r="H452" s="77">
        <v>990</v>
      </c>
      <c r="I452" s="85" t="s">
        <v>2985</v>
      </c>
      <c r="K452" s="78">
        <f>((VLOOKUP(A452,ProdCat!A$1:K$3000,11,FALSE))+(VLOOKUP(A452,ProdCat!A$2:K$3000,8,FALSE)))</f>
        <v>36</v>
      </c>
      <c r="L452" s="78">
        <f>((VLOOKUP(A452,ProdCat!A$1:K$3000,10,FALSE)+(VLOOKUP(A452,ProdCat!A$2:K$3000,8,FALSE))))</f>
        <v>17.55</v>
      </c>
      <c r="M452" s="79" t="str">
        <f t="shared" si="24"/>
        <v/>
      </c>
      <c r="N452" s="79" t="str">
        <f t="shared" si="25"/>
        <v/>
      </c>
      <c r="O452" s="79" t="str">
        <f t="shared" si="26"/>
        <v/>
      </c>
    </row>
    <row r="453" spans="1:15" x14ac:dyDescent="0.2">
      <c r="A453" s="81" t="s">
        <v>924</v>
      </c>
      <c r="B453" s="82" t="s">
        <v>73</v>
      </c>
      <c r="C453" s="83">
        <v>41.5</v>
      </c>
      <c r="D453" s="81">
        <v>10</v>
      </c>
      <c r="E453" s="83">
        <v>20.25</v>
      </c>
      <c r="F453" s="81">
        <v>10</v>
      </c>
      <c r="G453" s="84" t="s">
        <v>921</v>
      </c>
      <c r="H453" s="77">
        <v>320</v>
      </c>
      <c r="I453" s="85" t="s">
        <v>2985</v>
      </c>
      <c r="K453" s="78">
        <f>((VLOOKUP(A453,ProdCat!A$1:K$3000,11,FALSE))+(VLOOKUP(A453,ProdCat!A$2:K$3000,8,FALSE)))</f>
        <v>41.5</v>
      </c>
      <c r="L453" s="78">
        <f>((VLOOKUP(A453,ProdCat!A$1:K$3000,10,FALSE)+(VLOOKUP(A453,ProdCat!A$2:K$3000,8,FALSE))))</f>
        <v>20.25</v>
      </c>
      <c r="M453" s="79" t="str">
        <f t="shared" si="24"/>
        <v/>
      </c>
      <c r="N453" s="79" t="str">
        <f t="shared" si="25"/>
        <v/>
      </c>
      <c r="O453" s="79" t="str">
        <f t="shared" si="26"/>
        <v/>
      </c>
    </row>
    <row r="454" spans="1:15" x14ac:dyDescent="0.2">
      <c r="A454" s="81" t="s">
        <v>2171</v>
      </c>
      <c r="B454" s="82" t="s">
        <v>74</v>
      </c>
      <c r="C454" s="83">
        <v>33.1</v>
      </c>
      <c r="D454" s="81">
        <v>10</v>
      </c>
      <c r="E454" s="83">
        <v>17.100000000000001</v>
      </c>
      <c r="F454" s="81">
        <v>10</v>
      </c>
      <c r="G454" s="84" t="s">
        <v>304</v>
      </c>
      <c r="H454" s="77">
        <v>140</v>
      </c>
      <c r="I454" s="85" t="s">
        <v>2985</v>
      </c>
      <c r="K454" s="78">
        <f>((VLOOKUP(A454,ProdCat!A$1:K$3000,11,FALSE))+(VLOOKUP(A454,ProdCat!A$2:K$3000,8,FALSE)))</f>
        <v>33.1</v>
      </c>
      <c r="L454" s="78">
        <f>((VLOOKUP(A454,ProdCat!A$1:K$3000,10,FALSE)+(VLOOKUP(A454,ProdCat!A$2:K$3000,8,FALSE))))</f>
        <v>17.100000000000001</v>
      </c>
      <c r="M454" s="79" t="str">
        <f t="shared" si="24"/>
        <v/>
      </c>
      <c r="N454" s="79" t="str">
        <f t="shared" si="25"/>
        <v/>
      </c>
      <c r="O454" s="79" t="str">
        <f t="shared" si="26"/>
        <v/>
      </c>
    </row>
    <row r="455" spans="1:15" x14ac:dyDescent="0.2">
      <c r="A455" s="81" t="s">
        <v>2173</v>
      </c>
      <c r="B455" s="82" t="s">
        <v>72</v>
      </c>
      <c r="C455" s="83">
        <v>38.65</v>
      </c>
      <c r="D455" s="81">
        <v>10</v>
      </c>
      <c r="E455" s="83">
        <v>19.8</v>
      </c>
      <c r="F455" s="81">
        <v>10</v>
      </c>
      <c r="G455" s="84" t="s">
        <v>304</v>
      </c>
      <c r="H455" s="77">
        <v>150</v>
      </c>
      <c r="I455" s="85" t="s">
        <v>2985</v>
      </c>
      <c r="K455" s="78">
        <f>((VLOOKUP(A455,ProdCat!A$1:K$3000,11,FALSE))+(VLOOKUP(A455,ProdCat!A$2:K$3000,8,FALSE)))</f>
        <v>38.65</v>
      </c>
      <c r="L455" s="78">
        <f>((VLOOKUP(A455,ProdCat!A$1:K$3000,10,FALSE)+(VLOOKUP(A455,ProdCat!A$2:K$3000,8,FALSE))))</f>
        <v>19.8</v>
      </c>
      <c r="M455" s="79" t="str">
        <f t="shared" si="24"/>
        <v/>
      </c>
      <c r="N455" s="79" t="str">
        <f t="shared" si="25"/>
        <v/>
      </c>
      <c r="O455" s="79" t="str">
        <f t="shared" si="26"/>
        <v/>
      </c>
    </row>
    <row r="456" spans="1:15" x14ac:dyDescent="0.2">
      <c r="A456" s="81" t="s">
        <v>2174</v>
      </c>
      <c r="B456" s="82" t="s">
        <v>68</v>
      </c>
      <c r="C456" s="83">
        <v>43.35</v>
      </c>
      <c r="D456" s="81">
        <v>10</v>
      </c>
      <c r="E456" s="83">
        <v>22.1</v>
      </c>
      <c r="F456" s="81">
        <v>10</v>
      </c>
      <c r="G456" s="84" t="s">
        <v>304</v>
      </c>
      <c r="H456" s="77">
        <v>60</v>
      </c>
      <c r="I456" s="85" t="s">
        <v>2985</v>
      </c>
      <c r="K456" s="78">
        <f>((VLOOKUP(A456,ProdCat!A$1:K$3000,11,FALSE))+(VLOOKUP(A456,ProdCat!A$2:K$3000,8,FALSE)))</f>
        <v>43.349999999999994</v>
      </c>
      <c r="L456" s="78">
        <f>((VLOOKUP(A456,ProdCat!A$1:K$3000,10,FALSE)+(VLOOKUP(A456,ProdCat!A$2:K$3000,8,FALSE))))</f>
        <v>22.1</v>
      </c>
      <c r="M456" s="79" t="str">
        <f t="shared" si="24"/>
        <v/>
      </c>
      <c r="N456" s="79" t="str">
        <f t="shared" si="25"/>
        <v/>
      </c>
      <c r="O456" s="79" t="str">
        <f t="shared" si="26"/>
        <v/>
      </c>
    </row>
    <row r="457" spans="1:15" x14ac:dyDescent="0.2">
      <c r="A457" s="81" t="s">
        <v>1503</v>
      </c>
      <c r="B457" s="82" t="s">
        <v>75</v>
      </c>
      <c r="C457" s="83">
        <v>24</v>
      </c>
      <c r="D457" s="81">
        <v>10</v>
      </c>
      <c r="E457" s="83">
        <v>11.7</v>
      </c>
      <c r="F457" s="81">
        <v>10</v>
      </c>
      <c r="G457" s="84" t="s">
        <v>93</v>
      </c>
      <c r="H457" s="77">
        <v>100</v>
      </c>
      <c r="I457" s="85" t="s">
        <v>2985</v>
      </c>
      <c r="K457" s="78">
        <f>((VLOOKUP(A457,ProdCat!A$1:K$3000,11,FALSE))+(VLOOKUP(A457,ProdCat!A$2:K$3000,8,FALSE)))</f>
        <v>24</v>
      </c>
      <c r="L457" s="78">
        <f>((VLOOKUP(A457,ProdCat!A$1:K$3000,10,FALSE)+(VLOOKUP(A457,ProdCat!A$2:K$3000,8,FALSE))))</f>
        <v>11.7</v>
      </c>
      <c r="M457" s="79" t="str">
        <f t="shared" si="24"/>
        <v/>
      </c>
      <c r="N457" s="79" t="str">
        <f t="shared" si="25"/>
        <v/>
      </c>
      <c r="O457" s="79" t="str">
        <f t="shared" si="26"/>
        <v/>
      </c>
    </row>
    <row r="458" spans="1:15" x14ac:dyDescent="0.2">
      <c r="A458" s="81" t="s">
        <v>1499</v>
      </c>
      <c r="B458" s="82" t="s">
        <v>74</v>
      </c>
      <c r="C458" s="83">
        <v>25.3</v>
      </c>
      <c r="D458" s="81">
        <v>10</v>
      </c>
      <c r="E458" s="83">
        <v>12.35</v>
      </c>
      <c r="F458" s="81">
        <v>10</v>
      </c>
      <c r="G458" s="84" t="s">
        <v>93</v>
      </c>
      <c r="H458" s="77">
        <v>30</v>
      </c>
      <c r="I458" s="85" t="s">
        <v>2985</v>
      </c>
      <c r="K458" s="78">
        <f>((VLOOKUP(A458,ProdCat!A$1:K$3000,11,FALSE))+(VLOOKUP(A458,ProdCat!A$2:K$3000,8,FALSE)))</f>
        <v>25.3</v>
      </c>
      <c r="L458" s="78">
        <f>((VLOOKUP(A458,ProdCat!A$1:K$3000,10,FALSE)+(VLOOKUP(A458,ProdCat!A$2:K$3000,8,FALSE))))</f>
        <v>12.35</v>
      </c>
      <c r="M458" s="79" t="str">
        <f t="shared" si="24"/>
        <v/>
      </c>
      <c r="N458" s="79" t="str">
        <f t="shared" si="25"/>
        <v/>
      </c>
      <c r="O458" s="79" t="str">
        <f t="shared" si="26"/>
        <v/>
      </c>
    </row>
    <row r="459" spans="1:15" x14ac:dyDescent="0.2">
      <c r="A459" s="81" t="s">
        <v>1500</v>
      </c>
      <c r="B459" s="82" t="s">
        <v>72</v>
      </c>
      <c r="C459" s="83">
        <v>30.65</v>
      </c>
      <c r="D459" s="81">
        <v>10</v>
      </c>
      <c r="E459" s="83">
        <v>14.95</v>
      </c>
      <c r="F459" s="81">
        <v>10</v>
      </c>
      <c r="G459" s="84" t="s">
        <v>93</v>
      </c>
      <c r="H459" s="77">
        <v>80</v>
      </c>
      <c r="I459" s="85" t="s">
        <v>2985</v>
      </c>
      <c r="K459" s="78">
        <f>((VLOOKUP(A459,ProdCat!A$1:K$3000,11,FALSE))+(VLOOKUP(A459,ProdCat!A$2:K$3000,8,FALSE)))</f>
        <v>30.65</v>
      </c>
      <c r="L459" s="78">
        <f>((VLOOKUP(A459,ProdCat!A$1:K$3000,10,FALSE)+(VLOOKUP(A459,ProdCat!A$2:K$3000,8,FALSE))))</f>
        <v>14.95</v>
      </c>
      <c r="M459" s="79" t="str">
        <f t="shared" si="24"/>
        <v/>
      </c>
      <c r="N459" s="79" t="str">
        <f t="shared" si="25"/>
        <v/>
      </c>
      <c r="O459" s="79" t="str">
        <f t="shared" si="26"/>
        <v/>
      </c>
    </row>
    <row r="460" spans="1:15" ht="25.5" x14ac:dyDescent="0.2">
      <c r="A460" s="81" t="s">
        <v>2688</v>
      </c>
      <c r="B460" s="82" t="s">
        <v>2988</v>
      </c>
      <c r="C460" s="83">
        <v>35.9</v>
      </c>
      <c r="D460" s="81">
        <v>10</v>
      </c>
      <c r="E460" s="83">
        <v>17.5</v>
      </c>
      <c r="F460" s="81">
        <v>5</v>
      </c>
      <c r="G460" s="84" t="s">
        <v>93</v>
      </c>
      <c r="H460" s="77">
        <v>100</v>
      </c>
      <c r="I460" s="85" t="s">
        <v>2985</v>
      </c>
      <c r="K460" s="78">
        <f>((VLOOKUP(A460,ProdCat!A$1:K$3000,11,FALSE))+(VLOOKUP(A460,ProdCat!A$2:K$3000,8,FALSE)))</f>
        <v>35.9</v>
      </c>
      <c r="L460" s="78">
        <f>((VLOOKUP(A460,ProdCat!A$1:K$3000,10,FALSE)+(VLOOKUP(A460,ProdCat!A$2:K$3000,8,FALSE))))</f>
        <v>17.5</v>
      </c>
      <c r="M460" s="79" t="str">
        <f t="shared" si="24"/>
        <v/>
      </c>
      <c r="N460" s="79" t="str">
        <f t="shared" si="25"/>
        <v/>
      </c>
      <c r="O460" s="79" t="str">
        <f t="shared" si="26"/>
        <v/>
      </c>
    </row>
    <row r="461" spans="1:15" ht="25.5" x14ac:dyDescent="0.2">
      <c r="A461" s="81" t="s">
        <v>2689</v>
      </c>
      <c r="B461" s="82" t="s">
        <v>292</v>
      </c>
      <c r="C461" s="83">
        <v>41</v>
      </c>
      <c r="D461" s="81">
        <v>10</v>
      </c>
      <c r="E461" s="83">
        <v>20</v>
      </c>
      <c r="F461" s="81">
        <v>5</v>
      </c>
      <c r="G461" s="84" t="s">
        <v>93</v>
      </c>
      <c r="H461" s="77">
        <v>60</v>
      </c>
      <c r="I461" s="85" t="s">
        <v>2985</v>
      </c>
      <c r="K461" s="78">
        <f>((VLOOKUP(A461,ProdCat!A$1:K$3000,11,FALSE))+(VLOOKUP(A461,ProdCat!A$2:K$3000,8,FALSE)))</f>
        <v>41</v>
      </c>
      <c r="L461" s="78">
        <f>((VLOOKUP(A461,ProdCat!A$1:K$3000,10,FALSE)+(VLOOKUP(A461,ProdCat!A$2:K$3000,8,FALSE))))</f>
        <v>20</v>
      </c>
      <c r="M461" s="79" t="str">
        <f t="shared" si="24"/>
        <v/>
      </c>
      <c r="N461" s="79" t="str">
        <f t="shared" si="25"/>
        <v/>
      </c>
      <c r="O461" s="79" t="str">
        <f t="shared" si="26"/>
        <v/>
      </c>
    </row>
    <row r="462" spans="1:15" x14ac:dyDescent="0.2">
      <c r="A462" s="81" t="s">
        <v>2313</v>
      </c>
      <c r="B462" s="82" t="s">
        <v>75</v>
      </c>
      <c r="C462" s="83">
        <v>29.7</v>
      </c>
      <c r="D462" s="81">
        <v>10</v>
      </c>
      <c r="E462" s="83">
        <v>14.5</v>
      </c>
      <c r="F462" s="81">
        <v>10</v>
      </c>
      <c r="G462" s="84" t="s">
        <v>94</v>
      </c>
      <c r="H462" s="77">
        <v>210</v>
      </c>
      <c r="I462" s="85" t="s">
        <v>2985</v>
      </c>
      <c r="K462" s="78">
        <f>((VLOOKUP(A462,ProdCat!A$1:K$3000,11,FALSE))+(VLOOKUP(A462,ProdCat!A$2:K$3000,8,FALSE)))</f>
        <v>29.7</v>
      </c>
      <c r="L462" s="78">
        <f>((VLOOKUP(A462,ProdCat!A$1:K$3000,10,FALSE)+(VLOOKUP(A462,ProdCat!A$2:K$3000,8,FALSE))))</f>
        <v>14.5</v>
      </c>
      <c r="M462" s="79" t="str">
        <f t="shared" si="24"/>
        <v/>
      </c>
      <c r="N462" s="79" t="str">
        <f t="shared" si="25"/>
        <v/>
      </c>
      <c r="O462" s="79" t="str">
        <f t="shared" si="26"/>
        <v/>
      </c>
    </row>
    <row r="463" spans="1:15" x14ac:dyDescent="0.2">
      <c r="A463" s="81" t="s">
        <v>2309</v>
      </c>
      <c r="B463" s="82" t="s">
        <v>74</v>
      </c>
      <c r="C463" s="83">
        <v>31.25</v>
      </c>
      <c r="D463" s="81">
        <v>10</v>
      </c>
      <c r="E463" s="83">
        <v>15.25</v>
      </c>
      <c r="F463" s="81">
        <v>10</v>
      </c>
      <c r="G463" s="84" t="s">
        <v>94</v>
      </c>
      <c r="H463" s="77">
        <v>380</v>
      </c>
      <c r="I463" s="85" t="s">
        <v>2985</v>
      </c>
      <c r="K463" s="78">
        <f>((VLOOKUP(A463,ProdCat!A$1:K$3000,11,FALSE))+(VLOOKUP(A463,ProdCat!A$2:K$3000,8,FALSE)))</f>
        <v>31.25</v>
      </c>
      <c r="L463" s="78">
        <f>((VLOOKUP(A463,ProdCat!A$1:K$3000,10,FALSE)+(VLOOKUP(A463,ProdCat!A$2:K$3000,8,FALSE))))</f>
        <v>15.25</v>
      </c>
      <c r="M463" s="79" t="str">
        <f t="shared" si="24"/>
        <v/>
      </c>
      <c r="N463" s="79" t="str">
        <f t="shared" si="25"/>
        <v/>
      </c>
      <c r="O463" s="79" t="str">
        <f t="shared" si="26"/>
        <v/>
      </c>
    </row>
    <row r="464" spans="1:15" x14ac:dyDescent="0.2">
      <c r="A464" s="81" t="s">
        <v>2311</v>
      </c>
      <c r="B464" s="82" t="s">
        <v>68</v>
      </c>
      <c r="C464" s="83">
        <v>41.5</v>
      </c>
      <c r="D464" s="81">
        <v>10</v>
      </c>
      <c r="E464" s="83">
        <v>20.25</v>
      </c>
      <c r="F464" s="81">
        <v>10</v>
      </c>
      <c r="G464" s="84" t="s">
        <v>94</v>
      </c>
      <c r="H464" s="77">
        <v>60</v>
      </c>
      <c r="I464" s="85" t="s">
        <v>2985</v>
      </c>
      <c r="K464" s="78">
        <f>((VLOOKUP(A464,ProdCat!A$1:K$3000,11,FALSE))+(VLOOKUP(A464,ProdCat!A$2:K$3000,8,FALSE)))</f>
        <v>41.5</v>
      </c>
      <c r="L464" s="78">
        <f>((VLOOKUP(A464,ProdCat!A$1:K$3000,10,FALSE)+(VLOOKUP(A464,ProdCat!A$2:K$3000,8,FALSE))))</f>
        <v>20.25</v>
      </c>
      <c r="M464" s="79" t="str">
        <f t="shared" si="24"/>
        <v/>
      </c>
      <c r="N464" s="79" t="str">
        <f t="shared" si="25"/>
        <v/>
      </c>
      <c r="O464" s="79" t="str">
        <f t="shared" si="26"/>
        <v/>
      </c>
    </row>
    <row r="465" spans="1:15" x14ac:dyDescent="0.2">
      <c r="A465" s="81" t="s">
        <v>2312</v>
      </c>
      <c r="B465" s="82" t="s">
        <v>73</v>
      </c>
      <c r="C465" s="83">
        <v>46.85</v>
      </c>
      <c r="D465" s="81">
        <v>10</v>
      </c>
      <c r="E465" s="83">
        <v>22.85</v>
      </c>
      <c r="F465" s="81">
        <v>10</v>
      </c>
      <c r="G465" s="84" t="s">
        <v>94</v>
      </c>
      <c r="H465" s="77">
        <v>210</v>
      </c>
      <c r="I465" s="85" t="s">
        <v>2985</v>
      </c>
      <c r="K465" s="78">
        <f>((VLOOKUP(A465,ProdCat!A$1:K$3000,11,FALSE))+(VLOOKUP(A465,ProdCat!A$2:K$3000,8,FALSE)))</f>
        <v>46.85</v>
      </c>
      <c r="L465" s="78">
        <f>((VLOOKUP(A465,ProdCat!A$1:K$3000,10,FALSE)+(VLOOKUP(A465,ProdCat!A$2:K$3000,8,FALSE))))</f>
        <v>22.85</v>
      </c>
      <c r="M465" s="79" t="str">
        <f t="shared" si="24"/>
        <v/>
      </c>
      <c r="N465" s="79" t="str">
        <f t="shared" si="25"/>
        <v/>
      </c>
      <c r="O465" s="79" t="str">
        <f t="shared" si="26"/>
        <v/>
      </c>
    </row>
    <row r="466" spans="1:15" ht="25.5" x14ac:dyDescent="0.2">
      <c r="A466" s="81" t="s">
        <v>3667</v>
      </c>
      <c r="B466" s="82" t="s">
        <v>3533</v>
      </c>
      <c r="C466" s="83">
        <v>52.15</v>
      </c>
      <c r="D466" s="81">
        <v>10</v>
      </c>
      <c r="E466" s="83">
        <v>25.45</v>
      </c>
      <c r="F466" s="81">
        <v>10</v>
      </c>
      <c r="G466" s="84" t="s">
        <v>94</v>
      </c>
      <c r="H466" s="77">
        <v>40</v>
      </c>
      <c r="I466" s="85" t="s">
        <v>2985</v>
      </c>
      <c r="K466" s="78">
        <f>((VLOOKUP(A466,ProdCat!A$1:K$3000,11,FALSE))+(VLOOKUP(A466,ProdCat!A$2:K$3000,8,FALSE)))</f>
        <v>52.15</v>
      </c>
      <c r="L466" s="78">
        <f>((VLOOKUP(A466,ProdCat!A$1:K$3000,10,FALSE)+(VLOOKUP(A466,ProdCat!A$2:K$3000,8,FALSE))))</f>
        <v>25.45</v>
      </c>
      <c r="M466" s="79" t="str">
        <f t="shared" si="24"/>
        <v/>
      </c>
      <c r="N466" s="79" t="str">
        <f t="shared" si="25"/>
        <v/>
      </c>
      <c r="O466" s="79" t="str">
        <f t="shared" si="26"/>
        <v/>
      </c>
    </row>
    <row r="467" spans="1:15" ht="25.5" x14ac:dyDescent="0.2">
      <c r="A467" s="81" t="s">
        <v>2810</v>
      </c>
      <c r="B467" s="82" t="s">
        <v>2988</v>
      </c>
      <c r="C467" s="83">
        <v>44.2</v>
      </c>
      <c r="D467" s="81">
        <v>10</v>
      </c>
      <c r="E467" s="83">
        <v>21.55</v>
      </c>
      <c r="F467" s="81">
        <v>5</v>
      </c>
      <c r="G467" s="84" t="s">
        <v>94</v>
      </c>
      <c r="H467" s="77">
        <v>70</v>
      </c>
      <c r="I467" s="85" t="s">
        <v>2985</v>
      </c>
      <c r="K467" s="78">
        <f>((VLOOKUP(A467,ProdCat!A$1:K$3000,11,FALSE))+(VLOOKUP(A467,ProdCat!A$2:K$3000,8,FALSE)))</f>
        <v>44.2</v>
      </c>
      <c r="L467" s="78">
        <f>((VLOOKUP(A467,ProdCat!A$1:K$3000,10,FALSE)+(VLOOKUP(A467,ProdCat!A$2:K$3000,8,FALSE))))</f>
        <v>21.55</v>
      </c>
      <c r="M467" s="79" t="str">
        <f t="shared" si="24"/>
        <v/>
      </c>
      <c r="N467" s="79" t="str">
        <f t="shared" si="25"/>
        <v/>
      </c>
      <c r="O467" s="79" t="str">
        <f t="shared" si="26"/>
        <v/>
      </c>
    </row>
    <row r="468" spans="1:15" ht="25.5" x14ac:dyDescent="0.2">
      <c r="A468" s="81" t="s">
        <v>2811</v>
      </c>
      <c r="B468" s="82" t="s">
        <v>292</v>
      </c>
      <c r="C468" s="83">
        <v>47.15</v>
      </c>
      <c r="D468" s="81">
        <v>10</v>
      </c>
      <c r="E468" s="83">
        <v>23</v>
      </c>
      <c r="F468" s="81">
        <v>5</v>
      </c>
      <c r="G468" s="84" t="s">
        <v>94</v>
      </c>
      <c r="H468" s="77">
        <v>20</v>
      </c>
      <c r="I468" s="85" t="s">
        <v>2985</v>
      </c>
      <c r="K468" s="78">
        <f>((VLOOKUP(A468,ProdCat!A$1:K$3000,11,FALSE))+(VLOOKUP(A468,ProdCat!A$2:K$3000,8,FALSE)))</f>
        <v>47.15</v>
      </c>
      <c r="L468" s="78">
        <f>((VLOOKUP(A468,ProdCat!A$1:K$3000,10,FALSE)+(VLOOKUP(A468,ProdCat!A$2:K$3000,8,FALSE))))</f>
        <v>23</v>
      </c>
      <c r="M468" s="79" t="str">
        <f t="shared" si="24"/>
        <v/>
      </c>
      <c r="N468" s="79" t="str">
        <f t="shared" si="25"/>
        <v/>
      </c>
      <c r="O468" s="79" t="str">
        <f t="shared" si="26"/>
        <v/>
      </c>
    </row>
    <row r="469" spans="1:15" ht="25.5" x14ac:dyDescent="0.2">
      <c r="A469" s="81" t="s">
        <v>2812</v>
      </c>
      <c r="B469" s="82" t="s">
        <v>303</v>
      </c>
      <c r="C469" s="83">
        <v>49.6</v>
      </c>
      <c r="D469" s="81">
        <v>10</v>
      </c>
      <c r="E469" s="83">
        <v>24.2</v>
      </c>
      <c r="F469" s="81">
        <v>5</v>
      </c>
      <c r="G469" s="84" t="s">
        <v>94</v>
      </c>
      <c r="H469" s="77">
        <v>20</v>
      </c>
      <c r="I469" s="85" t="s">
        <v>2985</v>
      </c>
      <c r="K469" s="78">
        <f>((VLOOKUP(A469,ProdCat!A$1:K$3000,11,FALSE))+(VLOOKUP(A469,ProdCat!A$2:K$3000,8,FALSE)))</f>
        <v>49.6</v>
      </c>
      <c r="L469" s="78">
        <f>((VLOOKUP(A469,ProdCat!A$1:K$3000,10,FALSE)+(VLOOKUP(A469,ProdCat!A$2:K$3000,8,FALSE))))</f>
        <v>24.2</v>
      </c>
      <c r="M469" s="79" t="str">
        <f t="shared" si="24"/>
        <v/>
      </c>
      <c r="N469" s="79" t="str">
        <f t="shared" si="25"/>
        <v/>
      </c>
      <c r="O469" s="79" t="str">
        <f t="shared" si="26"/>
        <v/>
      </c>
    </row>
    <row r="470" spans="1:15" x14ac:dyDescent="0.2">
      <c r="A470" s="81" t="s">
        <v>2856</v>
      </c>
      <c r="B470" s="82" t="s">
        <v>74</v>
      </c>
      <c r="C470" s="83">
        <v>31.25</v>
      </c>
      <c r="D470" s="81">
        <v>10</v>
      </c>
      <c r="E470" s="83">
        <v>15.25</v>
      </c>
      <c r="F470" s="81">
        <v>10</v>
      </c>
      <c r="G470" s="84" t="s">
        <v>305</v>
      </c>
      <c r="H470" s="77">
        <v>20</v>
      </c>
      <c r="I470" s="85" t="s">
        <v>2985</v>
      </c>
      <c r="K470" s="78">
        <f>((VLOOKUP(A470,ProdCat!A$1:K$3000,11,FALSE))+(VLOOKUP(A470,ProdCat!A$2:K$3000,8,FALSE)))</f>
        <v>31.25</v>
      </c>
      <c r="L470" s="78">
        <f>((VLOOKUP(A470,ProdCat!A$1:K$3000,10,FALSE)+(VLOOKUP(A470,ProdCat!A$2:K$3000,8,FALSE))))</f>
        <v>15.25</v>
      </c>
      <c r="M470" s="79" t="str">
        <f t="shared" si="24"/>
        <v/>
      </c>
      <c r="N470" s="79" t="str">
        <f t="shared" si="25"/>
        <v/>
      </c>
      <c r="O470" s="79" t="str">
        <f t="shared" si="26"/>
        <v/>
      </c>
    </row>
    <row r="471" spans="1:15" x14ac:dyDescent="0.2">
      <c r="A471" s="81" t="s">
        <v>2857</v>
      </c>
      <c r="B471" s="82" t="s">
        <v>72</v>
      </c>
      <c r="C471" s="83">
        <v>36.799999999999997</v>
      </c>
      <c r="D471" s="81">
        <v>10</v>
      </c>
      <c r="E471" s="83">
        <v>17.95</v>
      </c>
      <c r="F471" s="81">
        <v>10</v>
      </c>
      <c r="G471" s="84" t="s">
        <v>305</v>
      </c>
      <c r="H471" s="77">
        <v>20</v>
      </c>
      <c r="I471" s="85" t="s">
        <v>2985</v>
      </c>
      <c r="K471" s="78">
        <f>((VLOOKUP(A471,ProdCat!A$1:K$3000,11,FALSE))+(VLOOKUP(A471,ProdCat!A$2:K$3000,8,FALSE)))</f>
        <v>36.799999999999997</v>
      </c>
      <c r="L471" s="78">
        <f>((VLOOKUP(A471,ProdCat!A$1:K$3000,10,FALSE)+(VLOOKUP(A471,ProdCat!A$2:K$3000,8,FALSE))))</f>
        <v>17.95</v>
      </c>
      <c r="M471" s="79" t="str">
        <f t="shared" si="24"/>
        <v/>
      </c>
      <c r="N471" s="79" t="str">
        <f t="shared" si="25"/>
        <v/>
      </c>
      <c r="O471" s="79" t="str">
        <f t="shared" si="26"/>
        <v/>
      </c>
    </row>
    <row r="472" spans="1:15" x14ac:dyDescent="0.2">
      <c r="A472" s="81" t="s">
        <v>2858</v>
      </c>
      <c r="B472" s="82" t="s">
        <v>68</v>
      </c>
      <c r="C472" s="83">
        <v>41.5</v>
      </c>
      <c r="D472" s="81">
        <v>10</v>
      </c>
      <c r="E472" s="83">
        <v>20.25</v>
      </c>
      <c r="F472" s="81">
        <v>10</v>
      </c>
      <c r="G472" s="84" t="s">
        <v>305</v>
      </c>
      <c r="H472" s="77">
        <v>140</v>
      </c>
      <c r="I472" s="85" t="s">
        <v>2985</v>
      </c>
      <c r="K472" s="78">
        <f>((VLOOKUP(A472,ProdCat!A$1:K$3000,11,FALSE))+(VLOOKUP(A472,ProdCat!A$2:K$3000,8,FALSE)))</f>
        <v>41.5</v>
      </c>
      <c r="L472" s="78">
        <f>((VLOOKUP(A472,ProdCat!A$1:K$3000,10,FALSE)+(VLOOKUP(A472,ProdCat!A$2:K$3000,8,FALSE))))</f>
        <v>20.25</v>
      </c>
      <c r="M472" s="79" t="str">
        <f t="shared" si="24"/>
        <v/>
      </c>
      <c r="N472" s="79" t="str">
        <f t="shared" si="25"/>
        <v/>
      </c>
      <c r="O472" s="79" t="str">
        <f t="shared" si="26"/>
        <v/>
      </c>
    </row>
    <row r="473" spans="1:15" x14ac:dyDescent="0.2">
      <c r="A473" s="81" t="s">
        <v>2859</v>
      </c>
      <c r="B473" s="82" t="s">
        <v>73</v>
      </c>
      <c r="C473" s="83">
        <v>46.85</v>
      </c>
      <c r="D473" s="81">
        <v>10</v>
      </c>
      <c r="E473" s="83">
        <v>22.85</v>
      </c>
      <c r="F473" s="81">
        <v>10</v>
      </c>
      <c r="G473" s="84" t="s">
        <v>305</v>
      </c>
      <c r="H473" s="77">
        <v>60</v>
      </c>
      <c r="I473" s="85" t="s">
        <v>2985</v>
      </c>
      <c r="K473" s="78">
        <f>((VLOOKUP(A473,ProdCat!A$1:K$3000,11,FALSE))+(VLOOKUP(A473,ProdCat!A$2:K$3000,8,FALSE)))</f>
        <v>46.85</v>
      </c>
      <c r="L473" s="78">
        <f>((VLOOKUP(A473,ProdCat!A$1:K$3000,10,FALSE)+(VLOOKUP(A473,ProdCat!A$2:K$3000,8,FALSE))))</f>
        <v>22.85</v>
      </c>
      <c r="M473" s="79" t="str">
        <f t="shared" si="24"/>
        <v/>
      </c>
      <c r="N473" s="79" t="str">
        <f t="shared" si="25"/>
        <v/>
      </c>
      <c r="O473" s="79" t="str">
        <f t="shared" si="26"/>
        <v/>
      </c>
    </row>
    <row r="474" spans="1:15" ht="25.5" x14ac:dyDescent="0.2">
      <c r="A474" s="81" t="s">
        <v>3444</v>
      </c>
      <c r="B474" s="82" t="s">
        <v>303</v>
      </c>
      <c r="C474" s="83">
        <v>49.6</v>
      </c>
      <c r="D474" s="81">
        <v>10</v>
      </c>
      <c r="E474" s="83">
        <v>24.2</v>
      </c>
      <c r="F474" s="81">
        <v>5</v>
      </c>
      <c r="G474" s="84" t="s">
        <v>305</v>
      </c>
      <c r="H474" s="77">
        <v>10</v>
      </c>
      <c r="I474" s="85" t="s">
        <v>2985</v>
      </c>
      <c r="K474" s="78">
        <f>((VLOOKUP(A474,ProdCat!A$1:K$3000,11,FALSE))+(VLOOKUP(A474,ProdCat!A$2:K$3000,8,FALSE)))</f>
        <v>49.6</v>
      </c>
      <c r="L474" s="78">
        <f>((VLOOKUP(A474,ProdCat!A$1:K$3000,10,FALSE)+(VLOOKUP(A474,ProdCat!A$2:K$3000,8,FALSE))))</f>
        <v>24.2</v>
      </c>
      <c r="M474" s="79" t="str">
        <f t="shared" si="24"/>
        <v/>
      </c>
      <c r="N474" s="79" t="str">
        <f t="shared" si="25"/>
        <v/>
      </c>
      <c r="O474" s="79" t="str">
        <f t="shared" si="26"/>
        <v/>
      </c>
    </row>
    <row r="475" spans="1:15" x14ac:dyDescent="0.2">
      <c r="A475" s="81" t="s">
        <v>1692</v>
      </c>
      <c r="B475" s="82" t="s">
        <v>75</v>
      </c>
      <c r="C475" s="83">
        <v>24</v>
      </c>
      <c r="D475" s="81">
        <v>10</v>
      </c>
      <c r="E475" s="83">
        <v>11.7</v>
      </c>
      <c r="F475" s="81">
        <v>10</v>
      </c>
      <c r="G475" s="84" t="s">
        <v>95</v>
      </c>
      <c r="H475" s="77">
        <v>220</v>
      </c>
      <c r="I475" s="85" t="s">
        <v>2985</v>
      </c>
      <c r="K475" s="78">
        <f>((VLOOKUP(A475,ProdCat!A$1:K$3000,11,FALSE))+(VLOOKUP(A475,ProdCat!A$2:K$3000,8,FALSE)))</f>
        <v>24</v>
      </c>
      <c r="L475" s="78">
        <f>((VLOOKUP(A475,ProdCat!A$1:K$3000,10,FALSE)+(VLOOKUP(A475,ProdCat!A$2:K$3000,8,FALSE))))</f>
        <v>11.7</v>
      </c>
      <c r="M475" s="79" t="str">
        <f t="shared" si="24"/>
        <v/>
      </c>
      <c r="N475" s="79" t="str">
        <f t="shared" si="25"/>
        <v/>
      </c>
      <c r="O475" s="79" t="str">
        <f t="shared" si="26"/>
        <v/>
      </c>
    </row>
    <row r="476" spans="1:15" ht="25.5" x14ac:dyDescent="0.2">
      <c r="A476" s="81" t="s">
        <v>2710</v>
      </c>
      <c r="B476" s="82" t="s">
        <v>3523</v>
      </c>
      <c r="C476" s="83">
        <v>30.55</v>
      </c>
      <c r="D476" s="81">
        <v>10</v>
      </c>
      <c r="E476" s="83">
        <v>14.9</v>
      </c>
      <c r="F476" s="81">
        <v>5</v>
      </c>
      <c r="G476" s="84" t="s">
        <v>95</v>
      </c>
      <c r="H476" s="77">
        <v>60</v>
      </c>
      <c r="I476" s="85" t="s">
        <v>2985</v>
      </c>
      <c r="K476" s="78">
        <f>((VLOOKUP(A476,ProdCat!A$1:K$3000,11,FALSE))+(VLOOKUP(A476,ProdCat!A$2:K$3000,8,FALSE)))</f>
        <v>30.55</v>
      </c>
      <c r="L476" s="78">
        <f>((VLOOKUP(A476,ProdCat!A$1:K$3000,10,FALSE)+(VLOOKUP(A476,ProdCat!A$2:K$3000,8,FALSE))))</f>
        <v>14.9</v>
      </c>
      <c r="M476" s="79" t="str">
        <f t="shared" si="24"/>
        <v/>
      </c>
      <c r="N476" s="79" t="str">
        <f t="shared" si="25"/>
        <v/>
      </c>
      <c r="O476" s="79" t="str">
        <f t="shared" si="26"/>
        <v/>
      </c>
    </row>
    <row r="477" spans="1:15" x14ac:dyDescent="0.2">
      <c r="A477" s="81" t="s">
        <v>1493</v>
      </c>
      <c r="B477" s="82" t="s">
        <v>75</v>
      </c>
      <c r="C477" s="83">
        <v>24</v>
      </c>
      <c r="D477" s="81">
        <v>10</v>
      </c>
      <c r="E477" s="83">
        <v>11.7</v>
      </c>
      <c r="F477" s="81">
        <v>10</v>
      </c>
      <c r="G477" s="84" t="s">
        <v>274</v>
      </c>
      <c r="H477" s="77">
        <v>20</v>
      </c>
      <c r="I477" s="85" t="s">
        <v>2985</v>
      </c>
      <c r="K477" s="78">
        <f>((VLOOKUP(A477,ProdCat!A$1:K$3000,11,FALSE))+(VLOOKUP(A477,ProdCat!A$2:K$3000,8,FALSE)))</f>
        <v>24</v>
      </c>
      <c r="L477" s="78">
        <f>((VLOOKUP(A477,ProdCat!A$1:K$3000,10,FALSE)+(VLOOKUP(A477,ProdCat!A$2:K$3000,8,FALSE))))</f>
        <v>11.7</v>
      </c>
      <c r="M477" s="79" t="str">
        <f t="shared" si="24"/>
        <v/>
      </c>
      <c r="N477" s="79" t="str">
        <f t="shared" si="25"/>
        <v/>
      </c>
      <c r="O477" s="79" t="str">
        <f t="shared" si="26"/>
        <v/>
      </c>
    </row>
    <row r="478" spans="1:15" x14ac:dyDescent="0.2">
      <c r="A478" s="81" t="s">
        <v>3150</v>
      </c>
      <c r="B478" s="82" t="s">
        <v>72</v>
      </c>
      <c r="C478" s="83">
        <v>36.799999999999997</v>
      </c>
      <c r="D478" s="81">
        <v>10</v>
      </c>
      <c r="E478" s="83">
        <v>17.95</v>
      </c>
      <c r="F478" s="81">
        <v>10</v>
      </c>
      <c r="G478" s="84" t="s">
        <v>3151</v>
      </c>
      <c r="H478" s="77">
        <v>30</v>
      </c>
      <c r="I478" s="85" t="s">
        <v>2985</v>
      </c>
      <c r="K478" s="78">
        <f>((VLOOKUP(A478,ProdCat!A$1:K$3000,11,FALSE))+(VLOOKUP(A478,ProdCat!A$2:K$3000,8,FALSE)))</f>
        <v>36.799999999999997</v>
      </c>
      <c r="L478" s="78">
        <f>((VLOOKUP(A478,ProdCat!A$1:K$3000,10,FALSE)+(VLOOKUP(A478,ProdCat!A$2:K$3000,8,FALSE))))</f>
        <v>17.95</v>
      </c>
      <c r="M478" s="79" t="str">
        <f t="shared" si="24"/>
        <v/>
      </c>
      <c r="N478" s="79" t="str">
        <f t="shared" si="25"/>
        <v/>
      </c>
      <c r="O478" s="79" t="str">
        <f t="shared" si="26"/>
        <v/>
      </c>
    </row>
    <row r="479" spans="1:15" x14ac:dyDescent="0.2">
      <c r="A479" s="81" t="s">
        <v>968</v>
      </c>
      <c r="B479" s="82" t="s">
        <v>75</v>
      </c>
      <c r="C479" s="83">
        <v>29.7</v>
      </c>
      <c r="D479" s="81">
        <v>10</v>
      </c>
      <c r="E479" s="83">
        <v>14.5</v>
      </c>
      <c r="F479" s="81">
        <v>10</v>
      </c>
      <c r="G479" s="84" t="s">
        <v>185</v>
      </c>
      <c r="H479" s="77">
        <v>10</v>
      </c>
      <c r="I479" s="85" t="s">
        <v>2985</v>
      </c>
      <c r="K479" s="78">
        <f>((VLOOKUP(A479,ProdCat!A$1:K$3000,11,FALSE))+(VLOOKUP(A479,ProdCat!A$2:K$3000,8,FALSE)))</f>
        <v>29.7</v>
      </c>
      <c r="L479" s="78">
        <f>((VLOOKUP(A479,ProdCat!A$1:K$3000,10,FALSE)+(VLOOKUP(A479,ProdCat!A$2:K$3000,8,FALSE))))</f>
        <v>14.5</v>
      </c>
      <c r="M479" s="79" t="str">
        <f t="shared" si="24"/>
        <v/>
      </c>
      <c r="N479" s="79" t="str">
        <f t="shared" si="25"/>
        <v/>
      </c>
      <c r="O479" s="79" t="str">
        <f t="shared" si="26"/>
        <v/>
      </c>
    </row>
    <row r="480" spans="1:15" x14ac:dyDescent="0.2">
      <c r="A480" s="81" t="s">
        <v>964</v>
      </c>
      <c r="B480" s="82" t="s">
        <v>72</v>
      </c>
      <c r="C480" s="83">
        <v>36.799999999999997</v>
      </c>
      <c r="D480" s="81">
        <v>10</v>
      </c>
      <c r="E480" s="83">
        <v>17.95</v>
      </c>
      <c r="F480" s="81">
        <v>10</v>
      </c>
      <c r="G480" s="84" t="s">
        <v>185</v>
      </c>
      <c r="H480" s="77">
        <v>210</v>
      </c>
      <c r="I480" s="85" t="s">
        <v>2985</v>
      </c>
      <c r="K480" s="78">
        <f>((VLOOKUP(A480,ProdCat!A$1:K$3000,11,FALSE))+(VLOOKUP(A480,ProdCat!A$2:K$3000,8,FALSE)))</f>
        <v>36.799999999999997</v>
      </c>
      <c r="L480" s="78">
        <f>((VLOOKUP(A480,ProdCat!A$1:K$3000,10,FALSE)+(VLOOKUP(A480,ProdCat!A$2:K$3000,8,FALSE))))</f>
        <v>17.95</v>
      </c>
      <c r="M480" s="79" t="str">
        <f t="shared" si="24"/>
        <v/>
      </c>
      <c r="N480" s="79" t="str">
        <f t="shared" si="25"/>
        <v/>
      </c>
      <c r="O480" s="79" t="str">
        <f t="shared" si="26"/>
        <v/>
      </c>
    </row>
    <row r="481" spans="1:15" ht="25.5" x14ac:dyDescent="0.2">
      <c r="A481" s="81" t="s">
        <v>2648</v>
      </c>
      <c r="B481" s="82" t="s">
        <v>3523</v>
      </c>
      <c r="C481" s="83">
        <v>37.5</v>
      </c>
      <c r="D481" s="81">
        <v>10</v>
      </c>
      <c r="E481" s="83">
        <v>18.3</v>
      </c>
      <c r="F481" s="81">
        <v>5</v>
      </c>
      <c r="G481" s="84" t="s">
        <v>185</v>
      </c>
      <c r="H481" s="77">
        <v>10</v>
      </c>
      <c r="I481" s="85" t="s">
        <v>2985</v>
      </c>
      <c r="K481" s="78">
        <f>((VLOOKUP(A481,ProdCat!A$1:K$3000,11,FALSE))+(VLOOKUP(A481,ProdCat!A$2:K$3000,8,FALSE)))</f>
        <v>37.5</v>
      </c>
      <c r="L481" s="78">
        <f>((VLOOKUP(A481,ProdCat!A$1:K$3000,10,FALSE)+(VLOOKUP(A481,ProdCat!A$2:K$3000,8,FALSE))))</f>
        <v>18.3</v>
      </c>
      <c r="M481" s="79" t="str">
        <f t="shared" si="24"/>
        <v/>
      </c>
      <c r="N481" s="79" t="str">
        <f t="shared" si="25"/>
        <v/>
      </c>
      <c r="O481" s="79" t="str">
        <f t="shared" si="26"/>
        <v/>
      </c>
    </row>
    <row r="482" spans="1:15" ht="25.5" x14ac:dyDescent="0.2">
      <c r="A482" s="81" t="s">
        <v>2649</v>
      </c>
      <c r="B482" s="82" t="s">
        <v>2988</v>
      </c>
      <c r="C482" s="83">
        <v>44.2</v>
      </c>
      <c r="D482" s="81">
        <v>10</v>
      </c>
      <c r="E482" s="83">
        <v>21.55</v>
      </c>
      <c r="F482" s="81">
        <v>5</v>
      </c>
      <c r="G482" s="84" t="s">
        <v>185</v>
      </c>
      <c r="H482" s="77">
        <v>50</v>
      </c>
      <c r="I482" s="85" t="s">
        <v>2985</v>
      </c>
      <c r="K482" s="78">
        <f>((VLOOKUP(A482,ProdCat!A$1:K$3000,11,FALSE))+(VLOOKUP(A482,ProdCat!A$2:K$3000,8,FALSE)))</f>
        <v>44.2</v>
      </c>
      <c r="L482" s="78">
        <f>((VLOOKUP(A482,ProdCat!A$1:K$3000,10,FALSE)+(VLOOKUP(A482,ProdCat!A$2:K$3000,8,FALSE))))</f>
        <v>21.55</v>
      </c>
      <c r="M482" s="79" t="str">
        <f t="shared" si="24"/>
        <v/>
      </c>
      <c r="N482" s="79" t="str">
        <f t="shared" si="25"/>
        <v/>
      </c>
      <c r="O482" s="79" t="str">
        <f t="shared" si="26"/>
        <v/>
      </c>
    </row>
    <row r="483" spans="1:15" ht="25.5" x14ac:dyDescent="0.2">
      <c r="A483" s="81" t="s">
        <v>2650</v>
      </c>
      <c r="B483" s="82" t="s">
        <v>292</v>
      </c>
      <c r="C483" s="83">
        <v>47.15</v>
      </c>
      <c r="D483" s="81">
        <v>10</v>
      </c>
      <c r="E483" s="83">
        <v>23</v>
      </c>
      <c r="F483" s="81">
        <v>5</v>
      </c>
      <c r="G483" s="84" t="s">
        <v>185</v>
      </c>
      <c r="H483" s="77">
        <v>10</v>
      </c>
      <c r="I483" s="85" t="s">
        <v>2985</v>
      </c>
      <c r="K483" s="78">
        <f>((VLOOKUP(A483,ProdCat!A$1:K$3000,11,FALSE))+(VLOOKUP(A483,ProdCat!A$2:K$3000,8,FALSE)))</f>
        <v>47.15</v>
      </c>
      <c r="L483" s="78">
        <f>((VLOOKUP(A483,ProdCat!A$1:K$3000,10,FALSE)+(VLOOKUP(A483,ProdCat!A$2:K$3000,8,FALSE))))</f>
        <v>23</v>
      </c>
      <c r="M483" s="79" t="str">
        <f t="shared" si="24"/>
        <v/>
      </c>
      <c r="N483" s="79" t="str">
        <f t="shared" si="25"/>
        <v/>
      </c>
      <c r="O483" s="79" t="str">
        <f t="shared" si="26"/>
        <v/>
      </c>
    </row>
    <row r="484" spans="1:15" x14ac:dyDescent="0.2">
      <c r="A484" s="81" t="s">
        <v>2319</v>
      </c>
      <c r="B484" s="82" t="s">
        <v>75</v>
      </c>
      <c r="C484" s="83">
        <v>32.75</v>
      </c>
      <c r="D484" s="81">
        <v>10</v>
      </c>
      <c r="E484" s="83">
        <v>17.55</v>
      </c>
      <c r="F484" s="81">
        <v>10</v>
      </c>
      <c r="G484" s="84" t="s">
        <v>215</v>
      </c>
      <c r="H484" s="77">
        <v>280</v>
      </c>
      <c r="I484" s="85" t="s">
        <v>2985</v>
      </c>
      <c r="K484" s="78">
        <f>((VLOOKUP(A484,ProdCat!A$1:K$3000,11,FALSE))+(VLOOKUP(A484,ProdCat!A$2:K$3000,8,FALSE)))</f>
        <v>32.75</v>
      </c>
      <c r="L484" s="78">
        <f>((VLOOKUP(A484,ProdCat!A$1:K$3000,10,FALSE)+(VLOOKUP(A484,ProdCat!A$2:K$3000,8,FALSE))))</f>
        <v>17.55</v>
      </c>
      <c r="M484" s="79" t="str">
        <f t="shared" si="24"/>
        <v/>
      </c>
      <c r="N484" s="79" t="str">
        <f t="shared" si="25"/>
        <v/>
      </c>
      <c r="O484" s="79" t="str">
        <f t="shared" si="26"/>
        <v/>
      </c>
    </row>
    <row r="485" spans="1:15" x14ac:dyDescent="0.2">
      <c r="A485" s="81" t="s">
        <v>2314</v>
      </c>
      <c r="B485" s="82" t="s">
        <v>74</v>
      </c>
      <c r="C485" s="83">
        <v>34.299999999999997</v>
      </c>
      <c r="D485" s="81">
        <v>10</v>
      </c>
      <c r="E485" s="83">
        <v>18.3</v>
      </c>
      <c r="F485" s="81">
        <v>10</v>
      </c>
      <c r="G485" s="84" t="s">
        <v>215</v>
      </c>
      <c r="H485" s="77">
        <v>1800</v>
      </c>
      <c r="I485" s="85" t="s">
        <v>2985</v>
      </c>
      <c r="K485" s="78">
        <f>((VLOOKUP(A485,ProdCat!A$1:K$3000,11,FALSE))+(VLOOKUP(A485,ProdCat!A$2:K$3000,8,FALSE)))</f>
        <v>34.299999999999997</v>
      </c>
      <c r="L485" s="78">
        <f>((VLOOKUP(A485,ProdCat!A$1:K$3000,10,FALSE)+(VLOOKUP(A485,ProdCat!A$2:K$3000,8,FALSE))))</f>
        <v>18.3</v>
      </c>
      <c r="M485" s="79" t="str">
        <f t="shared" si="24"/>
        <v/>
      </c>
      <c r="N485" s="79" t="str">
        <f t="shared" si="25"/>
        <v/>
      </c>
      <c r="O485" s="79" t="str">
        <f t="shared" si="26"/>
        <v/>
      </c>
    </row>
    <row r="486" spans="1:15" x14ac:dyDescent="0.2">
      <c r="A486" s="81" t="s">
        <v>2316</v>
      </c>
      <c r="B486" s="82" t="s">
        <v>72</v>
      </c>
      <c r="C486" s="83">
        <v>39.85</v>
      </c>
      <c r="D486" s="81">
        <v>10</v>
      </c>
      <c r="E486" s="83">
        <v>21</v>
      </c>
      <c r="F486" s="81">
        <v>10</v>
      </c>
      <c r="G486" s="84" t="s">
        <v>215</v>
      </c>
      <c r="H486" s="77">
        <v>3080</v>
      </c>
      <c r="I486" s="85" t="s">
        <v>2985</v>
      </c>
      <c r="K486" s="78">
        <f>((VLOOKUP(A486,ProdCat!A$1:K$3000,11,FALSE))+(VLOOKUP(A486,ProdCat!A$2:K$3000,8,FALSE)))</f>
        <v>39.85</v>
      </c>
      <c r="L486" s="78">
        <f>((VLOOKUP(A486,ProdCat!A$1:K$3000,10,FALSE)+(VLOOKUP(A486,ProdCat!A$2:K$3000,8,FALSE))))</f>
        <v>21</v>
      </c>
      <c r="M486" s="79" t="str">
        <f t="shared" si="24"/>
        <v/>
      </c>
      <c r="N486" s="79" t="str">
        <f t="shared" si="25"/>
        <v/>
      </c>
      <c r="O486" s="79" t="str">
        <f t="shared" si="26"/>
        <v/>
      </c>
    </row>
    <row r="487" spans="1:15" x14ac:dyDescent="0.2">
      <c r="A487" s="81" t="s">
        <v>2317</v>
      </c>
      <c r="B487" s="82" t="s">
        <v>68</v>
      </c>
      <c r="C487" s="83">
        <v>44.55</v>
      </c>
      <c r="D487" s="81">
        <v>10</v>
      </c>
      <c r="E487" s="83">
        <v>23.3</v>
      </c>
      <c r="F487" s="81">
        <v>10</v>
      </c>
      <c r="G487" s="84" t="s">
        <v>215</v>
      </c>
      <c r="H487" s="77">
        <v>730</v>
      </c>
      <c r="I487" s="85" t="s">
        <v>2985</v>
      </c>
      <c r="K487" s="78">
        <f>((VLOOKUP(A487,ProdCat!A$1:K$3000,11,FALSE))+(VLOOKUP(A487,ProdCat!A$2:K$3000,8,FALSE)))</f>
        <v>44.55</v>
      </c>
      <c r="L487" s="78">
        <f>((VLOOKUP(A487,ProdCat!A$1:K$3000,10,FALSE)+(VLOOKUP(A487,ProdCat!A$2:K$3000,8,FALSE))))</f>
        <v>23.3</v>
      </c>
      <c r="M487" s="79" t="str">
        <f t="shared" si="24"/>
        <v/>
      </c>
      <c r="N487" s="79" t="str">
        <f t="shared" si="25"/>
        <v/>
      </c>
      <c r="O487" s="79" t="str">
        <f t="shared" si="26"/>
        <v/>
      </c>
    </row>
    <row r="488" spans="1:15" x14ac:dyDescent="0.2">
      <c r="A488" s="81" t="s">
        <v>2318</v>
      </c>
      <c r="B488" s="82" t="s">
        <v>73</v>
      </c>
      <c r="C488" s="83">
        <v>49.9</v>
      </c>
      <c r="D488" s="81">
        <v>10</v>
      </c>
      <c r="E488" s="83">
        <v>25.9</v>
      </c>
      <c r="F488" s="81">
        <v>10</v>
      </c>
      <c r="G488" s="84" t="s">
        <v>215</v>
      </c>
      <c r="H488" s="77">
        <v>210</v>
      </c>
      <c r="I488" s="85" t="s">
        <v>2985</v>
      </c>
      <c r="K488" s="78">
        <f>((VLOOKUP(A488,ProdCat!A$1:K$3000,11,FALSE))+(VLOOKUP(A488,ProdCat!A$2:K$3000,8,FALSE)))</f>
        <v>49.9</v>
      </c>
      <c r="L488" s="78">
        <f>((VLOOKUP(A488,ProdCat!A$1:K$3000,10,FALSE)+(VLOOKUP(A488,ProdCat!A$2:K$3000,8,FALSE))))</f>
        <v>25.9</v>
      </c>
      <c r="M488" s="79" t="str">
        <f t="shared" si="24"/>
        <v/>
      </c>
      <c r="N488" s="79" t="str">
        <f t="shared" si="25"/>
        <v/>
      </c>
      <c r="O488" s="79" t="str">
        <f t="shared" si="26"/>
        <v/>
      </c>
    </row>
    <row r="489" spans="1:15" ht="25.5" x14ac:dyDescent="0.2">
      <c r="A489" s="81" t="s">
        <v>3405</v>
      </c>
      <c r="B489" s="82" t="s">
        <v>3533</v>
      </c>
      <c r="C489" s="83">
        <v>55.2</v>
      </c>
      <c r="D489" s="81">
        <v>10</v>
      </c>
      <c r="E489" s="83">
        <v>28.5</v>
      </c>
      <c r="F489" s="81">
        <v>10</v>
      </c>
      <c r="G489" s="84" t="s">
        <v>215</v>
      </c>
      <c r="H489" s="77">
        <v>50</v>
      </c>
      <c r="I489" s="85" t="s">
        <v>2985</v>
      </c>
      <c r="K489" s="78">
        <f>((VLOOKUP(A489,ProdCat!A$1:K$3000,11,FALSE))+(VLOOKUP(A489,ProdCat!A$2:K$3000,8,FALSE)))</f>
        <v>55.2</v>
      </c>
      <c r="L489" s="78">
        <f>((VLOOKUP(A489,ProdCat!A$1:K$3000,10,FALSE)+(VLOOKUP(A489,ProdCat!A$2:K$3000,8,FALSE))))</f>
        <v>28.5</v>
      </c>
      <c r="M489" s="79" t="str">
        <f t="shared" si="24"/>
        <v/>
      </c>
      <c r="N489" s="79" t="str">
        <f t="shared" si="25"/>
        <v/>
      </c>
      <c r="O489" s="79" t="str">
        <f t="shared" si="26"/>
        <v/>
      </c>
    </row>
    <row r="490" spans="1:15" ht="25.5" x14ac:dyDescent="0.2">
      <c r="A490" s="81" t="s">
        <v>2814</v>
      </c>
      <c r="B490" s="82" t="s">
        <v>3523</v>
      </c>
      <c r="C490" s="83">
        <v>40.549999999999997</v>
      </c>
      <c r="D490" s="81">
        <v>10</v>
      </c>
      <c r="E490" s="83">
        <v>21.35</v>
      </c>
      <c r="F490" s="81">
        <v>5</v>
      </c>
      <c r="G490" s="84" t="s">
        <v>215</v>
      </c>
      <c r="H490" s="77">
        <v>10</v>
      </c>
      <c r="I490" s="85" t="s">
        <v>2985</v>
      </c>
      <c r="K490" s="78">
        <f>((VLOOKUP(A490,ProdCat!A$1:K$3000,11,FALSE))+(VLOOKUP(A490,ProdCat!A$2:K$3000,8,FALSE)))</f>
        <v>40.549999999999997</v>
      </c>
      <c r="L490" s="78">
        <f>((VLOOKUP(A490,ProdCat!A$1:K$3000,10,FALSE)+(VLOOKUP(A490,ProdCat!A$2:K$3000,8,FALSE))))</f>
        <v>21.35</v>
      </c>
      <c r="M490" s="79" t="str">
        <f t="shared" si="24"/>
        <v/>
      </c>
      <c r="N490" s="79" t="str">
        <f t="shared" si="25"/>
        <v/>
      </c>
      <c r="O490" s="79" t="str">
        <f t="shared" si="26"/>
        <v/>
      </c>
    </row>
    <row r="491" spans="1:15" ht="25.5" x14ac:dyDescent="0.2">
      <c r="A491" s="81" t="s">
        <v>2815</v>
      </c>
      <c r="B491" s="82" t="s">
        <v>2988</v>
      </c>
      <c r="C491" s="83">
        <v>47.25</v>
      </c>
      <c r="D491" s="81">
        <v>10</v>
      </c>
      <c r="E491" s="83">
        <v>24.6</v>
      </c>
      <c r="F491" s="81">
        <v>5</v>
      </c>
      <c r="G491" s="84" t="s">
        <v>215</v>
      </c>
      <c r="H491" s="77">
        <v>50</v>
      </c>
      <c r="I491" s="85" t="s">
        <v>2985</v>
      </c>
      <c r="K491" s="78">
        <f>((VLOOKUP(A491,ProdCat!A$1:K$3000,11,FALSE))+(VLOOKUP(A491,ProdCat!A$2:K$3000,8,FALSE)))</f>
        <v>47.25</v>
      </c>
      <c r="L491" s="78">
        <f>((VLOOKUP(A491,ProdCat!A$1:K$3000,10,FALSE)+(VLOOKUP(A491,ProdCat!A$2:K$3000,8,FALSE))))</f>
        <v>24.6</v>
      </c>
      <c r="M491" s="79" t="str">
        <f t="shared" si="24"/>
        <v/>
      </c>
      <c r="N491" s="79" t="str">
        <f t="shared" si="25"/>
        <v/>
      </c>
      <c r="O491" s="79" t="str">
        <f t="shared" si="26"/>
        <v/>
      </c>
    </row>
    <row r="492" spans="1:15" ht="25.5" x14ac:dyDescent="0.2">
      <c r="A492" s="81" t="s">
        <v>2816</v>
      </c>
      <c r="B492" s="82" t="s">
        <v>292</v>
      </c>
      <c r="C492" s="83">
        <v>50.2</v>
      </c>
      <c r="D492" s="81">
        <v>10</v>
      </c>
      <c r="E492" s="83">
        <v>26.05</v>
      </c>
      <c r="F492" s="81">
        <v>5</v>
      </c>
      <c r="G492" s="84" t="s">
        <v>215</v>
      </c>
      <c r="H492" s="77">
        <v>610</v>
      </c>
      <c r="I492" s="85" t="s">
        <v>2985</v>
      </c>
      <c r="K492" s="78">
        <f>((VLOOKUP(A492,ProdCat!A$1:K$3000,11,FALSE))+(VLOOKUP(A492,ProdCat!A$2:K$3000,8,FALSE)))</f>
        <v>50.2</v>
      </c>
      <c r="L492" s="78">
        <f>((VLOOKUP(A492,ProdCat!A$1:K$3000,10,FALSE)+(VLOOKUP(A492,ProdCat!A$2:K$3000,8,FALSE))))</f>
        <v>26.05</v>
      </c>
      <c r="M492" s="79" t="str">
        <f t="shared" si="24"/>
        <v/>
      </c>
      <c r="N492" s="79" t="str">
        <f t="shared" si="25"/>
        <v/>
      </c>
      <c r="O492" s="79" t="str">
        <f t="shared" si="26"/>
        <v/>
      </c>
    </row>
    <row r="493" spans="1:15" ht="25.5" x14ac:dyDescent="0.2">
      <c r="A493" s="81" t="s">
        <v>2817</v>
      </c>
      <c r="B493" s="82" t="s">
        <v>303</v>
      </c>
      <c r="C493" s="83">
        <v>52.65</v>
      </c>
      <c r="D493" s="81">
        <v>10</v>
      </c>
      <c r="E493" s="83">
        <v>27.25</v>
      </c>
      <c r="F493" s="81">
        <v>5</v>
      </c>
      <c r="G493" s="84" t="s">
        <v>215</v>
      </c>
      <c r="H493" s="77">
        <v>300</v>
      </c>
      <c r="I493" s="85" t="s">
        <v>2985</v>
      </c>
      <c r="K493" s="78">
        <f>((VLOOKUP(A493,ProdCat!A$1:K$3000,11,FALSE))+(VLOOKUP(A493,ProdCat!A$2:K$3000,8,FALSE)))</f>
        <v>52.65</v>
      </c>
      <c r="L493" s="78">
        <f>((VLOOKUP(A493,ProdCat!A$1:K$3000,10,FALSE)+(VLOOKUP(A493,ProdCat!A$2:K$3000,8,FALSE))))</f>
        <v>27.25</v>
      </c>
      <c r="M493" s="79" t="str">
        <f t="shared" si="24"/>
        <v/>
      </c>
      <c r="N493" s="79" t="str">
        <f t="shared" si="25"/>
        <v/>
      </c>
      <c r="O493" s="79" t="str">
        <f t="shared" si="26"/>
        <v/>
      </c>
    </row>
    <row r="494" spans="1:15" x14ac:dyDescent="0.2">
      <c r="A494" s="81" t="s">
        <v>2389</v>
      </c>
      <c r="B494" s="82" t="s">
        <v>75</v>
      </c>
      <c r="C494" s="83">
        <v>32.75</v>
      </c>
      <c r="D494" s="81">
        <v>10</v>
      </c>
      <c r="E494" s="83">
        <v>17.55</v>
      </c>
      <c r="F494" s="81">
        <v>10</v>
      </c>
      <c r="G494" s="84" t="s">
        <v>3153</v>
      </c>
      <c r="H494" s="77">
        <v>80</v>
      </c>
      <c r="I494" s="85" t="s">
        <v>2985</v>
      </c>
      <c r="K494" s="78">
        <f>((VLOOKUP(A494,ProdCat!A$1:K$3000,11,FALSE))+(VLOOKUP(A494,ProdCat!A$2:K$3000,8,FALSE)))</f>
        <v>32.75</v>
      </c>
      <c r="L494" s="78">
        <f>((VLOOKUP(A494,ProdCat!A$1:K$3000,10,FALSE)+(VLOOKUP(A494,ProdCat!A$2:K$3000,8,FALSE))))</f>
        <v>17.55</v>
      </c>
      <c r="M494" s="79" t="str">
        <f t="shared" si="24"/>
        <v/>
      </c>
      <c r="N494" s="79" t="str">
        <f t="shared" si="25"/>
        <v/>
      </c>
      <c r="O494" s="79" t="str">
        <f t="shared" si="26"/>
        <v/>
      </c>
    </row>
    <row r="495" spans="1:15" x14ac:dyDescent="0.2">
      <c r="A495" s="81" t="s">
        <v>2386</v>
      </c>
      <c r="B495" s="82" t="s">
        <v>74</v>
      </c>
      <c r="C495" s="83">
        <v>34.299999999999997</v>
      </c>
      <c r="D495" s="81">
        <v>10</v>
      </c>
      <c r="E495" s="83">
        <v>18.3</v>
      </c>
      <c r="F495" s="81">
        <v>10</v>
      </c>
      <c r="G495" s="84" t="s">
        <v>3153</v>
      </c>
      <c r="H495" s="77">
        <v>70</v>
      </c>
      <c r="I495" s="85" t="s">
        <v>2985</v>
      </c>
      <c r="K495" s="78">
        <f>((VLOOKUP(A495,ProdCat!A$1:K$3000,11,FALSE))+(VLOOKUP(A495,ProdCat!A$2:K$3000,8,FALSE)))</f>
        <v>34.299999999999997</v>
      </c>
      <c r="L495" s="78">
        <f>((VLOOKUP(A495,ProdCat!A$1:K$3000,10,FALSE)+(VLOOKUP(A495,ProdCat!A$2:K$3000,8,FALSE))))</f>
        <v>18.3</v>
      </c>
      <c r="M495" s="79" t="str">
        <f t="shared" si="24"/>
        <v/>
      </c>
      <c r="N495" s="79" t="str">
        <f t="shared" si="25"/>
        <v/>
      </c>
      <c r="O495" s="79" t="str">
        <f t="shared" si="26"/>
        <v/>
      </c>
    </row>
    <row r="496" spans="1:15" x14ac:dyDescent="0.2">
      <c r="A496" s="81" t="s">
        <v>2426</v>
      </c>
      <c r="B496" s="82" t="s">
        <v>72</v>
      </c>
      <c r="C496" s="83">
        <v>39.85</v>
      </c>
      <c r="D496" s="81">
        <v>10</v>
      </c>
      <c r="E496" s="83">
        <v>21</v>
      </c>
      <c r="F496" s="81">
        <v>10</v>
      </c>
      <c r="G496" s="84" t="s">
        <v>2997</v>
      </c>
      <c r="H496" s="77">
        <v>140</v>
      </c>
      <c r="I496" s="85" t="s">
        <v>2985</v>
      </c>
      <c r="K496" s="78">
        <f>((VLOOKUP(A496,ProdCat!A$1:K$3000,11,FALSE))+(VLOOKUP(A496,ProdCat!A$2:K$3000,8,FALSE)))</f>
        <v>39.85</v>
      </c>
      <c r="L496" s="78">
        <f>((VLOOKUP(A496,ProdCat!A$1:K$3000,10,FALSE)+(VLOOKUP(A496,ProdCat!A$2:K$3000,8,FALSE))))</f>
        <v>21</v>
      </c>
      <c r="M496" s="79" t="str">
        <f t="shared" si="24"/>
        <v/>
      </c>
      <c r="N496" s="79" t="str">
        <f t="shared" si="25"/>
        <v/>
      </c>
      <c r="O496" s="79" t="str">
        <f t="shared" si="26"/>
        <v/>
      </c>
    </row>
    <row r="497" spans="1:15" x14ac:dyDescent="0.2">
      <c r="A497" s="81" t="s">
        <v>2835</v>
      </c>
      <c r="B497" s="82" t="s">
        <v>68</v>
      </c>
      <c r="C497" s="83">
        <v>44.55</v>
      </c>
      <c r="D497" s="81">
        <v>10</v>
      </c>
      <c r="E497" s="83">
        <v>23.3</v>
      </c>
      <c r="F497" s="81">
        <v>10</v>
      </c>
      <c r="G497" s="84" t="s">
        <v>2997</v>
      </c>
      <c r="H497" s="77">
        <v>80</v>
      </c>
      <c r="I497" s="85" t="s">
        <v>2985</v>
      </c>
      <c r="K497" s="78">
        <f>((VLOOKUP(A497,ProdCat!A$1:K$3000,11,FALSE))+(VLOOKUP(A497,ProdCat!A$2:K$3000,8,FALSE)))</f>
        <v>44.55</v>
      </c>
      <c r="L497" s="78">
        <f>((VLOOKUP(A497,ProdCat!A$1:K$3000,10,FALSE)+(VLOOKUP(A497,ProdCat!A$2:K$3000,8,FALSE))))</f>
        <v>23.3</v>
      </c>
      <c r="M497" s="79" t="str">
        <f t="shared" si="24"/>
        <v/>
      </c>
      <c r="N497" s="79" t="str">
        <f t="shared" si="25"/>
        <v/>
      </c>
      <c r="O497" s="79" t="str">
        <f t="shared" si="26"/>
        <v/>
      </c>
    </row>
    <row r="498" spans="1:15" x14ac:dyDescent="0.2">
      <c r="A498" s="81" t="s">
        <v>3155</v>
      </c>
      <c r="B498" s="82" t="s">
        <v>73</v>
      </c>
      <c r="C498" s="83">
        <v>49.9</v>
      </c>
      <c r="D498" s="81">
        <v>10</v>
      </c>
      <c r="E498" s="83">
        <v>25.9</v>
      </c>
      <c r="F498" s="81">
        <v>10</v>
      </c>
      <c r="G498" s="84" t="s">
        <v>2997</v>
      </c>
      <c r="H498" s="77">
        <v>10</v>
      </c>
      <c r="I498" s="85" t="s">
        <v>2985</v>
      </c>
      <c r="K498" s="78">
        <f>((VLOOKUP(A498,ProdCat!A$1:K$3000,11,FALSE))+(VLOOKUP(A498,ProdCat!A$2:K$3000,8,FALSE)))</f>
        <v>49.9</v>
      </c>
      <c r="L498" s="78">
        <f>((VLOOKUP(A498,ProdCat!A$1:K$3000,10,FALSE)+(VLOOKUP(A498,ProdCat!A$2:K$3000,8,FALSE))))</f>
        <v>25.9</v>
      </c>
      <c r="M498" s="79" t="str">
        <f t="shared" si="24"/>
        <v/>
      </c>
      <c r="N498" s="79" t="str">
        <f t="shared" si="25"/>
        <v/>
      </c>
      <c r="O498" s="79" t="str">
        <f t="shared" si="26"/>
        <v/>
      </c>
    </row>
    <row r="499" spans="1:15" x14ac:dyDescent="0.2">
      <c r="A499" s="81" t="s">
        <v>3328</v>
      </c>
      <c r="B499" s="82" t="s">
        <v>74</v>
      </c>
      <c r="C499" s="83">
        <v>31.25</v>
      </c>
      <c r="D499" s="81">
        <v>10</v>
      </c>
      <c r="E499" s="83">
        <v>15.25</v>
      </c>
      <c r="F499" s="81">
        <v>10</v>
      </c>
      <c r="G499" s="84" t="s">
        <v>3534</v>
      </c>
      <c r="H499" s="77">
        <v>130</v>
      </c>
      <c r="I499" s="85" t="s">
        <v>2985</v>
      </c>
      <c r="K499" s="78">
        <f>((VLOOKUP(A499,ProdCat!A$1:K$3000,11,FALSE))+(VLOOKUP(A499,ProdCat!A$2:K$3000,8,FALSE)))</f>
        <v>31.25</v>
      </c>
      <c r="L499" s="78">
        <f>((VLOOKUP(A499,ProdCat!A$1:K$3000,10,FALSE)+(VLOOKUP(A499,ProdCat!A$2:K$3000,8,FALSE))))</f>
        <v>15.25</v>
      </c>
      <c r="M499" s="79" t="str">
        <f t="shared" si="24"/>
        <v/>
      </c>
      <c r="N499" s="79" t="str">
        <f t="shared" si="25"/>
        <v/>
      </c>
      <c r="O499" s="79" t="str">
        <f t="shared" si="26"/>
        <v/>
      </c>
    </row>
    <row r="500" spans="1:15" x14ac:dyDescent="0.2">
      <c r="A500" s="81" t="s">
        <v>2374</v>
      </c>
      <c r="B500" s="82" t="s">
        <v>69</v>
      </c>
      <c r="C500" s="83">
        <v>17.55</v>
      </c>
      <c r="D500" s="81">
        <v>10</v>
      </c>
      <c r="E500" s="83">
        <v>9.1</v>
      </c>
      <c r="F500" s="81">
        <v>10</v>
      </c>
      <c r="G500" s="84" t="s">
        <v>163</v>
      </c>
      <c r="H500" s="77">
        <v>210</v>
      </c>
      <c r="I500" s="85" t="s">
        <v>2985</v>
      </c>
      <c r="K500" s="78">
        <f>((VLOOKUP(A500,ProdCat!A$1:K$3000,11,FALSE))+(VLOOKUP(A500,ProdCat!A$2:K$3000,8,FALSE)))</f>
        <v>17.55</v>
      </c>
      <c r="L500" s="78">
        <f>((VLOOKUP(A500,ProdCat!A$1:K$3000,10,FALSE)+(VLOOKUP(A500,ProdCat!A$2:K$3000,8,FALSE))))</f>
        <v>9.1</v>
      </c>
      <c r="M500" s="79" t="str">
        <f t="shared" si="24"/>
        <v/>
      </c>
      <c r="N500" s="79" t="str">
        <f t="shared" si="25"/>
        <v/>
      </c>
      <c r="O500" s="79" t="str">
        <f t="shared" si="26"/>
        <v/>
      </c>
    </row>
    <row r="501" spans="1:15" x14ac:dyDescent="0.2">
      <c r="A501" s="81" t="s">
        <v>773</v>
      </c>
      <c r="B501" s="82" t="s">
        <v>3158</v>
      </c>
      <c r="C501" s="83">
        <v>10.25</v>
      </c>
      <c r="D501" s="81">
        <v>50</v>
      </c>
      <c r="E501" s="83">
        <v>5</v>
      </c>
      <c r="F501" s="81">
        <v>25</v>
      </c>
      <c r="G501" s="84" t="s">
        <v>255</v>
      </c>
      <c r="H501" s="77">
        <v>300</v>
      </c>
      <c r="I501" s="85" t="s">
        <v>2985</v>
      </c>
      <c r="K501" s="78">
        <f>((VLOOKUP(A501,ProdCat!A$1:K$3000,11,FALSE))+(VLOOKUP(A501,ProdCat!A$2:K$3000,8,FALSE)))</f>
        <v>10.25</v>
      </c>
      <c r="L501" s="78">
        <f>((VLOOKUP(A501,ProdCat!A$1:K$3000,10,FALSE)+(VLOOKUP(A501,ProdCat!A$2:K$3000,8,FALSE))))</f>
        <v>5</v>
      </c>
      <c r="M501" s="79" t="str">
        <f t="shared" si="24"/>
        <v/>
      </c>
      <c r="N501" s="79" t="str">
        <f t="shared" si="25"/>
        <v/>
      </c>
      <c r="O501" s="79" t="str">
        <f t="shared" si="26"/>
        <v/>
      </c>
    </row>
    <row r="502" spans="1:15" x14ac:dyDescent="0.2">
      <c r="A502" s="81" t="s">
        <v>774</v>
      </c>
      <c r="B502" s="82" t="s">
        <v>3030</v>
      </c>
      <c r="C502" s="83">
        <v>11.6</v>
      </c>
      <c r="D502" s="81">
        <v>50</v>
      </c>
      <c r="E502" s="83">
        <v>5.65</v>
      </c>
      <c r="F502" s="81">
        <v>25</v>
      </c>
      <c r="G502" s="84" t="s">
        <v>255</v>
      </c>
      <c r="H502" s="77">
        <v>710</v>
      </c>
      <c r="I502" s="85" t="s">
        <v>2985</v>
      </c>
      <c r="K502" s="78">
        <f>((VLOOKUP(A502,ProdCat!A$1:K$3000,11,FALSE))+(VLOOKUP(A502,ProdCat!A$2:K$3000,8,FALSE)))</f>
        <v>11.6</v>
      </c>
      <c r="L502" s="78">
        <f>((VLOOKUP(A502,ProdCat!A$1:K$3000,10,FALSE)+(VLOOKUP(A502,ProdCat!A$2:K$3000,8,FALSE))))</f>
        <v>5.65</v>
      </c>
      <c r="M502" s="79" t="str">
        <f t="shared" si="24"/>
        <v/>
      </c>
      <c r="N502" s="79" t="str">
        <f t="shared" si="25"/>
        <v/>
      </c>
      <c r="O502" s="79" t="str">
        <f t="shared" si="26"/>
        <v/>
      </c>
    </row>
    <row r="503" spans="1:15" x14ac:dyDescent="0.2">
      <c r="A503" s="81" t="s">
        <v>770</v>
      </c>
      <c r="B503" s="82" t="s">
        <v>3025</v>
      </c>
      <c r="C503" s="83">
        <v>14.75</v>
      </c>
      <c r="D503" s="81">
        <v>50</v>
      </c>
      <c r="E503" s="83">
        <v>7.2</v>
      </c>
      <c r="F503" s="81">
        <v>25</v>
      </c>
      <c r="G503" s="84" t="s">
        <v>255</v>
      </c>
      <c r="H503" s="77">
        <v>1610</v>
      </c>
      <c r="I503" s="85" t="s">
        <v>2985</v>
      </c>
      <c r="K503" s="78">
        <f>((VLOOKUP(A503,ProdCat!A$1:K$3000,11,FALSE))+(VLOOKUP(A503,ProdCat!A$2:K$3000,8,FALSE)))</f>
        <v>14.75</v>
      </c>
      <c r="L503" s="78">
        <f>((VLOOKUP(A503,ProdCat!A$1:K$3000,10,FALSE)+(VLOOKUP(A503,ProdCat!A$2:K$3000,8,FALSE))))</f>
        <v>7.2</v>
      </c>
      <c r="M503" s="79" t="str">
        <f t="shared" si="24"/>
        <v/>
      </c>
      <c r="N503" s="79" t="str">
        <f t="shared" si="25"/>
        <v/>
      </c>
      <c r="O503" s="79" t="str">
        <f t="shared" si="26"/>
        <v/>
      </c>
    </row>
    <row r="504" spans="1:15" x14ac:dyDescent="0.2">
      <c r="A504" s="81" t="s">
        <v>771</v>
      </c>
      <c r="B504" s="82" t="s">
        <v>3001</v>
      </c>
      <c r="C504" s="83">
        <v>17.850000000000001</v>
      </c>
      <c r="D504" s="81">
        <v>50</v>
      </c>
      <c r="E504" s="83">
        <v>8.6999999999999993</v>
      </c>
      <c r="F504" s="81">
        <v>25</v>
      </c>
      <c r="G504" s="84" t="s">
        <v>255</v>
      </c>
      <c r="H504" s="77">
        <v>70</v>
      </c>
      <c r="I504" s="85" t="s">
        <v>2985</v>
      </c>
      <c r="K504" s="78">
        <f>((VLOOKUP(A504,ProdCat!A$1:K$3000,11,FALSE))+(VLOOKUP(A504,ProdCat!A$2:K$3000,8,FALSE)))</f>
        <v>17.850000000000001</v>
      </c>
      <c r="L504" s="78">
        <f>((VLOOKUP(A504,ProdCat!A$1:K$3000,10,FALSE)+(VLOOKUP(A504,ProdCat!A$2:K$3000,8,FALSE))))</f>
        <v>8.6999999999999993</v>
      </c>
      <c r="M504" s="79" t="str">
        <f t="shared" ref="M504:M566" si="27">IF(C504=K504,"","FIX")</f>
        <v/>
      </c>
      <c r="N504" s="79" t="str">
        <f t="shared" ref="N504:N566" si="28">IF(E504=L504,"","FIX")</f>
        <v/>
      </c>
      <c r="O504" s="79" t="str">
        <f t="shared" ref="O504:O566" si="29">IF(H504&lt;D504,"Do not list","")</f>
        <v/>
      </c>
    </row>
    <row r="505" spans="1:15" x14ac:dyDescent="0.2">
      <c r="A505" s="81" t="s">
        <v>1067</v>
      </c>
      <c r="B505" s="82" t="s">
        <v>3117</v>
      </c>
      <c r="C505" s="83">
        <v>14.75</v>
      </c>
      <c r="D505" s="81">
        <v>50</v>
      </c>
      <c r="E505" s="83">
        <v>7.2</v>
      </c>
      <c r="F505" s="81">
        <v>25</v>
      </c>
      <c r="G505" s="84" t="s">
        <v>1068</v>
      </c>
      <c r="H505" s="77">
        <v>180</v>
      </c>
      <c r="I505" s="85" t="s">
        <v>2985</v>
      </c>
      <c r="K505" s="78">
        <f>((VLOOKUP(A505,ProdCat!A$1:K$3000,11,FALSE))+(VLOOKUP(A505,ProdCat!A$2:K$3000,8,FALSE)))</f>
        <v>14.75</v>
      </c>
      <c r="L505" s="78">
        <f>((VLOOKUP(A505,ProdCat!A$1:K$3000,10,FALSE)+(VLOOKUP(A505,ProdCat!A$2:K$3000,8,FALSE))))</f>
        <v>7.2</v>
      </c>
      <c r="M505" s="79" t="str">
        <f t="shared" si="27"/>
        <v/>
      </c>
      <c r="N505" s="79" t="str">
        <f t="shared" si="28"/>
        <v/>
      </c>
      <c r="O505" s="79" t="str">
        <f t="shared" si="29"/>
        <v/>
      </c>
    </row>
    <row r="506" spans="1:15" x14ac:dyDescent="0.2">
      <c r="A506" s="81" t="s">
        <v>778</v>
      </c>
      <c r="B506" s="82" t="s">
        <v>3117</v>
      </c>
      <c r="C506" s="83">
        <v>7.4</v>
      </c>
      <c r="D506" s="81">
        <v>50</v>
      </c>
      <c r="E506" s="83">
        <v>3.6</v>
      </c>
      <c r="F506" s="81">
        <v>25</v>
      </c>
      <c r="G506" s="84" t="s">
        <v>256</v>
      </c>
      <c r="H506" s="77">
        <v>1170</v>
      </c>
      <c r="I506" s="85" t="s">
        <v>2985</v>
      </c>
      <c r="K506" s="78">
        <f>((VLOOKUP(A506,ProdCat!A$1:K$3000,11,FALSE))+(VLOOKUP(A506,ProdCat!A$2:K$3000,8,FALSE)))</f>
        <v>7.4</v>
      </c>
      <c r="L506" s="78">
        <f>((VLOOKUP(A506,ProdCat!A$1:K$3000,10,FALSE)+(VLOOKUP(A506,ProdCat!A$2:K$3000,8,FALSE))))</f>
        <v>3.6</v>
      </c>
      <c r="M506" s="79" t="str">
        <f t="shared" si="27"/>
        <v/>
      </c>
      <c r="N506" s="79" t="str">
        <f t="shared" si="28"/>
        <v/>
      </c>
      <c r="O506" s="79" t="str">
        <f t="shared" si="29"/>
        <v/>
      </c>
    </row>
    <row r="507" spans="1:15" x14ac:dyDescent="0.2">
      <c r="A507" s="81" t="s">
        <v>3159</v>
      </c>
      <c r="B507" s="82" t="s">
        <v>3160</v>
      </c>
      <c r="C507" s="83">
        <v>16.8</v>
      </c>
      <c r="D507" s="81">
        <v>20</v>
      </c>
      <c r="E507" s="83">
        <v>8.1999999999999993</v>
      </c>
      <c r="F507" s="81">
        <v>20</v>
      </c>
      <c r="G507" s="84" t="s">
        <v>2329</v>
      </c>
      <c r="H507" s="77">
        <v>360</v>
      </c>
      <c r="I507" s="85" t="s">
        <v>2985</v>
      </c>
      <c r="K507" s="78">
        <f>((VLOOKUP(A507,ProdCat!A$1:K$3000,11,FALSE))+(VLOOKUP(A507,ProdCat!A$2:K$3000,8,FALSE)))</f>
        <v>16.8</v>
      </c>
      <c r="L507" s="78">
        <f>((VLOOKUP(A507,ProdCat!A$1:K$3000,10,FALSE)+(VLOOKUP(A507,ProdCat!A$2:K$3000,8,FALSE))))</f>
        <v>8.1999999999999993</v>
      </c>
      <c r="M507" s="79" t="str">
        <f t="shared" si="27"/>
        <v/>
      </c>
      <c r="N507" s="79" t="str">
        <f t="shared" si="28"/>
        <v/>
      </c>
      <c r="O507" s="79" t="str">
        <f t="shared" si="29"/>
        <v/>
      </c>
    </row>
    <row r="508" spans="1:15" x14ac:dyDescent="0.2">
      <c r="A508" s="81" t="s">
        <v>3306</v>
      </c>
      <c r="B508" s="82" t="s">
        <v>3040</v>
      </c>
      <c r="C508" s="83">
        <v>17.75</v>
      </c>
      <c r="D508" s="81">
        <v>20</v>
      </c>
      <c r="E508" s="83">
        <v>9.15</v>
      </c>
      <c r="F508" s="81">
        <v>20</v>
      </c>
      <c r="G508" s="84" t="s">
        <v>3535</v>
      </c>
      <c r="H508" s="77">
        <v>200</v>
      </c>
      <c r="I508" s="85" t="s">
        <v>3206</v>
      </c>
      <c r="K508" s="78">
        <f>((VLOOKUP(A508,ProdCat!A$1:K$3000,11,FALSE))+(VLOOKUP(A508,ProdCat!A$2:K$3000,8,FALSE)))</f>
        <v>17.75</v>
      </c>
      <c r="L508" s="78">
        <f>((VLOOKUP(A508,ProdCat!A$1:K$3000,10,FALSE)+(VLOOKUP(A508,ProdCat!A$2:K$3000,8,FALSE))))</f>
        <v>9.15</v>
      </c>
      <c r="M508" s="79" t="str">
        <f t="shared" si="27"/>
        <v/>
      </c>
      <c r="N508" s="79" t="str">
        <f t="shared" si="28"/>
        <v/>
      </c>
      <c r="O508" s="79" t="str">
        <f t="shared" si="29"/>
        <v/>
      </c>
    </row>
    <row r="509" spans="1:15" x14ac:dyDescent="0.2">
      <c r="A509" s="81" t="s">
        <v>1048</v>
      </c>
      <c r="B509" s="82" t="s">
        <v>3536</v>
      </c>
      <c r="C509" s="83">
        <v>7.6</v>
      </c>
      <c r="D509" s="81">
        <v>50</v>
      </c>
      <c r="E509" s="83">
        <v>3.7</v>
      </c>
      <c r="F509" s="81">
        <v>50</v>
      </c>
      <c r="G509" s="84" t="s">
        <v>3537</v>
      </c>
      <c r="H509" s="77">
        <v>2270</v>
      </c>
      <c r="I509" s="85" t="s">
        <v>2985</v>
      </c>
      <c r="K509" s="78">
        <f>((VLOOKUP(A509,ProdCat!A$1:K$3000,11,FALSE))+(VLOOKUP(A509,ProdCat!A$2:K$3000,8,FALSE)))</f>
        <v>7.6</v>
      </c>
      <c r="L509" s="78">
        <f>((VLOOKUP(A509,ProdCat!A$1:K$3000,10,FALSE)+(VLOOKUP(A509,ProdCat!A$2:K$3000,8,FALSE))))</f>
        <v>3.7</v>
      </c>
      <c r="M509" s="79" t="str">
        <f t="shared" si="27"/>
        <v/>
      </c>
      <c r="N509" s="79" t="str">
        <f t="shared" si="28"/>
        <v/>
      </c>
      <c r="O509" s="79" t="str">
        <f t="shared" si="29"/>
        <v/>
      </c>
    </row>
    <row r="510" spans="1:15" x14ac:dyDescent="0.2">
      <c r="A510" s="81" t="s">
        <v>3282</v>
      </c>
      <c r="B510" s="82" t="s">
        <v>3160</v>
      </c>
      <c r="C510" s="83">
        <v>16.8</v>
      </c>
      <c r="D510" s="81">
        <v>20</v>
      </c>
      <c r="E510" s="83">
        <v>8.1999999999999993</v>
      </c>
      <c r="F510" s="81">
        <v>20</v>
      </c>
      <c r="G510" s="84" t="s">
        <v>3537</v>
      </c>
      <c r="H510" s="77">
        <v>240</v>
      </c>
      <c r="I510" s="85" t="s">
        <v>2985</v>
      </c>
      <c r="K510" s="78">
        <f>((VLOOKUP(A510,ProdCat!A$1:K$3000,11,FALSE))+(VLOOKUP(A510,ProdCat!A$2:K$3000,8,FALSE)))</f>
        <v>16.8</v>
      </c>
      <c r="L510" s="78">
        <f>((VLOOKUP(A510,ProdCat!A$1:K$3000,10,FALSE)+(VLOOKUP(A510,ProdCat!A$2:K$3000,8,FALSE))))</f>
        <v>8.1999999999999993</v>
      </c>
      <c r="M510" s="79" t="str">
        <f t="shared" si="27"/>
        <v/>
      </c>
      <c r="N510" s="79" t="str">
        <f t="shared" si="28"/>
        <v/>
      </c>
      <c r="O510" s="79" t="str">
        <f t="shared" si="29"/>
        <v/>
      </c>
    </row>
    <row r="511" spans="1:15" x14ac:dyDescent="0.2">
      <c r="A511" s="81" t="s">
        <v>521</v>
      </c>
      <c r="B511" s="82" t="s">
        <v>81</v>
      </c>
      <c r="C511" s="83">
        <v>1.95</v>
      </c>
      <c r="D511" s="81">
        <v>50</v>
      </c>
      <c r="E511" s="83">
        <v>0.95</v>
      </c>
      <c r="F511" s="81">
        <v>50</v>
      </c>
      <c r="G511" s="84" t="s">
        <v>244</v>
      </c>
      <c r="H511" s="77">
        <v>20710</v>
      </c>
      <c r="I511" s="85" t="s">
        <v>2985</v>
      </c>
      <c r="K511" s="78">
        <f>((VLOOKUP(A511,ProdCat!A$1:K$3000,11,FALSE))+(VLOOKUP(A511,ProdCat!A$2:K$3000,8,FALSE)))</f>
        <v>1.95</v>
      </c>
      <c r="L511" s="78">
        <f>((VLOOKUP(A511,ProdCat!A$1:K$3000,10,FALSE)+(VLOOKUP(A511,ProdCat!A$2:K$3000,8,FALSE))))</f>
        <v>0.95</v>
      </c>
      <c r="M511" s="79" t="str">
        <f t="shared" si="27"/>
        <v/>
      </c>
      <c r="N511" s="79" t="str">
        <f t="shared" si="28"/>
        <v/>
      </c>
      <c r="O511" s="79" t="str">
        <f t="shared" si="29"/>
        <v/>
      </c>
    </row>
    <row r="512" spans="1:15" x14ac:dyDescent="0.2">
      <c r="A512" s="81" t="s">
        <v>522</v>
      </c>
      <c r="B512" s="82" t="s">
        <v>59</v>
      </c>
      <c r="C512" s="83">
        <v>2.25</v>
      </c>
      <c r="D512" s="81">
        <v>50</v>
      </c>
      <c r="E512" s="83">
        <v>1.1000000000000001</v>
      </c>
      <c r="F512" s="81">
        <v>50</v>
      </c>
      <c r="G512" s="84" t="s">
        <v>244</v>
      </c>
      <c r="H512" s="77">
        <v>4830</v>
      </c>
      <c r="I512" s="85" t="s">
        <v>2985</v>
      </c>
      <c r="K512" s="78">
        <f>((VLOOKUP(A512,ProdCat!A$1:K$3000,11,FALSE))+(VLOOKUP(A512,ProdCat!A$2:K$3000,8,FALSE)))</f>
        <v>2.25</v>
      </c>
      <c r="L512" s="78">
        <f>((VLOOKUP(A512,ProdCat!A$1:K$3000,10,FALSE)+(VLOOKUP(A512,ProdCat!A$2:K$3000,8,FALSE))))</f>
        <v>1.1000000000000001</v>
      </c>
      <c r="M512" s="79" t="str">
        <f t="shared" si="27"/>
        <v/>
      </c>
      <c r="N512" s="79" t="str">
        <f t="shared" si="28"/>
        <v/>
      </c>
      <c r="O512" s="79" t="str">
        <f t="shared" si="29"/>
        <v/>
      </c>
    </row>
    <row r="513" spans="1:15" x14ac:dyDescent="0.2">
      <c r="A513" s="81" t="s">
        <v>1292</v>
      </c>
      <c r="B513" s="82" t="s">
        <v>60</v>
      </c>
      <c r="C513" s="83">
        <v>4</v>
      </c>
      <c r="D513" s="81">
        <v>50</v>
      </c>
      <c r="E513" s="83">
        <v>1.95</v>
      </c>
      <c r="F513" s="81">
        <v>50</v>
      </c>
      <c r="G513" s="84" t="s">
        <v>268</v>
      </c>
      <c r="H513" s="77">
        <v>800</v>
      </c>
      <c r="I513" s="85" t="s">
        <v>2985</v>
      </c>
      <c r="K513" s="78">
        <f>((VLOOKUP(A513,ProdCat!A$1:K$3000,11,FALSE))+(VLOOKUP(A513,ProdCat!A$2:K$3000,8,FALSE)))</f>
        <v>4</v>
      </c>
      <c r="L513" s="78">
        <f>((VLOOKUP(A513,ProdCat!A$1:K$3000,10,FALSE)+(VLOOKUP(A513,ProdCat!A$2:K$3000,8,FALSE))))</f>
        <v>1.95</v>
      </c>
      <c r="M513" s="79" t="str">
        <f t="shared" si="27"/>
        <v/>
      </c>
      <c r="N513" s="79" t="str">
        <f t="shared" si="28"/>
        <v/>
      </c>
      <c r="O513" s="79" t="str">
        <f t="shared" si="29"/>
        <v/>
      </c>
    </row>
    <row r="514" spans="1:15" x14ac:dyDescent="0.2">
      <c r="A514" s="81" t="s">
        <v>3595</v>
      </c>
      <c r="B514" s="82" t="s">
        <v>3538</v>
      </c>
      <c r="C514" s="83">
        <v>4.8</v>
      </c>
      <c r="D514" s="81">
        <v>50</v>
      </c>
      <c r="E514" s="83">
        <v>2.35</v>
      </c>
      <c r="F514" s="81">
        <v>50</v>
      </c>
      <c r="G514" s="84" t="s">
        <v>268</v>
      </c>
      <c r="H514" s="77">
        <v>5300</v>
      </c>
      <c r="I514" s="85" t="s">
        <v>2985</v>
      </c>
      <c r="K514" s="78">
        <f>((VLOOKUP(A514,ProdCat!A$1:K$3000,11,FALSE))+(VLOOKUP(A514,ProdCat!A$2:K$3000,8,FALSE)))</f>
        <v>4.8</v>
      </c>
      <c r="L514" s="78">
        <f>((VLOOKUP(A514,ProdCat!A$1:K$3000,10,FALSE)+(VLOOKUP(A514,ProdCat!A$2:K$3000,8,FALSE))))</f>
        <v>2.35</v>
      </c>
      <c r="M514" s="79" t="str">
        <f t="shared" si="27"/>
        <v/>
      </c>
      <c r="N514" s="79" t="str">
        <f t="shared" si="28"/>
        <v/>
      </c>
      <c r="O514" s="79" t="str">
        <f t="shared" si="29"/>
        <v/>
      </c>
    </row>
    <row r="515" spans="1:15" ht="38.25" x14ac:dyDescent="0.2">
      <c r="A515" s="81" t="s">
        <v>2447</v>
      </c>
      <c r="B515" s="82" t="s">
        <v>164</v>
      </c>
      <c r="C515" s="83">
        <v>16.3</v>
      </c>
      <c r="D515" s="81">
        <v>10</v>
      </c>
      <c r="E515" s="83">
        <v>7.95</v>
      </c>
      <c r="F515" s="81">
        <v>10</v>
      </c>
      <c r="G515" s="84" t="s">
        <v>165</v>
      </c>
      <c r="H515" s="77">
        <v>30</v>
      </c>
      <c r="I515" s="85" t="s">
        <v>2985</v>
      </c>
      <c r="K515" s="78">
        <f>((VLOOKUP(A515,ProdCat!A$1:K$3000,11,FALSE))+(VLOOKUP(A515,ProdCat!A$2:K$3000,8,FALSE)))</f>
        <v>16.3</v>
      </c>
      <c r="L515" s="78">
        <f>((VLOOKUP(A515,ProdCat!A$1:K$3000,10,FALSE)+(VLOOKUP(A515,ProdCat!A$2:K$3000,8,FALSE))))</f>
        <v>7.95</v>
      </c>
      <c r="M515" s="79" t="str">
        <f t="shared" si="27"/>
        <v/>
      </c>
      <c r="N515" s="79" t="str">
        <f t="shared" si="28"/>
        <v/>
      </c>
      <c r="O515" s="79" t="str">
        <f t="shared" si="29"/>
        <v/>
      </c>
    </row>
    <row r="516" spans="1:15" ht="38.25" x14ac:dyDescent="0.2">
      <c r="A516" s="81" t="s">
        <v>2449</v>
      </c>
      <c r="B516" s="82" t="s">
        <v>2998</v>
      </c>
      <c r="C516" s="83">
        <v>17.399999999999999</v>
      </c>
      <c r="D516" s="81">
        <v>10</v>
      </c>
      <c r="E516" s="83">
        <v>8.5</v>
      </c>
      <c r="F516" s="81">
        <v>10</v>
      </c>
      <c r="G516" s="84" t="s">
        <v>165</v>
      </c>
      <c r="H516" s="77">
        <v>470</v>
      </c>
      <c r="I516" s="85" t="s">
        <v>2985</v>
      </c>
      <c r="K516" s="78">
        <f>((VLOOKUP(A516,ProdCat!A$1:K$3000,11,FALSE))+(VLOOKUP(A516,ProdCat!A$2:K$3000,8,FALSE)))</f>
        <v>17.399999999999999</v>
      </c>
      <c r="L516" s="78">
        <f>((VLOOKUP(A516,ProdCat!A$1:K$3000,10,FALSE)+(VLOOKUP(A516,ProdCat!A$2:K$3000,8,FALSE))))</f>
        <v>8.5</v>
      </c>
      <c r="M516" s="79" t="str">
        <f t="shared" si="27"/>
        <v/>
      </c>
      <c r="N516" s="79" t="str">
        <f t="shared" si="28"/>
        <v/>
      </c>
      <c r="O516" s="79" t="str">
        <f t="shared" si="29"/>
        <v/>
      </c>
    </row>
    <row r="517" spans="1:15" ht="38.25" x14ac:dyDescent="0.2">
      <c r="A517" s="81" t="s">
        <v>2450</v>
      </c>
      <c r="B517" s="82" t="s">
        <v>2999</v>
      </c>
      <c r="C517" s="83">
        <v>20.3</v>
      </c>
      <c r="D517" s="81">
        <v>10</v>
      </c>
      <c r="E517" s="83">
        <v>9.8975000000000009</v>
      </c>
      <c r="F517" s="81">
        <v>10</v>
      </c>
      <c r="G517" s="84" t="s">
        <v>165</v>
      </c>
      <c r="H517" s="77">
        <v>480</v>
      </c>
      <c r="I517" s="85" t="s">
        <v>2985</v>
      </c>
      <c r="K517" s="78">
        <f>((VLOOKUP(A517,ProdCat!A$1:K$3000,11,FALSE))+(VLOOKUP(A517,ProdCat!A$2:K$3000,8,FALSE)))</f>
        <v>20.3</v>
      </c>
      <c r="L517" s="78">
        <f>((VLOOKUP(A517,ProdCat!A$1:K$3000,10,FALSE)+(VLOOKUP(A517,ProdCat!A$2:K$3000,8,FALSE))))</f>
        <v>9.8975000000000009</v>
      </c>
      <c r="M517" s="79" t="str">
        <f t="shared" si="27"/>
        <v/>
      </c>
      <c r="N517" s="79" t="str">
        <f t="shared" si="28"/>
        <v/>
      </c>
      <c r="O517" s="79" t="str">
        <f t="shared" si="29"/>
        <v/>
      </c>
    </row>
    <row r="518" spans="1:15" ht="51" x14ac:dyDescent="0.2">
      <c r="A518" s="81" t="s">
        <v>2452</v>
      </c>
      <c r="B518" s="82" t="s">
        <v>3539</v>
      </c>
      <c r="C518" s="83">
        <v>27.05</v>
      </c>
      <c r="D518" s="81">
        <v>10</v>
      </c>
      <c r="E518" s="83">
        <v>13.2</v>
      </c>
      <c r="F518" s="81">
        <v>10</v>
      </c>
      <c r="G518" s="84" t="s">
        <v>165</v>
      </c>
      <c r="H518" s="77">
        <v>40</v>
      </c>
      <c r="I518" s="85" t="s">
        <v>2985</v>
      </c>
      <c r="K518" s="78">
        <f>((VLOOKUP(A518,ProdCat!A$1:K$3000,11,FALSE))+(VLOOKUP(A518,ProdCat!A$2:K$3000,8,FALSE)))</f>
        <v>27.05</v>
      </c>
      <c r="L518" s="78">
        <f>((VLOOKUP(A518,ProdCat!A$1:K$3000,10,FALSE)+(VLOOKUP(A518,ProdCat!A$2:K$3000,8,FALSE))))</f>
        <v>13.2</v>
      </c>
      <c r="M518" s="79" t="str">
        <f t="shared" si="27"/>
        <v/>
      </c>
      <c r="N518" s="79" t="str">
        <f t="shared" si="28"/>
        <v/>
      </c>
      <c r="O518" s="79" t="str">
        <f t="shared" si="29"/>
        <v/>
      </c>
    </row>
    <row r="519" spans="1:15" x14ac:dyDescent="0.2">
      <c r="A519" t="s">
        <v>2454</v>
      </c>
      <c r="B519" t="s">
        <v>164</v>
      </c>
      <c r="C519">
        <v>16.3</v>
      </c>
      <c r="D519">
        <v>10</v>
      </c>
      <c r="E519">
        <v>7.95</v>
      </c>
      <c r="F519">
        <v>10</v>
      </c>
      <c r="G519" t="s">
        <v>166</v>
      </c>
      <c r="H519">
        <v>30</v>
      </c>
      <c r="I519" s="80" t="s">
        <v>2985</v>
      </c>
      <c r="K519" s="78">
        <f>((VLOOKUP(A519,ProdCat!A$1:K$3000,11,FALSE))+(VLOOKUP(A519,ProdCat!A$2:K$3000,8,FALSE)))</f>
        <v>16.3</v>
      </c>
      <c r="L519" s="78">
        <f>((VLOOKUP(A519,ProdCat!A$1:K$3000,10,FALSE)+(VLOOKUP(A519,ProdCat!A$2:K$3000,8,FALSE))))</f>
        <v>7.95</v>
      </c>
      <c r="M519" s="79" t="str">
        <f t="shared" si="27"/>
        <v/>
      </c>
      <c r="N519" s="79" t="str">
        <f t="shared" si="28"/>
        <v/>
      </c>
      <c r="O519" s="79" t="str">
        <f t="shared" si="29"/>
        <v/>
      </c>
    </row>
    <row r="520" spans="1:15" x14ac:dyDescent="0.2">
      <c r="A520" t="s">
        <v>2455</v>
      </c>
      <c r="B520" t="s">
        <v>2998</v>
      </c>
      <c r="C520">
        <v>17.850000000000001</v>
      </c>
      <c r="D520">
        <v>10</v>
      </c>
      <c r="E520">
        <v>8.6999999999999993</v>
      </c>
      <c r="F520">
        <v>10</v>
      </c>
      <c r="G520" t="s">
        <v>166</v>
      </c>
      <c r="H520">
        <v>790</v>
      </c>
      <c r="I520" s="80" t="s">
        <v>2985</v>
      </c>
      <c r="K520" s="78">
        <f>((VLOOKUP(A520,ProdCat!A$1:K$3000,11,FALSE))+(VLOOKUP(A520,ProdCat!A$2:K$3000,8,FALSE)))</f>
        <v>17.850000000000001</v>
      </c>
      <c r="L520" s="78">
        <f>((VLOOKUP(A520,ProdCat!A$1:K$3000,10,FALSE)+(VLOOKUP(A520,ProdCat!A$2:K$3000,8,FALSE))))</f>
        <v>8.6999999999999993</v>
      </c>
      <c r="M520" s="79" t="str">
        <f t="shared" si="27"/>
        <v/>
      </c>
      <c r="N520" s="79" t="str">
        <f t="shared" si="28"/>
        <v/>
      </c>
      <c r="O520" s="79" t="str">
        <f t="shared" si="29"/>
        <v/>
      </c>
    </row>
    <row r="521" spans="1:15" x14ac:dyDescent="0.2">
      <c r="A521" t="s">
        <v>662</v>
      </c>
      <c r="B521" t="s">
        <v>60</v>
      </c>
      <c r="C521">
        <v>3.7</v>
      </c>
      <c r="D521">
        <v>50</v>
      </c>
      <c r="E521">
        <v>1.8</v>
      </c>
      <c r="F521">
        <v>50</v>
      </c>
      <c r="G521" t="s">
        <v>98</v>
      </c>
      <c r="H521">
        <v>9290</v>
      </c>
      <c r="I521" s="80" t="s">
        <v>2985</v>
      </c>
      <c r="K521" s="78">
        <f>((VLOOKUP(A521,ProdCat!A$1:K$3000,11,FALSE))+(VLOOKUP(A521,ProdCat!A$2:K$3000,8,FALSE)))</f>
        <v>3.7</v>
      </c>
      <c r="L521" s="78">
        <f>((VLOOKUP(A521,ProdCat!A$1:K$3000,10,FALSE)+(VLOOKUP(A521,ProdCat!A$2:K$3000,8,FALSE))))</f>
        <v>1.8</v>
      </c>
      <c r="M521" s="79" t="str">
        <f t="shared" si="27"/>
        <v/>
      </c>
      <c r="N521" s="79" t="str">
        <f t="shared" si="28"/>
        <v/>
      </c>
      <c r="O521" s="79" t="str">
        <f t="shared" si="29"/>
        <v/>
      </c>
    </row>
    <row r="522" spans="1:15" x14ac:dyDescent="0.2">
      <c r="A522" t="s">
        <v>528</v>
      </c>
      <c r="B522" t="s">
        <v>60</v>
      </c>
      <c r="C522">
        <v>2.4500000000000002</v>
      </c>
      <c r="D522">
        <v>50</v>
      </c>
      <c r="E522">
        <v>1.2</v>
      </c>
      <c r="F522">
        <v>50</v>
      </c>
      <c r="G522" t="s">
        <v>99</v>
      </c>
      <c r="H522">
        <v>15080</v>
      </c>
      <c r="I522" s="80" t="s">
        <v>2985</v>
      </c>
      <c r="K522" s="78">
        <f>((VLOOKUP(A522,ProdCat!A$1:K$3000,11,FALSE))+(VLOOKUP(A522,ProdCat!A$2:K$3000,8,FALSE)))</f>
        <v>2.4500000000000002</v>
      </c>
      <c r="L522" s="78">
        <f>((VLOOKUP(A522,ProdCat!A$1:K$3000,10,FALSE)+(VLOOKUP(A522,ProdCat!A$2:K$3000,8,FALSE))))</f>
        <v>1.2</v>
      </c>
      <c r="M522" s="79" t="str">
        <f t="shared" si="27"/>
        <v/>
      </c>
      <c r="N522" s="79" t="str">
        <f t="shared" si="28"/>
        <v/>
      </c>
      <c r="O522" s="79" t="str">
        <f t="shared" si="29"/>
        <v/>
      </c>
    </row>
    <row r="523" spans="1:15" x14ac:dyDescent="0.2">
      <c r="A523" t="s">
        <v>2610</v>
      </c>
      <c r="B523" t="s">
        <v>1377</v>
      </c>
      <c r="C523">
        <v>4.4000000000000004</v>
      </c>
      <c r="D523">
        <v>20</v>
      </c>
      <c r="E523">
        <v>2.15</v>
      </c>
      <c r="F523">
        <v>20</v>
      </c>
      <c r="G523" t="s">
        <v>99</v>
      </c>
      <c r="H523">
        <v>6470</v>
      </c>
      <c r="I523" s="80" t="s">
        <v>2985</v>
      </c>
      <c r="K523" s="78">
        <f>((VLOOKUP(A523,ProdCat!A$1:K$3000,11,FALSE))+(VLOOKUP(A523,ProdCat!A$2:K$3000,8,FALSE)))</f>
        <v>4.4000000000000004</v>
      </c>
      <c r="L523" s="78">
        <f>((VLOOKUP(A523,ProdCat!A$1:K$3000,10,FALSE)+(VLOOKUP(A523,ProdCat!A$2:K$3000,8,FALSE))))</f>
        <v>2.15</v>
      </c>
      <c r="M523" s="79" t="str">
        <f t="shared" si="27"/>
        <v/>
      </c>
      <c r="N523" s="79" t="str">
        <f t="shared" si="28"/>
        <v/>
      </c>
      <c r="O523" s="79" t="str">
        <f t="shared" si="29"/>
        <v/>
      </c>
    </row>
    <row r="524" spans="1:15" x14ac:dyDescent="0.2">
      <c r="A524" t="s">
        <v>529</v>
      </c>
      <c r="B524" t="s">
        <v>60</v>
      </c>
      <c r="C524">
        <v>5.15</v>
      </c>
      <c r="D524">
        <v>50</v>
      </c>
      <c r="E524">
        <v>2.5</v>
      </c>
      <c r="F524">
        <v>50</v>
      </c>
      <c r="G524" t="s">
        <v>245</v>
      </c>
      <c r="H524">
        <v>34550</v>
      </c>
      <c r="I524" s="80" t="s">
        <v>2985</v>
      </c>
      <c r="K524" s="78">
        <f>((VLOOKUP(A524,ProdCat!A$1:K$3000,11,FALSE))+(VLOOKUP(A524,ProdCat!A$2:K$3000,8,FALSE)))</f>
        <v>5.15</v>
      </c>
      <c r="L524" s="78">
        <f>((VLOOKUP(A524,ProdCat!A$1:K$3000,10,FALSE)+(VLOOKUP(A524,ProdCat!A$2:K$3000,8,FALSE))))</f>
        <v>2.5</v>
      </c>
      <c r="M524" s="79" t="str">
        <f t="shared" si="27"/>
        <v/>
      </c>
      <c r="N524" s="79" t="str">
        <f t="shared" si="28"/>
        <v/>
      </c>
      <c r="O524" s="79" t="str">
        <f t="shared" si="29"/>
        <v/>
      </c>
    </row>
    <row r="525" spans="1:15" x14ac:dyDescent="0.2">
      <c r="A525" t="s">
        <v>2613</v>
      </c>
      <c r="B525" t="s">
        <v>3030</v>
      </c>
      <c r="C525">
        <v>5.75</v>
      </c>
      <c r="D525">
        <v>50</v>
      </c>
      <c r="E525">
        <v>2.8</v>
      </c>
      <c r="F525">
        <v>25</v>
      </c>
      <c r="G525" t="s">
        <v>245</v>
      </c>
      <c r="H525">
        <v>12450</v>
      </c>
      <c r="I525" s="80" t="s">
        <v>2985</v>
      </c>
      <c r="K525" s="78">
        <f>((VLOOKUP(A525,ProdCat!A$1:K$3000,11,FALSE))+(VLOOKUP(A525,ProdCat!A$2:K$3000,8,FALSE)))</f>
        <v>5.75</v>
      </c>
      <c r="L525" s="78">
        <f>((VLOOKUP(A525,ProdCat!A$1:K$3000,10,FALSE)+(VLOOKUP(A525,ProdCat!A$2:K$3000,8,FALSE))))</f>
        <v>2.8</v>
      </c>
      <c r="M525" s="79" t="str">
        <f t="shared" si="27"/>
        <v/>
      </c>
      <c r="N525" s="79" t="str">
        <f t="shared" si="28"/>
        <v/>
      </c>
      <c r="O525" s="79" t="str">
        <f t="shared" si="29"/>
        <v/>
      </c>
    </row>
    <row r="526" spans="1:15" x14ac:dyDescent="0.2">
      <c r="A526" t="s">
        <v>2611</v>
      </c>
      <c r="B526" t="s">
        <v>3025</v>
      </c>
      <c r="C526">
        <v>6.85</v>
      </c>
      <c r="D526">
        <v>50</v>
      </c>
      <c r="E526">
        <v>3.35</v>
      </c>
      <c r="F526">
        <v>25</v>
      </c>
      <c r="G526" t="s">
        <v>245</v>
      </c>
      <c r="H526">
        <v>310</v>
      </c>
      <c r="I526" s="80" t="s">
        <v>2985</v>
      </c>
      <c r="K526" s="78">
        <f>((VLOOKUP(A526,ProdCat!A$1:K$3000,11,FALSE))+(VLOOKUP(A526,ProdCat!A$2:K$3000,8,FALSE)))</f>
        <v>6.85</v>
      </c>
      <c r="L526" s="78">
        <f>((VLOOKUP(A526,ProdCat!A$1:K$3000,10,FALSE)+(VLOOKUP(A526,ProdCat!A$2:K$3000,8,FALSE))))</f>
        <v>3.35</v>
      </c>
      <c r="M526" s="79" t="str">
        <f t="shared" si="27"/>
        <v/>
      </c>
      <c r="N526" s="79" t="str">
        <f t="shared" si="28"/>
        <v/>
      </c>
      <c r="O526" s="79" t="str">
        <f t="shared" si="29"/>
        <v/>
      </c>
    </row>
    <row r="527" spans="1:15" x14ac:dyDescent="0.2">
      <c r="A527" t="s">
        <v>3162</v>
      </c>
      <c r="B527" t="s">
        <v>68</v>
      </c>
      <c r="C527">
        <v>14.15</v>
      </c>
      <c r="D527">
        <v>10</v>
      </c>
      <c r="E527">
        <v>6.9</v>
      </c>
      <c r="F527">
        <v>10</v>
      </c>
      <c r="G527" t="s">
        <v>245</v>
      </c>
      <c r="H527">
        <v>2730</v>
      </c>
      <c r="I527" s="80" t="s">
        <v>2985</v>
      </c>
      <c r="K527" s="78">
        <f>((VLOOKUP(A527,ProdCat!A$1:K$3000,11,FALSE))+(VLOOKUP(A527,ProdCat!A$2:K$3000,8,FALSE)))</f>
        <v>14.15</v>
      </c>
      <c r="L527" s="78">
        <f>((VLOOKUP(A527,ProdCat!A$1:K$3000,10,FALSE)+(VLOOKUP(A527,ProdCat!A$2:K$3000,8,FALSE))))</f>
        <v>6.9</v>
      </c>
      <c r="M527" s="79" t="str">
        <f t="shared" si="27"/>
        <v/>
      </c>
      <c r="N527" s="79" t="str">
        <f t="shared" si="28"/>
        <v/>
      </c>
      <c r="O527" s="79" t="str">
        <f t="shared" si="29"/>
        <v/>
      </c>
    </row>
    <row r="528" spans="1:15" x14ac:dyDescent="0.2">
      <c r="A528" t="s">
        <v>3565</v>
      </c>
      <c r="B528" t="s">
        <v>192</v>
      </c>
      <c r="C528">
        <v>8.3000000000000007</v>
      </c>
      <c r="D528">
        <v>10</v>
      </c>
      <c r="E528">
        <v>4.05</v>
      </c>
      <c r="F528">
        <v>10</v>
      </c>
      <c r="G528" t="s">
        <v>245</v>
      </c>
      <c r="H528">
        <v>2500</v>
      </c>
      <c r="I528" s="80" t="s">
        <v>2985</v>
      </c>
      <c r="K528" s="78">
        <f>((VLOOKUP(A528,ProdCat!A$1:K$3000,11,FALSE))+(VLOOKUP(A528,ProdCat!A$2:K$3000,8,FALSE)))</f>
        <v>8.3000000000000007</v>
      </c>
      <c r="L528" s="78">
        <f>((VLOOKUP(A528,ProdCat!A$1:K$3000,10,FALSE)+(VLOOKUP(A528,ProdCat!A$2:K$3000,8,FALSE))))</f>
        <v>4.05</v>
      </c>
      <c r="M528" s="79" t="str">
        <f t="shared" si="27"/>
        <v/>
      </c>
      <c r="N528" s="79" t="str">
        <f t="shared" si="28"/>
        <v/>
      </c>
      <c r="O528" s="79" t="str">
        <f t="shared" si="29"/>
        <v/>
      </c>
    </row>
    <row r="529" spans="1:15" x14ac:dyDescent="0.2">
      <c r="A529" t="s">
        <v>3566</v>
      </c>
      <c r="B529" t="s">
        <v>2573</v>
      </c>
      <c r="C529">
        <v>9.65</v>
      </c>
      <c r="D529">
        <v>10</v>
      </c>
      <c r="E529">
        <v>4.7</v>
      </c>
      <c r="F529">
        <v>10</v>
      </c>
      <c r="G529" t="s">
        <v>245</v>
      </c>
      <c r="H529">
        <v>140</v>
      </c>
      <c r="I529" s="80" t="s">
        <v>2985</v>
      </c>
      <c r="K529" s="78">
        <f>((VLOOKUP(A529,ProdCat!A$1:K$3000,11,FALSE))+(VLOOKUP(A529,ProdCat!A$2:K$3000,8,FALSE)))</f>
        <v>9.65</v>
      </c>
      <c r="L529" s="78">
        <f>((VLOOKUP(A529,ProdCat!A$1:K$3000,10,FALSE)+(VLOOKUP(A529,ProdCat!A$2:K$3000,8,FALSE))))</f>
        <v>4.7</v>
      </c>
      <c r="M529" s="79" t="str">
        <f t="shared" si="27"/>
        <v/>
      </c>
      <c r="N529" s="79" t="str">
        <f t="shared" si="28"/>
        <v/>
      </c>
      <c r="O529" s="79" t="str">
        <f t="shared" si="29"/>
        <v/>
      </c>
    </row>
    <row r="530" spans="1:15" x14ac:dyDescent="0.2">
      <c r="A530" t="s">
        <v>3421</v>
      </c>
      <c r="B530" t="s">
        <v>61</v>
      </c>
      <c r="C530">
        <v>25.65</v>
      </c>
      <c r="D530">
        <v>10</v>
      </c>
      <c r="E530">
        <v>13.05</v>
      </c>
      <c r="F530">
        <v>10</v>
      </c>
      <c r="G530" t="s">
        <v>246</v>
      </c>
      <c r="H530">
        <v>10</v>
      </c>
      <c r="I530" s="80" t="s">
        <v>2985</v>
      </c>
      <c r="K530" s="78">
        <f>((VLOOKUP(A530,ProdCat!A$1:K$3000,11,FALSE))+(VLOOKUP(A530,ProdCat!A$2:K$3000,8,FALSE)))</f>
        <v>25.65</v>
      </c>
      <c r="L530" s="78">
        <f>((VLOOKUP(A530,ProdCat!A$1:K$3000,10,FALSE)+(VLOOKUP(A530,ProdCat!A$2:K$3000,8,FALSE))))</f>
        <v>13.05</v>
      </c>
      <c r="M530" s="79" t="str">
        <f t="shared" si="27"/>
        <v/>
      </c>
      <c r="N530" s="79" t="str">
        <f t="shared" si="28"/>
        <v/>
      </c>
      <c r="O530" s="79" t="str">
        <f t="shared" si="29"/>
        <v/>
      </c>
    </row>
    <row r="531" spans="1:15" x14ac:dyDescent="0.2">
      <c r="A531" t="s">
        <v>3671</v>
      </c>
      <c r="B531" t="s">
        <v>62</v>
      </c>
      <c r="C531">
        <v>33.700000000000003</v>
      </c>
      <c r="D531">
        <v>10</v>
      </c>
      <c r="E531">
        <v>16.95</v>
      </c>
      <c r="F531">
        <v>10</v>
      </c>
      <c r="G531" t="s">
        <v>246</v>
      </c>
      <c r="H531">
        <v>10</v>
      </c>
      <c r="I531" s="80" t="s">
        <v>2985</v>
      </c>
      <c r="K531" s="78">
        <f>((VLOOKUP(A531,ProdCat!A$1:K$3000,11,FALSE))+(VLOOKUP(A531,ProdCat!A$2:K$3000,8,FALSE)))</f>
        <v>33.700000000000003</v>
      </c>
      <c r="L531" s="78">
        <f>((VLOOKUP(A531,ProdCat!A$1:K$3000,10,FALSE)+(VLOOKUP(A531,ProdCat!A$2:K$3000,8,FALSE))))</f>
        <v>16.95</v>
      </c>
      <c r="M531" s="79" t="str">
        <f t="shared" si="27"/>
        <v/>
      </c>
      <c r="N531" s="79" t="str">
        <f t="shared" si="28"/>
        <v/>
      </c>
      <c r="O531" s="79" t="str">
        <f t="shared" si="29"/>
        <v/>
      </c>
    </row>
    <row r="532" spans="1:15" x14ac:dyDescent="0.2">
      <c r="A532" t="s">
        <v>842</v>
      </c>
      <c r="B532" t="s">
        <v>81</v>
      </c>
      <c r="C532">
        <v>2.35</v>
      </c>
      <c r="D532">
        <v>50</v>
      </c>
      <c r="E532">
        <v>1.1499999999999999</v>
      </c>
      <c r="F532">
        <v>50</v>
      </c>
      <c r="G532" t="s">
        <v>100</v>
      </c>
      <c r="H532">
        <v>1410</v>
      </c>
      <c r="I532" s="80" t="s">
        <v>2985</v>
      </c>
      <c r="K532" s="78">
        <f>((VLOOKUP(A532,ProdCat!A$1:K$3000,11,FALSE))+(VLOOKUP(A532,ProdCat!A$2:K$3000,8,FALSE)))</f>
        <v>2.35</v>
      </c>
      <c r="L532" s="78">
        <f>((VLOOKUP(A532,ProdCat!A$1:K$3000,10,FALSE)+(VLOOKUP(A532,ProdCat!A$2:K$3000,8,FALSE))))</f>
        <v>1.1499999999999999</v>
      </c>
      <c r="M532" s="79" t="str">
        <f t="shared" si="27"/>
        <v/>
      </c>
      <c r="N532" s="79" t="str">
        <f t="shared" si="28"/>
        <v/>
      </c>
      <c r="O532" s="79" t="str">
        <f t="shared" si="29"/>
        <v/>
      </c>
    </row>
    <row r="533" spans="1:15" x14ac:dyDescent="0.2">
      <c r="A533" t="s">
        <v>843</v>
      </c>
      <c r="B533" t="s">
        <v>59</v>
      </c>
      <c r="C533">
        <v>3.05</v>
      </c>
      <c r="D533">
        <v>50</v>
      </c>
      <c r="E533">
        <v>1.5</v>
      </c>
      <c r="F533">
        <v>50</v>
      </c>
      <c r="G533" t="s">
        <v>100</v>
      </c>
      <c r="H533">
        <v>1900</v>
      </c>
      <c r="I533" s="80" t="s">
        <v>2985</v>
      </c>
      <c r="K533" s="78">
        <f>((VLOOKUP(A533,ProdCat!A$1:K$3000,11,FALSE))+(VLOOKUP(A533,ProdCat!A$2:K$3000,8,FALSE)))</f>
        <v>3.05</v>
      </c>
      <c r="L533" s="78">
        <f>((VLOOKUP(A533,ProdCat!A$1:K$3000,10,FALSE)+(VLOOKUP(A533,ProdCat!A$2:K$3000,8,FALSE))))</f>
        <v>1.5</v>
      </c>
      <c r="M533" s="79" t="str">
        <f t="shared" si="27"/>
        <v/>
      </c>
      <c r="N533" s="79" t="str">
        <f t="shared" si="28"/>
        <v/>
      </c>
      <c r="O533" s="79" t="str">
        <f t="shared" si="29"/>
        <v/>
      </c>
    </row>
    <row r="534" spans="1:15" x14ac:dyDescent="0.2">
      <c r="A534" t="s">
        <v>530</v>
      </c>
      <c r="B534" t="s">
        <v>70</v>
      </c>
      <c r="C534">
        <v>3.2</v>
      </c>
      <c r="D534">
        <v>50</v>
      </c>
      <c r="E534">
        <v>1.55</v>
      </c>
      <c r="F534">
        <v>50</v>
      </c>
      <c r="G534" t="s">
        <v>101</v>
      </c>
      <c r="H534">
        <v>1760</v>
      </c>
      <c r="I534" s="80" t="s">
        <v>2985</v>
      </c>
      <c r="K534" s="78">
        <f>((VLOOKUP(A534,ProdCat!A$1:K$3000,11,FALSE))+(VLOOKUP(A534,ProdCat!A$2:K$3000,8,FALSE)))</f>
        <v>3.2</v>
      </c>
      <c r="L534" s="78">
        <f>((VLOOKUP(A534,ProdCat!A$1:K$3000,10,FALSE)+(VLOOKUP(A534,ProdCat!A$2:K$3000,8,FALSE))))</f>
        <v>1.55</v>
      </c>
      <c r="M534" s="79" t="str">
        <f t="shared" si="27"/>
        <v/>
      </c>
      <c r="N534" s="79" t="str">
        <f t="shared" si="28"/>
        <v/>
      </c>
      <c r="O534" s="79" t="str">
        <f t="shared" si="29"/>
        <v/>
      </c>
    </row>
    <row r="535" spans="1:15" x14ac:dyDescent="0.2">
      <c r="A535" t="s">
        <v>3163</v>
      </c>
      <c r="B535" t="s">
        <v>3040</v>
      </c>
      <c r="C535">
        <v>10.15</v>
      </c>
      <c r="D535">
        <v>20</v>
      </c>
      <c r="E535">
        <v>4.95</v>
      </c>
      <c r="F535">
        <v>20</v>
      </c>
      <c r="G535" t="s">
        <v>101</v>
      </c>
      <c r="H535">
        <v>3890</v>
      </c>
      <c r="I535" s="80" t="s">
        <v>2985</v>
      </c>
      <c r="K535" s="78">
        <f>((VLOOKUP(A535,ProdCat!A$1:K$3000,11,FALSE))+(VLOOKUP(A535,ProdCat!A$2:K$3000,8,FALSE)))</f>
        <v>10.15</v>
      </c>
      <c r="L535" s="78">
        <f>((VLOOKUP(A535,ProdCat!A$1:K$3000,10,FALSE)+(VLOOKUP(A535,ProdCat!A$2:K$3000,8,FALSE))))</f>
        <v>4.95</v>
      </c>
      <c r="M535" s="79" t="str">
        <f t="shared" si="27"/>
        <v/>
      </c>
      <c r="N535" s="79" t="str">
        <f t="shared" si="28"/>
        <v/>
      </c>
      <c r="O535" s="79" t="str">
        <f t="shared" si="29"/>
        <v/>
      </c>
    </row>
    <row r="536" spans="1:15" x14ac:dyDescent="0.2">
      <c r="A536" t="s">
        <v>3164</v>
      </c>
      <c r="B536" t="s">
        <v>3540</v>
      </c>
      <c r="C536">
        <v>16.2</v>
      </c>
      <c r="D536">
        <v>9</v>
      </c>
      <c r="E536">
        <v>7.9</v>
      </c>
      <c r="F536">
        <v>3</v>
      </c>
      <c r="G536" t="s">
        <v>101</v>
      </c>
      <c r="H536">
        <v>1100</v>
      </c>
      <c r="I536" s="80" t="s">
        <v>2985</v>
      </c>
      <c r="K536" s="78">
        <f>((VLOOKUP(A536,ProdCat!A$1:K$3000,11,FALSE))+(VLOOKUP(A536,ProdCat!A$2:K$3000,8,FALSE)))</f>
        <v>16.2</v>
      </c>
      <c r="L536" s="78">
        <f>((VLOOKUP(A536,ProdCat!A$1:K$3000,10,FALSE)+(VLOOKUP(A536,ProdCat!A$2:K$3000,8,FALSE))))</f>
        <v>7.9</v>
      </c>
      <c r="M536" s="79" t="str">
        <f t="shared" si="27"/>
        <v/>
      </c>
      <c r="N536" s="79" t="str">
        <f t="shared" si="28"/>
        <v/>
      </c>
      <c r="O536" s="79" t="str">
        <f t="shared" si="29"/>
        <v/>
      </c>
    </row>
    <row r="537" spans="1:15" x14ac:dyDescent="0.2">
      <c r="A537" t="s">
        <v>1084</v>
      </c>
      <c r="B537" t="s">
        <v>59</v>
      </c>
      <c r="C537">
        <v>4.0999999999999996</v>
      </c>
      <c r="D537">
        <v>50</v>
      </c>
      <c r="E537">
        <v>2</v>
      </c>
      <c r="F537">
        <v>25</v>
      </c>
      <c r="G537" t="s">
        <v>1081</v>
      </c>
      <c r="H537">
        <v>940</v>
      </c>
      <c r="I537" s="80" t="s">
        <v>2985</v>
      </c>
      <c r="K537" s="78">
        <f>((VLOOKUP(A537,ProdCat!A$1:K$3000,11,FALSE))+(VLOOKUP(A537,ProdCat!A$2:K$3000,8,FALSE)))</f>
        <v>4.0999999999999996</v>
      </c>
      <c r="L537" s="78">
        <f>((VLOOKUP(A537,ProdCat!A$1:K$3000,10,FALSE)+(VLOOKUP(A537,ProdCat!A$2:K$3000,8,FALSE))))</f>
        <v>2</v>
      </c>
      <c r="M537" s="79" t="str">
        <f t="shared" si="27"/>
        <v/>
      </c>
      <c r="N537" s="79" t="str">
        <f t="shared" si="28"/>
        <v/>
      </c>
      <c r="O537" s="79" t="str">
        <f t="shared" si="29"/>
        <v/>
      </c>
    </row>
    <row r="538" spans="1:15" x14ac:dyDescent="0.2">
      <c r="A538" t="s">
        <v>2446</v>
      </c>
      <c r="B538" t="s">
        <v>3117</v>
      </c>
      <c r="C538">
        <v>17.399999999999999</v>
      </c>
      <c r="D538">
        <v>50</v>
      </c>
      <c r="E538">
        <v>8.5</v>
      </c>
      <c r="F538">
        <v>25</v>
      </c>
      <c r="G538" t="s">
        <v>167</v>
      </c>
      <c r="H538">
        <v>1120</v>
      </c>
      <c r="I538" s="80" t="s">
        <v>2985</v>
      </c>
      <c r="K538" s="78">
        <f>((VLOOKUP(A538,ProdCat!A$1:K$3000,11,FALSE))+(VLOOKUP(A538,ProdCat!A$2:K$3000,8,FALSE)))</f>
        <v>17.399999999999999</v>
      </c>
      <c r="L538" s="78">
        <f>((VLOOKUP(A538,ProdCat!A$1:K$3000,10,FALSE)+(VLOOKUP(A538,ProdCat!A$2:K$3000,8,FALSE))))</f>
        <v>8.5</v>
      </c>
      <c r="M538" s="79" t="str">
        <f t="shared" si="27"/>
        <v/>
      </c>
      <c r="N538" s="79" t="str">
        <f t="shared" si="28"/>
        <v/>
      </c>
      <c r="O538" s="79" t="str">
        <f t="shared" si="29"/>
        <v/>
      </c>
    </row>
    <row r="539" spans="1:15" x14ac:dyDescent="0.2">
      <c r="A539" t="s">
        <v>2852</v>
      </c>
      <c r="B539" t="s">
        <v>2994</v>
      </c>
      <c r="C539">
        <v>31.65</v>
      </c>
      <c r="D539">
        <v>10</v>
      </c>
      <c r="E539">
        <v>15.45</v>
      </c>
      <c r="F539">
        <v>10</v>
      </c>
      <c r="G539" t="s">
        <v>167</v>
      </c>
      <c r="H539">
        <v>10</v>
      </c>
      <c r="I539" s="80" t="s">
        <v>2985</v>
      </c>
      <c r="K539" s="78">
        <f>((VLOOKUP(A539,ProdCat!A$1:K$3000,11,FALSE))+(VLOOKUP(A539,ProdCat!A$2:K$3000,8,FALSE)))</f>
        <v>31.65</v>
      </c>
      <c r="L539" s="78">
        <f>((VLOOKUP(A539,ProdCat!A$1:K$3000,10,FALSE)+(VLOOKUP(A539,ProdCat!A$2:K$3000,8,FALSE))))</f>
        <v>15.45</v>
      </c>
      <c r="M539" s="79" t="str">
        <f t="shared" si="27"/>
        <v/>
      </c>
      <c r="N539" s="79" t="str">
        <f t="shared" si="28"/>
        <v/>
      </c>
      <c r="O539" s="79" t="str">
        <f t="shared" si="29"/>
        <v/>
      </c>
    </row>
    <row r="540" spans="1:15" x14ac:dyDescent="0.2">
      <c r="A540" t="s">
        <v>2853</v>
      </c>
      <c r="B540" t="s">
        <v>3541</v>
      </c>
      <c r="C540">
        <v>34.049999999999997</v>
      </c>
      <c r="D540">
        <v>10</v>
      </c>
      <c r="E540">
        <v>16.600000000000001</v>
      </c>
      <c r="F540">
        <v>10</v>
      </c>
      <c r="G540" t="s">
        <v>167</v>
      </c>
      <c r="H540">
        <v>10</v>
      </c>
      <c r="I540" s="80" t="s">
        <v>2985</v>
      </c>
      <c r="K540" s="78">
        <f>((VLOOKUP(A540,ProdCat!A$1:K$3000,11,FALSE))+(VLOOKUP(A540,ProdCat!A$2:K$3000,8,FALSE)))</f>
        <v>34.049999999999997</v>
      </c>
      <c r="L540" s="78">
        <f>((VLOOKUP(A540,ProdCat!A$1:K$3000,10,FALSE)+(VLOOKUP(A540,ProdCat!A$2:K$3000,8,FALSE))))</f>
        <v>16.600000000000001</v>
      </c>
      <c r="M540" s="79" t="str">
        <f t="shared" si="27"/>
        <v/>
      </c>
      <c r="N540" s="79" t="str">
        <f t="shared" si="28"/>
        <v/>
      </c>
      <c r="O540" s="79" t="str">
        <f t="shared" si="29"/>
        <v/>
      </c>
    </row>
    <row r="541" spans="1:15" x14ac:dyDescent="0.2">
      <c r="A541" t="s">
        <v>2821</v>
      </c>
      <c r="B541" t="s">
        <v>74</v>
      </c>
      <c r="C541">
        <v>21.65</v>
      </c>
      <c r="D541">
        <v>10</v>
      </c>
      <c r="E541">
        <v>11.1</v>
      </c>
      <c r="F541">
        <v>10</v>
      </c>
      <c r="G541" t="s">
        <v>168</v>
      </c>
      <c r="H541">
        <v>130</v>
      </c>
      <c r="I541" s="80" t="s">
        <v>2985</v>
      </c>
      <c r="K541" s="78">
        <f>((VLOOKUP(A541,ProdCat!A$1:K$3000,11,FALSE))+(VLOOKUP(A541,ProdCat!A$2:K$3000,8,FALSE)))</f>
        <v>21.65</v>
      </c>
      <c r="L541" s="78">
        <f>((VLOOKUP(A541,ProdCat!A$1:K$3000,10,FALSE)+(VLOOKUP(A541,ProdCat!A$2:K$3000,8,FALSE))))</f>
        <v>11.1</v>
      </c>
      <c r="M541" s="79" t="str">
        <f t="shared" si="27"/>
        <v/>
      </c>
      <c r="N541" s="79" t="str">
        <f t="shared" si="28"/>
        <v/>
      </c>
      <c r="O541" s="79" t="str">
        <f t="shared" si="29"/>
        <v/>
      </c>
    </row>
    <row r="542" spans="1:15" x14ac:dyDescent="0.2">
      <c r="A542" t="s">
        <v>2823</v>
      </c>
      <c r="B542" t="s">
        <v>68</v>
      </c>
      <c r="C542">
        <v>28.85</v>
      </c>
      <c r="D542">
        <v>10</v>
      </c>
      <c r="E542">
        <v>14.6</v>
      </c>
      <c r="F542">
        <v>10</v>
      </c>
      <c r="G542" t="s">
        <v>168</v>
      </c>
      <c r="H542">
        <v>20</v>
      </c>
      <c r="I542" s="80" t="s">
        <v>2985</v>
      </c>
      <c r="K542" s="78">
        <f>((VLOOKUP(A542,ProdCat!A$1:K$3000,11,FALSE))+(VLOOKUP(A542,ProdCat!A$2:K$3000,8,FALSE)))</f>
        <v>28.85</v>
      </c>
      <c r="L542" s="78">
        <f>((VLOOKUP(A542,ProdCat!A$1:K$3000,10,FALSE)+(VLOOKUP(A542,ProdCat!A$2:K$3000,8,FALSE))))</f>
        <v>14.6</v>
      </c>
      <c r="M542" s="79" t="str">
        <f t="shared" si="27"/>
        <v/>
      </c>
      <c r="N542" s="79" t="str">
        <f t="shared" si="28"/>
        <v/>
      </c>
      <c r="O542" s="79" t="str">
        <f t="shared" si="29"/>
        <v/>
      </c>
    </row>
    <row r="543" spans="1:15" x14ac:dyDescent="0.2">
      <c r="A543" t="s">
        <v>3165</v>
      </c>
      <c r="B543" t="s">
        <v>73</v>
      </c>
      <c r="C543">
        <v>31.35</v>
      </c>
      <c r="D543">
        <v>10</v>
      </c>
      <c r="E543">
        <v>15.8</v>
      </c>
      <c r="F543">
        <v>5</v>
      </c>
      <c r="G543" t="s">
        <v>168</v>
      </c>
      <c r="H543">
        <v>310</v>
      </c>
      <c r="I543" s="80" t="s">
        <v>2985</v>
      </c>
      <c r="K543" s="78">
        <f>((VLOOKUP(A543,ProdCat!A$1:K$3000,11,FALSE))+(VLOOKUP(A543,ProdCat!A$2:K$3000,8,FALSE)))</f>
        <v>31.35</v>
      </c>
      <c r="L543" s="78">
        <f>((VLOOKUP(A543,ProdCat!A$1:K$3000,10,FALSE)+(VLOOKUP(A543,ProdCat!A$2:K$3000,8,FALSE))))</f>
        <v>15.8</v>
      </c>
      <c r="M543" s="79" t="str">
        <f t="shared" si="27"/>
        <v/>
      </c>
      <c r="N543" s="79" t="str">
        <f t="shared" si="28"/>
        <v/>
      </c>
      <c r="O543" s="79" t="str">
        <f t="shared" si="29"/>
        <v/>
      </c>
    </row>
    <row r="544" spans="1:15" x14ac:dyDescent="0.2">
      <c r="A544" t="s">
        <v>1069</v>
      </c>
      <c r="B544" t="s">
        <v>60</v>
      </c>
      <c r="C544">
        <v>2.15</v>
      </c>
      <c r="D544">
        <v>50</v>
      </c>
      <c r="E544">
        <v>1.05</v>
      </c>
      <c r="F544">
        <v>50</v>
      </c>
      <c r="G544" t="s">
        <v>169</v>
      </c>
      <c r="H544">
        <v>710</v>
      </c>
      <c r="I544" s="80" t="s">
        <v>2985</v>
      </c>
      <c r="K544" s="78">
        <f>((VLOOKUP(A544,ProdCat!A$1:K$3000,11,FALSE))+(VLOOKUP(A544,ProdCat!A$2:K$3000,8,FALSE)))</f>
        <v>2.15</v>
      </c>
      <c r="L544" s="78">
        <f>((VLOOKUP(A544,ProdCat!A$1:K$3000,10,FALSE)+(VLOOKUP(A544,ProdCat!A$2:K$3000,8,FALSE))))</f>
        <v>1.05</v>
      </c>
      <c r="M544" s="79" t="str">
        <f t="shared" si="27"/>
        <v/>
      </c>
      <c r="N544" s="79" t="str">
        <f t="shared" si="28"/>
        <v/>
      </c>
      <c r="O544" s="79" t="str">
        <f t="shared" si="29"/>
        <v/>
      </c>
    </row>
    <row r="545" spans="1:15" x14ac:dyDescent="0.2">
      <c r="A545" t="s">
        <v>3420</v>
      </c>
      <c r="B545" t="s">
        <v>72</v>
      </c>
      <c r="C545">
        <v>36.799999999999997</v>
      </c>
      <c r="D545">
        <v>10</v>
      </c>
      <c r="E545">
        <v>17.95</v>
      </c>
      <c r="F545">
        <v>10</v>
      </c>
      <c r="G545" t="s">
        <v>3167</v>
      </c>
      <c r="H545">
        <v>20</v>
      </c>
      <c r="I545" s="80" t="s">
        <v>2985</v>
      </c>
      <c r="K545" s="78">
        <f>((VLOOKUP(A545,ProdCat!A$1:K$3000,11,FALSE))+(VLOOKUP(A545,ProdCat!A$2:K$3000,8,FALSE)))</f>
        <v>36.799999999999997</v>
      </c>
      <c r="L545" s="78">
        <f>((VLOOKUP(A545,ProdCat!A$1:K$3000,10,FALSE)+(VLOOKUP(A545,ProdCat!A$2:K$3000,8,FALSE))))</f>
        <v>17.95</v>
      </c>
      <c r="M545" s="79" t="str">
        <f t="shared" si="27"/>
        <v/>
      </c>
      <c r="N545" s="79" t="str">
        <f t="shared" si="28"/>
        <v/>
      </c>
      <c r="O545" s="79" t="str">
        <f t="shared" si="29"/>
        <v/>
      </c>
    </row>
    <row r="546" spans="1:15" x14ac:dyDescent="0.2">
      <c r="A546" t="s">
        <v>3166</v>
      </c>
      <c r="B546" t="s">
        <v>68</v>
      </c>
      <c r="C546">
        <v>41.5</v>
      </c>
      <c r="D546">
        <v>10</v>
      </c>
      <c r="E546">
        <v>20.25</v>
      </c>
      <c r="F546">
        <v>10</v>
      </c>
      <c r="G546" t="s">
        <v>3167</v>
      </c>
      <c r="H546">
        <v>130</v>
      </c>
      <c r="I546" s="80" t="s">
        <v>2985</v>
      </c>
      <c r="K546" s="78">
        <f>((VLOOKUP(A546,ProdCat!A$1:K$3000,11,FALSE))+(VLOOKUP(A546,ProdCat!A$2:K$3000,8,FALSE)))</f>
        <v>41.5</v>
      </c>
      <c r="L546" s="78">
        <f>((VLOOKUP(A546,ProdCat!A$1:K$3000,10,FALSE)+(VLOOKUP(A546,ProdCat!A$2:K$3000,8,FALSE))))</f>
        <v>20.25</v>
      </c>
      <c r="M546" s="79" t="str">
        <f t="shared" si="27"/>
        <v/>
      </c>
      <c r="N546" s="79" t="str">
        <f t="shared" si="28"/>
        <v/>
      </c>
      <c r="O546" s="79" t="str">
        <f t="shared" si="29"/>
        <v/>
      </c>
    </row>
    <row r="547" spans="1:15" x14ac:dyDescent="0.2">
      <c r="A547" t="s">
        <v>3670</v>
      </c>
      <c r="B547" t="s">
        <v>73</v>
      </c>
      <c r="C547">
        <v>46.85</v>
      </c>
      <c r="D547">
        <v>10</v>
      </c>
      <c r="E547">
        <v>22.85</v>
      </c>
      <c r="F547">
        <v>10</v>
      </c>
      <c r="G547" t="s">
        <v>3167</v>
      </c>
      <c r="H547">
        <v>100</v>
      </c>
      <c r="I547" s="80" t="s">
        <v>2985</v>
      </c>
      <c r="K547" s="78">
        <f>((VLOOKUP(A547,ProdCat!A$1:K$3000,11,FALSE))+(VLOOKUP(A547,ProdCat!A$2:K$3000,8,FALSE)))</f>
        <v>46.85</v>
      </c>
      <c r="L547" s="78">
        <f>((VLOOKUP(A547,ProdCat!A$1:K$3000,10,FALSE)+(VLOOKUP(A547,ProdCat!A$2:K$3000,8,FALSE))))</f>
        <v>22.85</v>
      </c>
      <c r="M547" s="79" t="str">
        <f t="shared" si="27"/>
        <v/>
      </c>
      <c r="N547" s="79" t="str">
        <f t="shared" si="28"/>
        <v/>
      </c>
      <c r="O547" s="79" t="str">
        <f t="shared" si="29"/>
        <v/>
      </c>
    </row>
    <row r="548" spans="1:15" x14ac:dyDescent="0.2">
      <c r="A548" t="s">
        <v>2327</v>
      </c>
      <c r="B548" t="s">
        <v>60</v>
      </c>
      <c r="C548">
        <v>4.5</v>
      </c>
      <c r="D548">
        <v>50</v>
      </c>
      <c r="E548">
        <v>2.2000000000000002</v>
      </c>
      <c r="F548">
        <v>50</v>
      </c>
      <c r="G548" t="s">
        <v>247</v>
      </c>
      <c r="H548">
        <v>1570</v>
      </c>
      <c r="I548" s="80" t="s">
        <v>2985</v>
      </c>
      <c r="K548" s="78">
        <f>((VLOOKUP(A548,ProdCat!A$1:K$3000,11,FALSE))+(VLOOKUP(A548,ProdCat!A$2:K$3000,8,FALSE)))</f>
        <v>4.5</v>
      </c>
      <c r="L548" s="78">
        <f>((VLOOKUP(A548,ProdCat!A$1:K$3000,10,FALSE)+(VLOOKUP(A548,ProdCat!A$2:K$3000,8,FALSE))))</f>
        <v>2.2000000000000002</v>
      </c>
      <c r="M548" s="79" t="str">
        <f t="shared" si="27"/>
        <v/>
      </c>
      <c r="N548" s="79" t="str">
        <f t="shared" si="28"/>
        <v/>
      </c>
      <c r="O548" s="79" t="str">
        <f t="shared" si="29"/>
        <v/>
      </c>
    </row>
    <row r="549" spans="1:15" x14ac:dyDescent="0.2">
      <c r="A549" t="s">
        <v>3168</v>
      </c>
      <c r="B549" t="s">
        <v>73</v>
      </c>
      <c r="C549">
        <v>32.799999999999997</v>
      </c>
      <c r="D549">
        <v>10</v>
      </c>
      <c r="E549">
        <v>16</v>
      </c>
      <c r="F549">
        <v>10</v>
      </c>
      <c r="G549" t="s">
        <v>3169</v>
      </c>
      <c r="H549">
        <v>140</v>
      </c>
      <c r="I549" s="80" t="s">
        <v>2985</v>
      </c>
      <c r="K549" s="78">
        <f>((VLOOKUP(A549,ProdCat!A$1:K$3000,11,FALSE))+(VLOOKUP(A549,ProdCat!A$2:K$3000,8,FALSE)))</f>
        <v>32.799999999999997</v>
      </c>
      <c r="L549" s="78">
        <f>((VLOOKUP(A549,ProdCat!A$1:K$3000,10,FALSE)+(VLOOKUP(A549,ProdCat!A$2:K$3000,8,FALSE))))</f>
        <v>16</v>
      </c>
      <c r="M549" s="79" t="str">
        <f t="shared" si="27"/>
        <v/>
      </c>
      <c r="N549" s="79" t="str">
        <f t="shared" si="28"/>
        <v/>
      </c>
      <c r="O549" s="79" t="str">
        <f t="shared" si="29"/>
        <v/>
      </c>
    </row>
    <row r="550" spans="1:15" x14ac:dyDescent="0.2">
      <c r="A550" t="s">
        <v>3628</v>
      </c>
      <c r="B550" t="s">
        <v>3088</v>
      </c>
      <c r="C550">
        <v>36.1</v>
      </c>
      <c r="D550">
        <v>10</v>
      </c>
      <c r="E550">
        <v>17.600000000000001</v>
      </c>
      <c r="F550">
        <v>10</v>
      </c>
      <c r="G550" t="s">
        <v>3169</v>
      </c>
      <c r="H550">
        <v>20</v>
      </c>
      <c r="I550" s="80" t="s">
        <v>2985</v>
      </c>
      <c r="K550" s="78">
        <f>((VLOOKUP(A550,ProdCat!A$1:K$3000,11,FALSE))+(VLOOKUP(A550,ProdCat!A$2:K$3000,8,FALSE)))</f>
        <v>36.1</v>
      </c>
      <c r="L550" s="78">
        <f>((VLOOKUP(A550,ProdCat!A$1:K$3000,10,FALSE)+(VLOOKUP(A550,ProdCat!A$2:K$3000,8,FALSE))))</f>
        <v>17.600000000000001</v>
      </c>
      <c r="M550" s="79" t="str">
        <f t="shared" si="27"/>
        <v/>
      </c>
      <c r="N550" s="79" t="str">
        <f t="shared" si="28"/>
        <v/>
      </c>
      <c r="O550" s="79" t="str">
        <f t="shared" si="29"/>
        <v/>
      </c>
    </row>
    <row r="551" spans="1:15" x14ac:dyDescent="0.2">
      <c r="A551" t="s">
        <v>3374</v>
      </c>
      <c r="B551" t="s">
        <v>74</v>
      </c>
      <c r="C551">
        <v>26.05</v>
      </c>
      <c r="D551">
        <v>10</v>
      </c>
      <c r="E551">
        <v>13.25</v>
      </c>
      <c r="F551">
        <v>10</v>
      </c>
      <c r="G551" t="s">
        <v>113</v>
      </c>
      <c r="H551">
        <v>120</v>
      </c>
      <c r="I551" s="80" t="s">
        <v>2985</v>
      </c>
      <c r="K551" s="78">
        <f>((VLOOKUP(A551,ProdCat!A$1:K$3000,11,FALSE))+(VLOOKUP(A551,ProdCat!A$2:K$3000,8,FALSE)))</f>
        <v>26.05</v>
      </c>
      <c r="L551" s="78">
        <f>((VLOOKUP(A551,ProdCat!A$1:K$3000,10,FALSE)+(VLOOKUP(A551,ProdCat!A$2:K$3000,8,FALSE))))</f>
        <v>13.25</v>
      </c>
      <c r="M551" s="79" t="str">
        <f t="shared" si="27"/>
        <v/>
      </c>
      <c r="N551" s="79" t="str">
        <f t="shared" si="28"/>
        <v/>
      </c>
      <c r="O551" s="79" t="str">
        <f t="shared" si="29"/>
        <v/>
      </c>
    </row>
    <row r="552" spans="1:15" x14ac:dyDescent="0.2">
      <c r="A552" t="s">
        <v>2771</v>
      </c>
      <c r="B552" t="s">
        <v>72</v>
      </c>
      <c r="C552">
        <v>29.95</v>
      </c>
      <c r="D552">
        <v>10</v>
      </c>
      <c r="E552">
        <v>15.15</v>
      </c>
      <c r="F552">
        <v>10</v>
      </c>
      <c r="G552" t="s">
        <v>113</v>
      </c>
      <c r="H552">
        <v>260</v>
      </c>
      <c r="I552" s="80" t="s">
        <v>2985</v>
      </c>
      <c r="K552" s="78">
        <f>((VLOOKUP(A552,ProdCat!A$1:K$3000,11,FALSE))+(VLOOKUP(A552,ProdCat!A$2:K$3000,8,FALSE)))</f>
        <v>29.95</v>
      </c>
      <c r="L552" s="78">
        <f>((VLOOKUP(A552,ProdCat!A$1:K$3000,10,FALSE)+(VLOOKUP(A552,ProdCat!A$2:K$3000,8,FALSE))))</f>
        <v>15.15</v>
      </c>
      <c r="M552" s="79" t="str">
        <f t="shared" si="27"/>
        <v/>
      </c>
      <c r="N552" s="79" t="str">
        <f t="shared" si="28"/>
        <v/>
      </c>
      <c r="O552" s="79" t="str">
        <f t="shared" si="29"/>
        <v/>
      </c>
    </row>
    <row r="553" spans="1:15" x14ac:dyDescent="0.2">
      <c r="A553" t="s">
        <v>2772</v>
      </c>
      <c r="B553" t="s">
        <v>68</v>
      </c>
      <c r="C553">
        <v>33.85</v>
      </c>
      <c r="D553">
        <v>10</v>
      </c>
      <c r="E553">
        <v>17.05</v>
      </c>
      <c r="F553">
        <v>10</v>
      </c>
      <c r="G553" t="s">
        <v>113</v>
      </c>
      <c r="H553">
        <v>20</v>
      </c>
      <c r="I553" s="80" t="s">
        <v>2985</v>
      </c>
      <c r="K553" s="78">
        <f>((VLOOKUP(A553,ProdCat!A$1:K$3000,11,FALSE))+(VLOOKUP(A553,ProdCat!A$2:K$3000,8,FALSE)))</f>
        <v>33.85</v>
      </c>
      <c r="L553" s="78">
        <f>((VLOOKUP(A553,ProdCat!A$1:K$3000,10,FALSE)+(VLOOKUP(A553,ProdCat!A$2:K$3000,8,FALSE))))</f>
        <v>17.05</v>
      </c>
      <c r="M553" s="79" t="str">
        <f t="shared" si="27"/>
        <v/>
      </c>
      <c r="N553" s="79" t="str">
        <f t="shared" si="28"/>
        <v/>
      </c>
      <c r="O553" s="79" t="str">
        <f t="shared" si="29"/>
        <v/>
      </c>
    </row>
    <row r="554" spans="1:15" x14ac:dyDescent="0.2">
      <c r="A554" t="s">
        <v>2786</v>
      </c>
      <c r="B554" t="s">
        <v>74</v>
      </c>
      <c r="C554">
        <v>28.3</v>
      </c>
      <c r="D554">
        <v>10</v>
      </c>
      <c r="E554">
        <v>14.75</v>
      </c>
      <c r="F554">
        <v>10</v>
      </c>
      <c r="G554" t="s">
        <v>282</v>
      </c>
      <c r="H554">
        <v>40</v>
      </c>
      <c r="I554" s="80" t="s">
        <v>2985</v>
      </c>
      <c r="K554" s="78">
        <f>((VLOOKUP(A554,ProdCat!A$1:K$3000,11,FALSE))+(VLOOKUP(A554,ProdCat!A$2:K$3000,8,FALSE)))</f>
        <v>28.3</v>
      </c>
      <c r="L554" s="78">
        <f>((VLOOKUP(A554,ProdCat!A$1:K$3000,10,FALSE)+(VLOOKUP(A554,ProdCat!A$2:K$3000,8,FALSE))))</f>
        <v>14.75</v>
      </c>
      <c r="M554" s="79" t="str">
        <f t="shared" si="27"/>
        <v/>
      </c>
      <c r="N554" s="79" t="str">
        <f t="shared" si="28"/>
        <v/>
      </c>
      <c r="O554" s="79" t="str">
        <f t="shared" si="29"/>
        <v/>
      </c>
    </row>
    <row r="555" spans="1:15" x14ac:dyDescent="0.2">
      <c r="A555" t="s">
        <v>2787</v>
      </c>
      <c r="B555" t="s">
        <v>72</v>
      </c>
      <c r="C555">
        <v>33</v>
      </c>
      <c r="D555">
        <v>10</v>
      </c>
      <c r="E555">
        <v>17.05</v>
      </c>
      <c r="F555">
        <v>10</v>
      </c>
      <c r="G555" t="s">
        <v>282</v>
      </c>
      <c r="H555">
        <v>160</v>
      </c>
      <c r="I555" s="80" t="s">
        <v>2985</v>
      </c>
      <c r="K555" s="78">
        <f>((VLOOKUP(A555,ProdCat!A$1:K$3000,11,FALSE))+(VLOOKUP(A555,ProdCat!A$2:K$3000,8,FALSE)))</f>
        <v>33</v>
      </c>
      <c r="L555" s="78">
        <f>((VLOOKUP(A555,ProdCat!A$1:K$3000,10,FALSE)+(VLOOKUP(A555,ProdCat!A$2:K$3000,8,FALSE))))</f>
        <v>17.05</v>
      </c>
      <c r="M555" s="79" t="str">
        <f t="shared" si="27"/>
        <v/>
      </c>
      <c r="N555" s="79" t="str">
        <f t="shared" si="28"/>
        <v/>
      </c>
      <c r="O555" s="79" t="str">
        <f t="shared" si="29"/>
        <v/>
      </c>
    </row>
    <row r="556" spans="1:15" x14ac:dyDescent="0.2">
      <c r="A556" t="s">
        <v>2788</v>
      </c>
      <c r="B556" t="s">
        <v>68</v>
      </c>
      <c r="C556">
        <v>37.299999999999997</v>
      </c>
      <c r="D556">
        <v>10</v>
      </c>
      <c r="E556">
        <v>19.149999999999999</v>
      </c>
      <c r="F556">
        <v>10</v>
      </c>
      <c r="G556" t="s">
        <v>282</v>
      </c>
      <c r="H556">
        <v>250</v>
      </c>
      <c r="I556" s="80" t="s">
        <v>2985</v>
      </c>
      <c r="K556" s="78">
        <f>((VLOOKUP(A556,ProdCat!A$1:K$3000,11,FALSE))+(VLOOKUP(A556,ProdCat!A$2:K$3000,8,FALSE)))</f>
        <v>37.299999999999997</v>
      </c>
      <c r="L556" s="78">
        <f>((VLOOKUP(A556,ProdCat!A$1:K$3000,10,FALSE)+(VLOOKUP(A556,ProdCat!A$2:K$3000,8,FALSE))))</f>
        <v>19.150000000000002</v>
      </c>
      <c r="M556" s="79" t="str">
        <f t="shared" si="27"/>
        <v/>
      </c>
      <c r="N556" s="79" t="str">
        <f t="shared" si="28"/>
        <v/>
      </c>
      <c r="O556" s="79" t="str">
        <f t="shared" si="29"/>
        <v/>
      </c>
    </row>
    <row r="557" spans="1:15" x14ac:dyDescent="0.2">
      <c r="A557" t="s">
        <v>3378</v>
      </c>
      <c r="B557" t="s">
        <v>73</v>
      </c>
      <c r="C557">
        <v>37.299999999999997</v>
      </c>
      <c r="D557">
        <v>10</v>
      </c>
      <c r="E557">
        <v>19.149999999999999</v>
      </c>
      <c r="F557">
        <v>10</v>
      </c>
      <c r="G557" t="s">
        <v>282</v>
      </c>
      <c r="H557">
        <v>20</v>
      </c>
      <c r="I557" s="80" t="s">
        <v>2985</v>
      </c>
      <c r="K557" s="78">
        <f>((VLOOKUP(A557,ProdCat!A$1:K$3000,11,FALSE))+(VLOOKUP(A557,ProdCat!A$2:K$3000,8,FALSE)))</f>
        <v>37.299999999999997</v>
      </c>
      <c r="L557" s="78">
        <f>((VLOOKUP(A557,ProdCat!A$1:K$3000,10,FALSE)+(VLOOKUP(A557,ProdCat!A$2:K$3000,8,FALSE))))</f>
        <v>19.150000000000002</v>
      </c>
      <c r="M557" s="79" t="str">
        <f t="shared" si="27"/>
        <v/>
      </c>
      <c r="N557" s="79" t="str">
        <f t="shared" si="28"/>
        <v/>
      </c>
      <c r="O557" s="79" t="str">
        <f t="shared" si="29"/>
        <v/>
      </c>
    </row>
    <row r="558" spans="1:15" x14ac:dyDescent="0.2">
      <c r="A558" t="s">
        <v>3379</v>
      </c>
      <c r="B558" t="s">
        <v>192</v>
      </c>
      <c r="C558">
        <v>29.3</v>
      </c>
      <c r="D558">
        <v>10</v>
      </c>
      <c r="E558">
        <v>15.25</v>
      </c>
      <c r="F558">
        <v>10</v>
      </c>
      <c r="G558" t="s">
        <v>282</v>
      </c>
      <c r="H558">
        <v>50</v>
      </c>
      <c r="I558" s="80" t="s">
        <v>2985</v>
      </c>
      <c r="K558" s="78">
        <f>((VLOOKUP(A558,ProdCat!A$1:K$3000,11,FALSE))+(VLOOKUP(A558,ProdCat!A$2:K$3000,8,FALSE)))</f>
        <v>29.3</v>
      </c>
      <c r="L558" s="78">
        <f>((VLOOKUP(A558,ProdCat!A$1:K$3000,10,FALSE)+(VLOOKUP(A558,ProdCat!A$2:K$3000,8,FALSE))))</f>
        <v>15.25</v>
      </c>
      <c r="M558" s="79" t="str">
        <f t="shared" si="27"/>
        <v/>
      </c>
      <c r="N558" s="79" t="str">
        <f t="shared" si="28"/>
        <v/>
      </c>
      <c r="O558" s="79" t="str">
        <f t="shared" si="29"/>
        <v/>
      </c>
    </row>
    <row r="559" spans="1:15" x14ac:dyDescent="0.2">
      <c r="A559" t="s">
        <v>3170</v>
      </c>
      <c r="B559" t="s">
        <v>2573</v>
      </c>
      <c r="C559">
        <v>34.049999999999997</v>
      </c>
      <c r="D559">
        <v>10</v>
      </c>
      <c r="E559">
        <v>17.55</v>
      </c>
      <c r="F559">
        <v>10</v>
      </c>
      <c r="G559" t="s">
        <v>282</v>
      </c>
      <c r="H559">
        <v>120</v>
      </c>
      <c r="I559" s="80" t="s">
        <v>2985</v>
      </c>
      <c r="K559" s="78">
        <f>((VLOOKUP(A559,ProdCat!A$1:K$3000,11,FALSE))+(VLOOKUP(A559,ProdCat!A$2:K$3000,8,FALSE)))</f>
        <v>34.049999999999997</v>
      </c>
      <c r="L559" s="78">
        <f>((VLOOKUP(A559,ProdCat!A$1:K$3000,10,FALSE)+(VLOOKUP(A559,ProdCat!A$2:K$3000,8,FALSE))))</f>
        <v>17.55</v>
      </c>
      <c r="M559" s="79" t="str">
        <f t="shared" si="27"/>
        <v/>
      </c>
      <c r="N559" s="79" t="str">
        <f t="shared" si="28"/>
        <v/>
      </c>
      <c r="O559" s="79" t="str">
        <f t="shared" si="29"/>
        <v/>
      </c>
    </row>
    <row r="560" spans="1:15" x14ac:dyDescent="0.2">
      <c r="A560" t="s">
        <v>2802</v>
      </c>
      <c r="B560" t="s">
        <v>74</v>
      </c>
      <c r="C560">
        <v>24.3</v>
      </c>
      <c r="D560">
        <v>10</v>
      </c>
      <c r="E560">
        <v>12.4</v>
      </c>
      <c r="F560">
        <v>10</v>
      </c>
      <c r="G560" t="s">
        <v>102</v>
      </c>
      <c r="H560">
        <v>90</v>
      </c>
      <c r="I560" s="80" t="s">
        <v>2985</v>
      </c>
      <c r="K560" s="78">
        <f>((VLOOKUP(A560,ProdCat!A$1:K$3000,11,FALSE))+(VLOOKUP(A560,ProdCat!A$2:K$3000,8,FALSE)))</f>
        <v>24.3</v>
      </c>
      <c r="L560" s="78">
        <f>((VLOOKUP(A560,ProdCat!A$1:K$3000,10,FALSE)+(VLOOKUP(A560,ProdCat!A$2:K$3000,8,FALSE))))</f>
        <v>12.4</v>
      </c>
      <c r="M560" s="79" t="str">
        <f t="shared" si="27"/>
        <v/>
      </c>
      <c r="N560" s="79" t="str">
        <f t="shared" si="28"/>
        <v/>
      </c>
      <c r="O560" s="79" t="str">
        <f t="shared" si="29"/>
        <v/>
      </c>
    </row>
    <row r="561" spans="1:15" x14ac:dyDescent="0.2">
      <c r="A561" t="s">
        <v>3396</v>
      </c>
      <c r="B561" t="s">
        <v>2573</v>
      </c>
      <c r="C561">
        <v>29.85</v>
      </c>
      <c r="D561">
        <v>10</v>
      </c>
      <c r="E561">
        <v>15.1</v>
      </c>
      <c r="F561">
        <v>10</v>
      </c>
      <c r="G561" t="s">
        <v>102</v>
      </c>
      <c r="H561">
        <v>130</v>
      </c>
      <c r="I561" s="80" t="s">
        <v>2985</v>
      </c>
      <c r="K561" s="78">
        <f>((VLOOKUP(A561,ProdCat!A$1:K$3000,11,FALSE))+(VLOOKUP(A561,ProdCat!A$2:K$3000,8,FALSE)))</f>
        <v>29.85</v>
      </c>
      <c r="L561" s="78">
        <f>((VLOOKUP(A561,ProdCat!A$1:K$3000,10,FALSE)+(VLOOKUP(A561,ProdCat!A$2:K$3000,8,FALSE))))</f>
        <v>15.1</v>
      </c>
      <c r="M561" s="79" t="str">
        <f t="shared" si="27"/>
        <v/>
      </c>
      <c r="N561" s="79" t="str">
        <f t="shared" si="28"/>
        <v/>
      </c>
      <c r="O561" s="79" t="str">
        <f t="shared" si="29"/>
        <v/>
      </c>
    </row>
    <row r="562" spans="1:15" x14ac:dyDescent="0.2">
      <c r="A562" t="s">
        <v>3171</v>
      </c>
      <c r="B562" t="s">
        <v>2986</v>
      </c>
      <c r="C562">
        <v>33.85</v>
      </c>
      <c r="D562">
        <v>10</v>
      </c>
      <c r="E562">
        <v>17.05</v>
      </c>
      <c r="F562">
        <v>10</v>
      </c>
      <c r="G562" t="s">
        <v>102</v>
      </c>
      <c r="H562">
        <v>210</v>
      </c>
      <c r="I562" s="80" t="s">
        <v>2985</v>
      </c>
      <c r="K562" s="78">
        <f>((VLOOKUP(A562,ProdCat!A$1:K$3000,11,FALSE))+(VLOOKUP(A562,ProdCat!A$2:K$3000,8,FALSE)))</f>
        <v>33.85</v>
      </c>
      <c r="L562" s="78">
        <f>((VLOOKUP(A562,ProdCat!A$1:K$3000,10,FALSE)+(VLOOKUP(A562,ProdCat!A$2:K$3000,8,FALSE))))</f>
        <v>17.05</v>
      </c>
      <c r="M562" s="79" t="str">
        <f t="shared" si="27"/>
        <v/>
      </c>
      <c r="N562" s="79" t="str">
        <f t="shared" si="28"/>
        <v/>
      </c>
      <c r="O562" s="79" t="str">
        <f t="shared" si="29"/>
        <v/>
      </c>
    </row>
    <row r="563" spans="1:15" x14ac:dyDescent="0.2">
      <c r="A563" t="s">
        <v>3172</v>
      </c>
      <c r="B563" t="s">
        <v>3050</v>
      </c>
      <c r="C563">
        <v>37.85</v>
      </c>
      <c r="D563">
        <v>10</v>
      </c>
      <c r="E563">
        <v>19</v>
      </c>
      <c r="F563">
        <v>10</v>
      </c>
      <c r="G563" t="s">
        <v>102</v>
      </c>
      <c r="H563">
        <v>20</v>
      </c>
      <c r="I563" s="80" t="s">
        <v>2985</v>
      </c>
      <c r="K563" s="78">
        <f>((VLOOKUP(A563,ProdCat!A$1:K$3000,11,FALSE))+(VLOOKUP(A563,ProdCat!A$2:K$3000,8,FALSE)))</f>
        <v>37.85</v>
      </c>
      <c r="L563" s="78">
        <f>((VLOOKUP(A563,ProdCat!A$1:K$3000,10,FALSE)+(VLOOKUP(A563,ProdCat!A$2:K$3000,8,FALSE))))</f>
        <v>19</v>
      </c>
      <c r="M563" s="79" t="str">
        <f t="shared" si="27"/>
        <v/>
      </c>
      <c r="N563" s="79" t="str">
        <f t="shared" si="28"/>
        <v/>
      </c>
      <c r="O563" s="79" t="str">
        <f t="shared" si="29"/>
        <v/>
      </c>
    </row>
    <row r="564" spans="1:15" x14ac:dyDescent="0.2">
      <c r="A564" t="s">
        <v>2574</v>
      </c>
      <c r="B564" t="s">
        <v>74</v>
      </c>
      <c r="C564">
        <v>26.05</v>
      </c>
      <c r="D564">
        <v>10</v>
      </c>
      <c r="E564">
        <v>13.25</v>
      </c>
      <c r="F564">
        <v>10</v>
      </c>
      <c r="G564" t="s">
        <v>216</v>
      </c>
      <c r="H564">
        <v>40</v>
      </c>
      <c r="I564" s="80" t="s">
        <v>2985</v>
      </c>
      <c r="K564" s="78">
        <f>((VLOOKUP(A564,ProdCat!A$1:K$3000,11,FALSE))+(VLOOKUP(A564,ProdCat!A$2:K$3000,8,FALSE)))</f>
        <v>26.05</v>
      </c>
      <c r="L564" s="78">
        <f>((VLOOKUP(A564,ProdCat!A$1:K$3000,10,FALSE)+(VLOOKUP(A564,ProdCat!A$2:K$3000,8,FALSE))))</f>
        <v>13.25</v>
      </c>
      <c r="M564" s="79" t="str">
        <f t="shared" si="27"/>
        <v/>
      </c>
      <c r="N564" s="79" t="str">
        <f t="shared" si="28"/>
        <v/>
      </c>
      <c r="O564" s="79" t="str">
        <f t="shared" si="29"/>
        <v/>
      </c>
    </row>
    <row r="565" spans="1:15" x14ac:dyDescent="0.2">
      <c r="A565" t="s">
        <v>2575</v>
      </c>
      <c r="B565" t="s">
        <v>72</v>
      </c>
      <c r="C565">
        <v>29.95</v>
      </c>
      <c r="D565">
        <v>10</v>
      </c>
      <c r="E565">
        <v>15.15</v>
      </c>
      <c r="F565">
        <v>10</v>
      </c>
      <c r="G565" t="s">
        <v>216</v>
      </c>
      <c r="H565">
        <v>200</v>
      </c>
      <c r="I565" s="80" t="s">
        <v>2985</v>
      </c>
      <c r="K565" s="78">
        <f>((VLOOKUP(A565,ProdCat!A$1:K$3000,11,FALSE))+(VLOOKUP(A565,ProdCat!A$2:K$3000,8,FALSE)))</f>
        <v>29.95</v>
      </c>
      <c r="L565" s="78">
        <f>((VLOOKUP(A565,ProdCat!A$1:K$3000,10,FALSE)+(VLOOKUP(A565,ProdCat!A$2:K$3000,8,FALSE))))</f>
        <v>15.15</v>
      </c>
      <c r="M565" s="79" t="str">
        <f t="shared" si="27"/>
        <v/>
      </c>
      <c r="N565" s="79" t="str">
        <f t="shared" si="28"/>
        <v/>
      </c>
      <c r="O565" s="79" t="str">
        <f t="shared" si="29"/>
        <v/>
      </c>
    </row>
    <row r="566" spans="1:15" x14ac:dyDescent="0.2">
      <c r="A566" t="s">
        <v>2576</v>
      </c>
      <c r="B566" t="s">
        <v>68</v>
      </c>
      <c r="C566">
        <v>33.85</v>
      </c>
      <c r="D566">
        <v>10</v>
      </c>
      <c r="E566">
        <v>17.05</v>
      </c>
      <c r="F566">
        <v>10</v>
      </c>
      <c r="G566" t="s">
        <v>216</v>
      </c>
      <c r="H566">
        <v>90</v>
      </c>
      <c r="I566" s="80" t="s">
        <v>2985</v>
      </c>
      <c r="K566" s="78">
        <f>((VLOOKUP(A566,ProdCat!A$1:K$3000,11,FALSE))+(VLOOKUP(A566,ProdCat!A$2:K$3000,8,FALSE)))</f>
        <v>33.85</v>
      </c>
      <c r="L566" s="78">
        <f>((VLOOKUP(A566,ProdCat!A$1:K$3000,10,FALSE)+(VLOOKUP(A566,ProdCat!A$2:K$3000,8,FALSE))))</f>
        <v>17.05</v>
      </c>
      <c r="M566" s="79" t="str">
        <f t="shared" si="27"/>
        <v/>
      </c>
      <c r="N566" s="79" t="str">
        <f t="shared" si="28"/>
        <v/>
      </c>
      <c r="O566" s="79" t="str">
        <f t="shared" si="29"/>
        <v/>
      </c>
    </row>
    <row r="567" spans="1:15" x14ac:dyDescent="0.2">
      <c r="A567" t="s">
        <v>2577</v>
      </c>
      <c r="B567" t="s">
        <v>73</v>
      </c>
      <c r="C567">
        <v>37.75</v>
      </c>
      <c r="D567">
        <v>10</v>
      </c>
      <c r="E567">
        <v>18.95</v>
      </c>
      <c r="F567">
        <v>10</v>
      </c>
      <c r="G567" t="s">
        <v>216</v>
      </c>
      <c r="H567">
        <v>10</v>
      </c>
      <c r="I567" s="80" t="s">
        <v>2985</v>
      </c>
      <c r="K567" s="78">
        <f>((VLOOKUP(A567,ProdCat!A$1:K$3000,11,FALSE))+(VLOOKUP(A567,ProdCat!A$2:K$3000,8,FALSE)))</f>
        <v>37.75</v>
      </c>
      <c r="L567" s="78">
        <f>((VLOOKUP(A567,ProdCat!A$1:K$3000,10,FALSE)+(VLOOKUP(A567,ProdCat!A$2:K$3000,8,FALSE))))</f>
        <v>18.95</v>
      </c>
      <c r="M567" s="79" t="str">
        <f t="shared" ref="M567:M625" si="30">IF(C567=K567,"","FIX")</f>
        <v/>
      </c>
      <c r="N567" s="79" t="str">
        <f t="shared" ref="N567:N625" si="31">IF(E567=L567,"","FIX")</f>
        <v/>
      </c>
      <c r="O567" s="79" t="str">
        <f t="shared" ref="O567:O625" si="32">IF(H567&lt;D567,"Do not list","")</f>
        <v/>
      </c>
    </row>
    <row r="568" spans="1:15" x14ac:dyDescent="0.2">
      <c r="A568" t="s">
        <v>3545</v>
      </c>
      <c r="B568" t="s">
        <v>192</v>
      </c>
      <c r="C568">
        <v>28.15</v>
      </c>
      <c r="D568">
        <v>10</v>
      </c>
      <c r="E568">
        <v>14.25</v>
      </c>
      <c r="F568">
        <v>5</v>
      </c>
      <c r="G568" t="s">
        <v>216</v>
      </c>
      <c r="H568">
        <v>70</v>
      </c>
      <c r="I568" s="80" t="s">
        <v>2985</v>
      </c>
      <c r="K568" s="78">
        <f>((VLOOKUP(A568,ProdCat!A$1:K$3000,11,FALSE))+(VLOOKUP(A568,ProdCat!A$2:K$3000,8,FALSE)))</f>
        <v>28.15</v>
      </c>
      <c r="L568" s="78">
        <f>((VLOOKUP(A568,ProdCat!A$1:K$3000,10,FALSE)+(VLOOKUP(A568,ProdCat!A$2:K$3000,8,FALSE))))</f>
        <v>14.25</v>
      </c>
      <c r="M568" s="79" t="str">
        <f t="shared" si="30"/>
        <v/>
      </c>
      <c r="N568" s="79" t="str">
        <f t="shared" si="31"/>
        <v/>
      </c>
      <c r="O568" s="79" t="str">
        <f t="shared" si="32"/>
        <v/>
      </c>
    </row>
    <row r="569" spans="1:15" x14ac:dyDescent="0.2">
      <c r="A569" t="s">
        <v>3207</v>
      </c>
      <c r="B569" t="s">
        <v>2573</v>
      </c>
      <c r="C569">
        <v>31</v>
      </c>
      <c r="D569">
        <v>10</v>
      </c>
      <c r="E569">
        <v>15.65</v>
      </c>
      <c r="F569">
        <v>10</v>
      </c>
      <c r="G569" t="s">
        <v>216</v>
      </c>
      <c r="H569">
        <v>110</v>
      </c>
      <c r="I569" s="80" t="s">
        <v>2985</v>
      </c>
      <c r="K569" s="78">
        <f>((VLOOKUP(A569,ProdCat!A$1:K$3000,11,FALSE))+(VLOOKUP(A569,ProdCat!A$2:K$3000,8,FALSE)))</f>
        <v>31</v>
      </c>
      <c r="L569" s="78">
        <f>((VLOOKUP(A569,ProdCat!A$1:K$3000,10,FALSE)+(VLOOKUP(A569,ProdCat!A$2:K$3000,8,FALSE))))</f>
        <v>15.65</v>
      </c>
      <c r="M569" s="79" t="str">
        <f t="shared" si="30"/>
        <v/>
      </c>
      <c r="N569" s="79" t="str">
        <f t="shared" si="31"/>
        <v/>
      </c>
      <c r="O569" s="79" t="str">
        <f t="shared" si="32"/>
        <v/>
      </c>
    </row>
    <row r="570" spans="1:15" x14ac:dyDescent="0.2">
      <c r="A570" t="s">
        <v>3173</v>
      </c>
      <c r="B570" t="s">
        <v>2986</v>
      </c>
      <c r="C570">
        <v>35.1</v>
      </c>
      <c r="D570">
        <v>10</v>
      </c>
      <c r="E570">
        <v>17.649999999999999</v>
      </c>
      <c r="F570">
        <v>10</v>
      </c>
      <c r="G570" t="s">
        <v>216</v>
      </c>
      <c r="H570">
        <v>40</v>
      </c>
      <c r="I570" s="80" t="s">
        <v>2985</v>
      </c>
      <c r="K570" s="78">
        <f>((VLOOKUP(A570,ProdCat!A$1:K$3000,11,FALSE))+(VLOOKUP(A570,ProdCat!A$2:K$3000,8,FALSE)))</f>
        <v>35.1</v>
      </c>
      <c r="L570" s="78">
        <f>((VLOOKUP(A570,ProdCat!A$1:K$3000,10,FALSE)+(VLOOKUP(A570,ProdCat!A$2:K$3000,8,FALSE))))</f>
        <v>17.649999999999999</v>
      </c>
      <c r="M570" s="79" t="str">
        <f t="shared" si="30"/>
        <v/>
      </c>
      <c r="N570" s="79" t="str">
        <f t="shared" si="31"/>
        <v/>
      </c>
      <c r="O570" s="79" t="str">
        <f t="shared" si="32"/>
        <v/>
      </c>
    </row>
    <row r="571" spans="1:15" x14ac:dyDescent="0.2">
      <c r="A571" t="s">
        <v>3208</v>
      </c>
      <c r="B571" t="s">
        <v>3050</v>
      </c>
      <c r="C571">
        <v>38.950000000000003</v>
      </c>
      <c r="D571">
        <v>10</v>
      </c>
      <c r="E571">
        <v>19.55</v>
      </c>
      <c r="F571">
        <v>10</v>
      </c>
      <c r="G571" t="s">
        <v>216</v>
      </c>
      <c r="H571">
        <v>30</v>
      </c>
      <c r="I571" s="80" t="s">
        <v>2985</v>
      </c>
      <c r="K571" s="78">
        <f>((VLOOKUP(A571,ProdCat!A$1:K$3000,11,FALSE))+(VLOOKUP(A571,ProdCat!A$2:K$3000,8,FALSE)))</f>
        <v>38.950000000000003</v>
      </c>
      <c r="L571" s="78">
        <f>((VLOOKUP(A571,ProdCat!A$1:K$3000,10,FALSE)+(VLOOKUP(A571,ProdCat!A$2:K$3000,8,FALSE))))</f>
        <v>19.55</v>
      </c>
      <c r="M571" s="79" t="str">
        <f t="shared" si="30"/>
        <v/>
      </c>
      <c r="N571" s="79" t="str">
        <f t="shared" si="31"/>
        <v/>
      </c>
      <c r="O571" s="79" t="str">
        <f t="shared" si="32"/>
        <v/>
      </c>
    </row>
    <row r="572" spans="1:15" x14ac:dyDescent="0.2">
      <c r="A572" t="s">
        <v>2864</v>
      </c>
      <c r="B572" t="s">
        <v>74</v>
      </c>
      <c r="C572">
        <v>26.55</v>
      </c>
      <c r="D572">
        <v>10</v>
      </c>
      <c r="E572">
        <v>13.75</v>
      </c>
      <c r="F572">
        <v>10</v>
      </c>
      <c r="G572" t="s">
        <v>2865</v>
      </c>
      <c r="H572">
        <v>70</v>
      </c>
      <c r="I572" s="80" t="s">
        <v>2985</v>
      </c>
      <c r="K572" s="78">
        <f>((VLOOKUP(A572,ProdCat!A$1:K$3000,11,FALSE))+(VLOOKUP(A572,ProdCat!A$2:K$3000,8,FALSE)))</f>
        <v>26.55</v>
      </c>
      <c r="L572" s="78">
        <f>((VLOOKUP(A572,ProdCat!A$1:K$3000,10,FALSE)+(VLOOKUP(A572,ProdCat!A$2:K$3000,8,FALSE))))</f>
        <v>13.75</v>
      </c>
      <c r="M572" s="79" t="str">
        <f t="shared" si="30"/>
        <v/>
      </c>
      <c r="N572" s="79" t="str">
        <f t="shared" si="31"/>
        <v/>
      </c>
      <c r="O572" s="79" t="str">
        <f t="shared" si="32"/>
        <v/>
      </c>
    </row>
    <row r="573" spans="1:15" x14ac:dyDescent="0.2">
      <c r="A573" t="s">
        <v>2866</v>
      </c>
      <c r="B573" t="s">
        <v>72</v>
      </c>
      <c r="C573">
        <v>30.45</v>
      </c>
      <c r="D573">
        <v>10</v>
      </c>
      <c r="E573">
        <v>15.65</v>
      </c>
      <c r="F573">
        <v>10</v>
      </c>
      <c r="G573" t="s">
        <v>2865</v>
      </c>
      <c r="H573">
        <v>60</v>
      </c>
      <c r="I573" s="80" t="s">
        <v>2985</v>
      </c>
      <c r="K573" s="78">
        <f>((VLOOKUP(A573,ProdCat!A$1:K$3000,11,FALSE))+(VLOOKUP(A573,ProdCat!A$2:K$3000,8,FALSE)))</f>
        <v>30.45</v>
      </c>
      <c r="L573" s="78">
        <f>((VLOOKUP(A573,ProdCat!A$1:K$3000,10,FALSE)+(VLOOKUP(A573,ProdCat!A$2:K$3000,8,FALSE))))</f>
        <v>15.65</v>
      </c>
      <c r="M573" s="79" t="str">
        <f t="shared" si="30"/>
        <v/>
      </c>
      <c r="N573" s="79" t="str">
        <f t="shared" si="31"/>
        <v/>
      </c>
      <c r="O573" s="79" t="str">
        <f t="shared" si="32"/>
        <v/>
      </c>
    </row>
    <row r="574" spans="1:15" x14ac:dyDescent="0.2">
      <c r="A574" t="s">
        <v>2867</v>
      </c>
      <c r="B574" t="s">
        <v>68</v>
      </c>
      <c r="C574">
        <v>34.35</v>
      </c>
      <c r="D574">
        <v>10</v>
      </c>
      <c r="E574">
        <v>17.55</v>
      </c>
      <c r="F574">
        <v>10</v>
      </c>
      <c r="G574" t="s">
        <v>2865</v>
      </c>
      <c r="H574">
        <v>30</v>
      </c>
      <c r="I574" s="80" t="s">
        <v>2985</v>
      </c>
      <c r="K574" s="78">
        <f>((VLOOKUP(A574,ProdCat!A$1:K$3000,11,FALSE))+(VLOOKUP(A574,ProdCat!A$2:K$3000,8,FALSE)))</f>
        <v>34.35</v>
      </c>
      <c r="L574" s="78">
        <f>((VLOOKUP(A574,ProdCat!A$1:K$3000,10,FALSE)+(VLOOKUP(A574,ProdCat!A$2:K$3000,8,FALSE))))</f>
        <v>17.55</v>
      </c>
      <c r="M574" s="79" t="str">
        <f t="shared" si="30"/>
        <v/>
      </c>
      <c r="N574" s="79" t="str">
        <f t="shared" si="31"/>
        <v/>
      </c>
      <c r="O574" s="79" t="str">
        <f t="shared" si="32"/>
        <v/>
      </c>
    </row>
    <row r="575" spans="1:15" x14ac:dyDescent="0.2">
      <c r="A575" t="s">
        <v>3689</v>
      </c>
      <c r="B575" t="s">
        <v>303</v>
      </c>
      <c r="C575">
        <v>50.55</v>
      </c>
      <c r="D575">
        <v>10</v>
      </c>
      <c r="E575">
        <v>25.45</v>
      </c>
      <c r="F575">
        <v>5</v>
      </c>
      <c r="G575" t="s">
        <v>2865</v>
      </c>
      <c r="H575">
        <v>10</v>
      </c>
      <c r="I575" s="80" t="s">
        <v>2985</v>
      </c>
      <c r="K575" s="78">
        <f>((VLOOKUP(A575,ProdCat!A$1:K$3000,11,FALSE))+(VLOOKUP(A575,ProdCat!A$2:K$3000,8,FALSE)))</f>
        <v>50.55</v>
      </c>
      <c r="L575" s="78">
        <f>((VLOOKUP(A575,ProdCat!A$1:K$3000,10,FALSE)+(VLOOKUP(A575,ProdCat!A$2:K$3000,8,FALSE))))</f>
        <v>25.45</v>
      </c>
      <c r="M575" s="79" t="str">
        <f t="shared" si="30"/>
        <v/>
      </c>
      <c r="N575" s="79" t="str">
        <f t="shared" si="31"/>
        <v/>
      </c>
      <c r="O575" s="79" t="str">
        <f t="shared" si="32"/>
        <v/>
      </c>
    </row>
    <row r="576" spans="1:15" x14ac:dyDescent="0.2">
      <c r="A576" t="s">
        <v>2740</v>
      </c>
      <c r="B576" t="s">
        <v>74</v>
      </c>
      <c r="C576">
        <v>26.05</v>
      </c>
      <c r="D576">
        <v>10</v>
      </c>
      <c r="E576">
        <v>13.25</v>
      </c>
      <c r="F576">
        <v>10</v>
      </c>
      <c r="G576" t="s">
        <v>103</v>
      </c>
      <c r="H576">
        <v>370</v>
      </c>
      <c r="I576" s="80" t="s">
        <v>2985</v>
      </c>
      <c r="K576" s="78">
        <f>((VLOOKUP(A576,ProdCat!A$1:K$3000,11,FALSE))+(VLOOKUP(A576,ProdCat!A$2:K$3000,8,FALSE)))</f>
        <v>26.05</v>
      </c>
      <c r="L576" s="78">
        <f>((VLOOKUP(A576,ProdCat!A$1:K$3000,10,FALSE)+(VLOOKUP(A576,ProdCat!A$2:K$3000,8,FALSE))))</f>
        <v>13.25</v>
      </c>
      <c r="M576" s="79" t="str">
        <f t="shared" si="30"/>
        <v/>
      </c>
      <c r="N576" s="79" t="str">
        <f t="shared" si="31"/>
        <v/>
      </c>
      <c r="O576" s="79" t="str">
        <f t="shared" si="32"/>
        <v/>
      </c>
    </row>
    <row r="577" spans="1:15" x14ac:dyDescent="0.2">
      <c r="A577" t="s">
        <v>2741</v>
      </c>
      <c r="B577" t="s">
        <v>72</v>
      </c>
      <c r="C577">
        <v>29.95</v>
      </c>
      <c r="D577">
        <v>10</v>
      </c>
      <c r="E577">
        <v>15.15</v>
      </c>
      <c r="F577">
        <v>10</v>
      </c>
      <c r="G577" t="s">
        <v>103</v>
      </c>
      <c r="H577">
        <v>60</v>
      </c>
      <c r="I577" s="80" t="s">
        <v>2985</v>
      </c>
      <c r="K577" s="78">
        <f>((VLOOKUP(A577,ProdCat!A$1:K$3000,11,FALSE))+(VLOOKUP(A577,ProdCat!A$2:K$3000,8,FALSE)))</f>
        <v>29.95</v>
      </c>
      <c r="L577" s="78">
        <f>((VLOOKUP(A577,ProdCat!A$1:K$3000,10,FALSE)+(VLOOKUP(A577,ProdCat!A$2:K$3000,8,FALSE))))</f>
        <v>15.15</v>
      </c>
      <c r="M577" s="79" t="str">
        <f t="shared" si="30"/>
        <v/>
      </c>
      <c r="N577" s="79" t="str">
        <f t="shared" si="31"/>
        <v/>
      </c>
      <c r="O577" s="79" t="str">
        <f t="shared" si="32"/>
        <v/>
      </c>
    </row>
    <row r="578" spans="1:15" x14ac:dyDescent="0.2">
      <c r="A578" t="s">
        <v>3636</v>
      </c>
      <c r="B578" t="s">
        <v>192</v>
      </c>
      <c r="C578">
        <v>28.15</v>
      </c>
      <c r="D578">
        <v>10</v>
      </c>
      <c r="E578">
        <v>14.25</v>
      </c>
      <c r="F578">
        <v>5</v>
      </c>
      <c r="G578" t="s">
        <v>103</v>
      </c>
      <c r="H578">
        <v>10</v>
      </c>
      <c r="I578" s="80" t="s">
        <v>2985</v>
      </c>
      <c r="K578" s="78">
        <f>((VLOOKUP(A578,ProdCat!A$1:K$3000,11,FALSE))+(VLOOKUP(A578,ProdCat!A$2:K$3000,8,FALSE)))</f>
        <v>28.15</v>
      </c>
      <c r="L578" s="78">
        <f>((VLOOKUP(A578,ProdCat!A$1:K$3000,10,FALSE)+(VLOOKUP(A578,ProdCat!A$2:K$3000,8,FALSE))))</f>
        <v>14.25</v>
      </c>
      <c r="M578" s="79" t="str">
        <f t="shared" si="30"/>
        <v/>
      </c>
      <c r="N578" s="79" t="str">
        <f t="shared" si="31"/>
        <v/>
      </c>
      <c r="O578" s="79" t="str">
        <f t="shared" si="32"/>
        <v/>
      </c>
    </row>
    <row r="579" spans="1:15" x14ac:dyDescent="0.2">
      <c r="A579" t="s">
        <v>3365</v>
      </c>
      <c r="B579" t="s">
        <v>2573</v>
      </c>
      <c r="C579">
        <v>31</v>
      </c>
      <c r="D579">
        <v>10</v>
      </c>
      <c r="E579">
        <v>15.65</v>
      </c>
      <c r="F579">
        <v>10</v>
      </c>
      <c r="G579" t="s">
        <v>103</v>
      </c>
      <c r="H579">
        <v>10</v>
      </c>
      <c r="I579" s="80" t="s">
        <v>2985</v>
      </c>
      <c r="K579" s="78">
        <f>((VLOOKUP(A579,ProdCat!A$1:K$3000,11,FALSE))+(VLOOKUP(A579,ProdCat!A$2:K$3000,8,FALSE)))</f>
        <v>31</v>
      </c>
      <c r="L579" s="78">
        <f>((VLOOKUP(A579,ProdCat!A$1:K$3000,10,FALSE)+(VLOOKUP(A579,ProdCat!A$2:K$3000,8,FALSE))))</f>
        <v>15.65</v>
      </c>
      <c r="M579" s="79" t="str">
        <f t="shared" si="30"/>
        <v/>
      </c>
      <c r="N579" s="79" t="str">
        <f t="shared" si="31"/>
        <v/>
      </c>
      <c r="O579" s="79" t="str">
        <f t="shared" si="32"/>
        <v/>
      </c>
    </row>
    <row r="580" spans="1:15" x14ac:dyDescent="0.2">
      <c r="A580" t="s">
        <v>3174</v>
      </c>
      <c r="B580" t="s">
        <v>2986</v>
      </c>
      <c r="C580">
        <v>35.1</v>
      </c>
      <c r="D580">
        <v>10</v>
      </c>
      <c r="E580">
        <v>17.649999999999999</v>
      </c>
      <c r="F580">
        <v>10</v>
      </c>
      <c r="G580" t="s">
        <v>103</v>
      </c>
      <c r="H580">
        <v>30</v>
      </c>
      <c r="I580" s="80" t="s">
        <v>2985</v>
      </c>
      <c r="K580" s="78">
        <f>((VLOOKUP(A580,ProdCat!A$1:K$3000,11,FALSE))+(VLOOKUP(A580,ProdCat!A$2:K$3000,8,FALSE)))</f>
        <v>35.1</v>
      </c>
      <c r="L580" s="78">
        <f>((VLOOKUP(A580,ProdCat!A$1:K$3000,10,FALSE)+(VLOOKUP(A580,ProdCat!A$2:K$3000,8,FALSE))))</f>
        <v>17.649999999999999</v>
      </c>
      <c r="M580" s="79" t="str">
        <f t="shared" si="30"/>
        <v/>
      </c>
      <c r="N580" s="79" t="str">
        <f t="shared" si="31"/>
        <v/>
      </c>
      <c r="O580" s="79" t="str">
        <f t="shared" si="32"/>
        <v/>
      </c>
    </row>
    <row r="581" spans="1:15" x14ac:dyDescent="0.2">
      <c r="A581" t="s">
        <v>3366</v>
      </c>
      <c r="B581" t="s">
        <v>3050</v>
      </c>
      <c r="C581">
        <v>38.950000000000003</v>
      </c>
      <c r="D581">
        <v>10</v>
      </c>
      <c r="E581">
        <v>19.55</v>
      </c>
      <c r="F581">
        <v>10</v>
      </c>
      <c r="G581" t="s">
        <v>103</v>
      </c>
      <c r="H581">
        <v>270</v>
      </c>
      <c r="I581" s="80" t="s">
        <v>2985</v>
      </c>
      <c r="K581" s="78">
        <f>((VLOOKUP(A581,ProdCat!A$1:K$3000,11,FALSE))+(VLOOKUP(A581,ProdCat!A$2:K$3000,8,FALSE)))</f>
        <v>38.950000000000003</v>
      </c>
      <c r="L581" s="78">
        <f>((VLOOKUP(A581,ProdCat!A$1:K$3000,10,FALSE)+(VLOOKUP(A581,ProdCat!A$2:K$3000,8,FALSE))))</f>
        <v>19.55</v>
      </c>
      <c r="M581" s="79" t="str">
        <f t="shared" si="30"/>
        <v/>
      </c>
      <c r="N581" s="79" t="str">
        <f t="shared" si="31"/>
        <v/>
      </c>
      <c r="O581" s="79" t="str">
        <f t="shared" si="32"/>
        <v/>
      </c>
    </row>
    <row r="582" spans="1:15" x14ac:dyDescent="0.2">
      <c r="A582" t="s">
        <v>2799</v>
      </c>
      <c r="B582" t="s">
        <v>74</v>
      </c>
      <c r="C582">
        <v>26.05</v>
      </c>
      <c r="D582">
        <v>10</v>
      </c>
      <c r="E582">
        <v>13.25</v>
      </c>
      <c r="F582">
        <v>10</v>
      </c>
      <c r="G582" t="s">
        <v>217</v>
      </c>
      <c r="H582">
        <v>60</v>
      </c>
      <c r="I582" s="80" t="s">
        <v>2985</v>
      </c>
      <c r="K582" s="78">
        <f>((VLOOKUP(A582,ProdCat!A$1:K$3000,11,FALSE))+(VLOOKUP(A582,ProdCat!A$2:K$3000,8,FALSE)))</f>
        <v>26.05</v>
      </c>
      <c r="L582" s="78">
        <f>((VLOOKUP(A582,ProdCat!A$1:K$3000,10,FALSE)+(VLOOKUP(A582,ProdCat!A$2:K$3000,8,FALSE))))</f>
        <v>13.25</v>
      </c>
      <c r="M582" s="79" t="str">
        <f t="shared" si="30"/>
        <v/>
      </c>
      <c r="N582" s="79" t="str">
        <f t="shared" si="31"/>
        <v/>
      </c>
      <c r="O582" s="79" t="str">
        <f t="shared" si="32"/>
        <v/>
      </c>
    </row>
    <row r="583" spans="1:15" x14ac:dyDescent="0.2">
      <c r="A583" t="s">
        <v>2800</v>
      </c>
      <c r="B583" t="s">
        <v>72</v>
      </c>
      <c r="C583">
        <v>29.95</v>
      </c>
      <c r="D583">
        <v>10</v>
      </c>
      <c r="E583">
        <v>15.15</v>
      </c>
      <c r="F583">
        <v>10</v>
      </c>
      <c r="G583" t="s">
        <v>217</v>
      </c>
      <c r="H583">
        <v>70</v>
      </c>
      <c r="I583" s="80" t="s">
        <v>2985</v>
      </c>
      <c r="K583" s="78">
        <f>((VLOOKUP(A583,ProdCat!A$1:K$3000,11,FALSE))+(VLOOKUP(A583,ProdCat!A$2:K$3000,8,FALSE)))</f>
        <v>29.95</v>
      </c>
      <c r="L583" s="78">
        <f>((VLOOKUP(A583,ProdCat!A$1:K$3000,10,FALSE)+(VLOOKUP(A583,ProdCat!A$2:K$3000,8,FALSE))))</f>
        <v>15.15</v>
      </c>
      <c r="M583" s="79" t="str">
        <f t="shared" si="30"/>
        <v/>
      </c>
      <c r="N583" s="79" t="str">
        <f t="shared" si="31"/>
        <v/>
      </c>
      <c r="O583" s="79" t="str">
        <f t="shared" si="32"/>
        <v/>
      </c>
    </row>
    <row r="584" spans="1:15" x14ac:dyDescent="0.2">
      <c r="A584" t="s">
        <v>3175</v>
      </c>
      <c r="B584" t="s">
        <v>73</v>
      </c>
      <c r="C584">
        <v>37.75</v>
      </c>
      <c r="D584">
        <v>10</v>
      </c>
      <c r="E584">
        <v>18.95</v>
      </c>
      <c r="F584">
        <v>10</v>
      </c>
      <c r="G584" t="s">
        <v>217</v>
      </c>
      <c r="H584">
        <v>50</v>
      </c>
      <c r="I584" s="80" t="s">
        <v>2985</v>
      </c>
      <c r="K584" s="78">
        <f>((VLOOKUP(A584,ProdCat!A$1:K$3000,11,FALSE))+(VLOOKUP(A584,ProdCat!A$2:K$3000,8,FALSE)))</f>
        <v>37.75</v>
      </c>
      <c r="L584" s="78">
        <f>((VLOOKUP(A584,ProdCat!A$1:K$3000,10,FALSE)+(VLOOKUP(A584,ProdCat!A$2:K$3000,8,FALSE))))</f>
        <v>18.95</v>
      </c>
      <c r="M584" s="79" t="str">
        <f t="shared" si="30"/>
        <v/>
      </c>
      <c r="N584" s="79" t="str">
        <f t="shared" si="31"/>
        <v/>
      </c>
      <c r="O584" s="79" t="str">
        <f t="shared" si="32"/>
        <v/>
      </c>
    </row>
    <row r="585" spans="1:15" x14ac:dyDescent="0.2">
      <c r="A585" t="s">
        <v>1239</v>
      </c>
      <c r="B585" t="s">
        <v>3158</v>
      </c>
      <c r="C585">
        <v>4.2</v>
      </c>
      <c r="D585">
        <v>50</v>
      </c>
      <c r="E585">
        <v>2.0499999999999998</v>
      </c>
      <c r="F585">
        <v>25</v>
      </c>
      <c r="G585" t="s">
        <v>218</v>
      </c>
      <c r="H585">
        <v>18720</v>
      </c>
      <c r="I585" s="80" t="s">
        <v>2985</v>
      </c>
      <c r="K585" s="78">
        <f>((VLOOKUP(A585,ProdCat!A$1:K$3000,11,FALSE))+(VLOOKUP(A585,ProdCat!A$2:K$3000,8,FALSE)))</f>
        <v>4.2</v>
      </c>
      <c r="L585" s="78">
        <f>((VLOOKUP(A585,ProdCat!A$1:K$3000,10,FALSE)+(VLOOKUP(A585,ProdCat!A$2:K$3000,8,FALSE))))</f>
        <v>2.0499999999999998</v>
      </c>
      <c r="M585" s="79" t="str">
        <f t="shared" si="30"/>
        <v/>
      </c>
      <c r="N585" s="79" t="str">
        <f t="shared" si="31"/>
        <v/>
      </c>
      <c r="O585" s="79" t="str">
        <f t="shared" si="32"/>
        <v/>
      </c>
    </row>
    <row r="586" spans="1:15" x14ac:dyDescent="0.2">
      <c r="A586" t="s">
        <v>1240</v>
      </c>
      <c r="B586" t="s">
        <v>3030</v>
      </c>
      <c r="C586">
        <v>5.15</v>
      </c>
      <c r="D586">
        <v>50</v>
      </c>
      <c r="E586">
        <v>2.5</v>
      </c>
      <c r="F586">
        <v>25</v>
      </c>
      <c r="G586" t="s">
        <v>218</v>
      </c>
      <c r="H586">
        <v>120</v>
      </c>
      <c r="I586" s="80" t="s">
        <v>2985</v>
      </c>
      <c r="K586" s="78">
        <f>((VLOOKUP(A586,ProdCat!A$1:K$3000,11,FALSE))+(VLOOKUP(A586,ProdCat!A$2:K$3000,8,FALSE)))</f>
        <v>5.15</v>
      </c>
      <c r="L586" s="78">
        <f>((VLOOKUP(A586,ProdCat!A$1:K$3000,10,FALSE)+(VLOOKUP(A586,ProdCat!A$2:K$3000,8,FALSE))))</f>
        <v>2.5</v>
      </c>
      <c r="M586" s="79" t="str">
        <f t="shared" si="30"/>
        <v/>
      </c>
      <c r="N586" s="79" t="str">
        <f t="shared" si="31"/>
        <v/>
      </c>
      <c r="O586" s="79" t="str">
        <f t="shared" si="32"/>
        <v/>
      </c>
    </row>
    <row r="587" spans="1:15" x14ac:dyDescent="0.2">
      <c r="A587" t="s">
        <v>1241</v>
      </c>
      <c r="B587" t="s">
        <v>80</v>
      </c>
      <c r="C587">
        <v>8.6999999999999993</v>
      </c>
      <c r="D587">
        <v>10</v>
      </c>
      <c r="E587">
        <v>4.25</v>
      </c>
      <c r="F587">
        <v>10</v>
      </c>
      <c r="G587" t="s">
        <v>218</v>
      </c>
      <c r="H587">
        <v>720</v>
      </c>
      <c r="I587" s="80" t="s">
        <v>2985</v>
      </c>
      <c r="K587" s="78">
        <f>((VLOOKUP(A587,ProdCat!A$1:K$3000,11,FALSE))+(VLOOKUP(A587,ProdCat!A$2:K$3000,8,FALSE)))</f>
        <v>8.6999999999999993</v>
      </c>
      <c r="L587" s="78">
        <f>((VLOOKUP(A587,ProdCat!A$1:K$3000,10,FALSE)+(VLOOKUP(A587,ProdCat!A$2:K$3000,8,FALSE))))</f>
        <v>4.25</v>
      </c>
      <c r="M587" s="79" t="str">
        <f t="shared" si="30"/>
        <v/>
      </c>
      <c r="N587" s="79" t="str">
        <f t="shared" si="31"/>
        <v/>
      </c>
      <c r="O587" s="79" t="str">
        <f t="shared" si="32"/>
        <v/>
      </c>
    </row>
    <row r="588" spans="1:15" x14ac:dyDescent="0.2">
      <c r="A588" t="s">
        <v>1242</v>
      </c>
      <c r="B588" t="s">
        <v>65</v>
      </c>
      <c r="C588">
        <v>12.6</v>
      </c>
      <c r="D588">
        <v>10</v>
      </c>
      <c r="E588">
        <v>6.15</v>
      </c>
      <c r="F588">
        <v>10</v>
      </c>
      <c r="G588" t="s">
        <v>218</v>
      </c>
      <c r="H588">
        <v>2670</v>
      </c>
      <c r="I588" s="80" t="s">
        <v>2985</v>
      </c>
      <c r="K588" s="78">
        <f>((VLOOKUP(A588,ProdCat!A$1:K$3000,11,FALSE))+(VLOOKUP(A588,ProdCat!A$2:K$3000,8,FALSE)))</f>
        <v>12.6</v>
      </c>
      <c r="L588" s="78">
        <f>((VLOOKUP(A588,ProdCat!A$1:K$3000,10,FALSE)+(VLOOKUP(A588,ProdCat!A$2:K$3000,8,FALSE))))</f>
        <v>6.15</v>
      </c>
      <c r="M588" s="79" t="str">
        <f t="shared" si="30"/>
        <v/>
      </c>
      <c r="N588" s="79" t="str">
        <f t="shared" si="31"/>
        <v/>
      </c>
      <c r="O588" s="79" t="str">
        <f t="shared" si="32"/>
        <v/>
      </c>
    </row>
    <row r="589" spans="1:15" x14ac:dyDescent="0.2">
      <c r="A589" t="s">
        <v>1243</v>
      </c>
      <c r="B589" t="s">
        <v>66</v>
      </c>
      <c r="C589">
        <v>16.5</v>
      </c>
      <c r="D589">
        <v>10</v>
      </c>
      <c r="E589">
        <v>8.0500000000000007</v>
      </c>
      <c r="F589">
        <v>10</v>
      </c>
      <c r="G589" t="s">
        <v>218</v>
      </c>
      <c r="H589">
        <v>1020</v>
      </c>
      <c r="I589" s="80" t="s">
        <v>2985</v>
      </c>
      <c r="K589" s="78">
        <f>((VLOOKUP(A589,ProdCat!A$1:K$3000,11,FALSE))+(VLOOKUP(A589,ProdCat!A$2:K$3000,8,FALSE)))</f>
        <v>16.5</v>
      </c>
      <c r="L589" s="78">
        <f>((VLOOKUP(A589,ProdCat!A$1:K$3000,10,FALSE)+(VLOOKUP(A589,ProdCat!A$2:K$3000,8,FALSE))))</f>
        <v>8.0500000000000007</v>
      </c>
      <c r="M589" s="79" t="str">
        <f t="shared" si="30"/>
        <v/>
      </c>
      <c r="N589" s="79" t="str">
        <f t="shared" si="31"/>
        <v/>
      </c>
      <c r="O589" s="79" t="str">
        <f t="shared" si="32"/>
        <v/>
      </c>
    </row>
    <row r="590" spans="1:15" x14ac:dyDescent="0.2">
      <c r="A590" t="s">
        <v>1244</v>
      </c>
      <c r="B590" t="s">
        <v>67</v>
      </c>
      <c r="C590">
        <v>19.25</v>
      </c>
      <c r="D590">
        <v>10</v>
      </c>
      <c r="E590">
        <v>9.4</v>
      </c>
      <c r="F590">
        <v>10</v>
      </c>
      <c r="G590" t="s">
        <v>218</v>
      </c>
      <c r="H590">
        <v>1300</v>
      </c>
      <c r="I590" s="80" t="s">
        <v>2985</v>
      </c>
      <c r="K590" s="78">
        <f>((VLOOKUP(A590,ProdCat!A$1:K$3000,11,FALSE))+(VLOOKUP(A590,ProdCat!A$2:K$3000,8,FALSE)))</f>
        <v>19.25</v>
      </c>
      <c r="L590" s="78">
        <f>((VLOOKUP(A590,ProdCat!A$1:K$3000,10,FALSE)+(VLOOKUP(A590,ProdCat!A$2:K$3000,8,FALSE))))</f>
        <v>9.4</v>
      </c>
      <c r="M590" s="79" t="str">
        <f t="shared" si="30"/>
        <v/>
      </c>
      <c r="N590" s="79" t="str">
        <f t="shared" si="31"/>
        <v/>
      </c>
      <c r="O590" s="79" t="str">
        <f t="shared" si="32"/>
        <v/>
      </c>
    </row>
    <row r="591" spans="1:15" x14ac:dyDescent="0.2">
      <c r="A591" t="s">
        <v>1245</v>
      </c>
      <c r="B591" t="s">
        <v>2572</v>
      </c>
      <c r="C591">
        <v>22.05</v>
      </c>
      <c r="D591">
        <v>10</v>
      </c>
      <c r="E591">
        <v>10.75</v>
      </c>
      <c r="F591">
        <v>10</v>
      </c>
      <c r="G591" t="s">
        <v>218</v>
      </c>
      <c r="H591">
        <v>200</v>
      </c>
      <c r="I591" s="80" t="s">
        <v>2985</v>
      </c>
      <c r="K591" s="78">
        <f>((VLOOKUP(A591,ProdCat!A$1:K$3000,11,FALSE))+(VLOOKUP(A591,ProdCat!A$2:K$3000,8,FALSE)))</f>
        <v>22.05</v>
      </c>
      <c r="L591" s="78">
        <f>((VLOOKUP(A591,ProdCat!A$1:K$3000,10,FALSE)+(VLOOKUP(A591,ProdCat!A$2:K$3000,8,FALSE))))</f>
        <v>10.75</v>
      </c>
      <c r="M591" s="79" t="str">
        <f t="shared" si="30"/>
        <v/>
      </c>
      <c r="N591" s="79" t="str">
        <f t="shared" si="31"/>
        <v/>
      </c>
      <c r="O591" s="79" t="str">
        <f t="shared" si="32"/>
        <v/>
      </c>
    </row>
    <row r="592" spans="1:15" x14ac:dyDescent="0.2">
      <c r="A592" t="s">
        <v>532</v>
      </c>
      <c r="B592" t="s">
        <v>3028</v>
      </c>
      <c r="C592">
        <v>4</v>
      </c>
      <c r="D592">
        <v>50</v>
      </c>
      <c r="E592">
        <v>1.95</v>
      </c>
      <c r="F592">
        <v>25</v>
      </c>
      <c r="G592" t="s">
        <v>219</v>
      </c>
      <c r="H592">
        <v>5380</v>
      </c>
      <c r="I592" s="80" t="s">
        <v>2985</v>
      </c>
      <c r="K592" s="78">
        <f>((VLOOKUP(A592,ProdCat!A$1:K$3000,11,FALSE))+(VLOOKUP(A592,ProdCat!A$2:K$3000,8,FALSE)))</f>
        <v>4</v>
      </c>
      <c r="L592" s="78">
        <f>((VLOOKUP(A592,ProdCat!A$1:K$3000,10,FALSE)+(VLOOKUP(A592,ProdCat!A$2:K$3000,8,FALSE))))</f>
        <v>1.95</v>
      </c>
      <c r="M592" s="79" t="str">
        <f t="shared" si="30"/>
        <v/>
      </c>
      <c r="N592" s="79" t="str">
        <f t="shared" si="31"/>
        <v/>
      </c>
      <c r="O592" s="79" t="str">
        <f t="shared" si="32"/>
        <v/>
      </c>
    </row>
    <row r="593" spans="1:15" x14ac:dyDescent="0.2">
      <c r="A593" t="s">
        <v>533</v>
      </c>
      <c r="B593" t="s">
        <v>3029</v>
      </c>
      <c r="C593">
        <v>4.8</v>
      </c>
      <c r="D593">
        <v>50</v>
      </c>
      <c r="E593">
        <v>2.35</v>
      </c>
      <c r="F593">
        <v>25</v>
      </c>
      <c r="G593" t="s">
        <v>219</v>
      </c>
      <c r="H593">
        <v>8280</v>
      </c>
      <c r="I593" s="80" t="s">
        <v>2985</v>
      </c>
      <c r="K593" s="78">
        <f>((VLOOKUP(A593,ProdCat!A$1:K$3000,11,FALSE))+(VLOOKUP(A593,ProdCat!A$2:K$3000,8,FALSE)))</f>
        <v>4.8</v>
      </c>
      <c r="L593" s="78">
        <f>((VLOOKUP(A593,ProdCat!A$1:K$3000,10,FALSE)+(VLOOKUP(A593,ProdCat!A$2:K$3000,8,FALSE))))</f>
        <v>2.35</v>
      </c>
      <c r="M593" s="79" t="str">
        <f t="shared" si="30"/>
        <v/>
      </c>
      <c r="N593" s="79" t="str">
        <f t="shared" si="31"/>
        <v/>
      </c>
      <c r="O593" s="79" t="str">
        <f t="shared" si="32"/>
        <v/>
      </c>
    </row>
    <row r="594" spans="1:15" x14ac:dyDescent="0.2">
      <c r="A594" t="s">
        <v>3481</v>
      </c>
      <c r="B594" t="s">
        <v>80</v>
      </c>
      <c r="C594">
        <v>9</v>
      </c>
      <c r="D594">
        <v>10</v>
      </c>
      <c r="E594">
        <v>4.4000000000000004</v>
      </c>
      <c r="F594">
        <v>10</v>
      </c>
      <c r="G594" t="s">
        <v>2561</v>
      </c>
      <c r="H594">
        <v>120</v>
      </c>
      <c r="I594" s="80" t="s">
        <v>2985</v>
      </c>
      <c r="K594" s="78">
        <f>((VLOOKUP(A594,ProdCat!A$1:K$3000,11,FALSE))+(VLOOKUP(A594,ProdCat!A$2:K$3000,8,FALSE)))</f>
        <v>9</v>
      </c>
      <c r="L594" s="78">
        <f>((VLOOKUP(A594,ProdCat!A$1:K$3000,10,FALSE)+(VLOOKUP(A594,ProdCat!A$2:K$3000,8,FALSE))))</f>
        <v>4.4000000000000004</v>
      </c>
      <c r="M594" s="79" t="str">
        <f t="shared" si="30"/>
        <v/>
      </c>
      <c r="N594" s="79" t="str">
        <f t="shared" si="31"/>
        <v/>
      </c>
      <c r="O594" s="79" t="str">
        <f t="shared" si="32"/>
        <v/>
      </c>
    </row>
    <row r="595" spans="1:15" x14ac:dyDescent="0.2">
      <c r="A595" t="s">
        <v>3176</v>
      </c>
      <c r="B595" t="s">
        <v>65</v>
      </c>
      <c r="C595">
        <v>9</v>
      </c>
      <c r="D595">
        <v>10</v>
      </c>
      <c r="E595">
        <v>4.4000000000000004</v>
      </c>
      <c r="F595">
        <v>10</v>
      </c>
      <c r="G595" t="s">
        <v>2561</v>
      </c>
      <c r="H595">
        <v>220</v>
      </c>
      <c r="I595" s="80" t="s">
        <v>2985</v>
      </c>
      <c r="K595" s="78">
        <f>((VLOOKUP(A595,ProdCat!A$1:K$3000,11,FALSE))+(VLOOKUP(A595,ProdCat!A$2:K$3000,8,FALSE)))</f>
        <v>9</v>
      </c>
      <c r="L595" s="78">
        <f>((VLOOKUP(A595,ProdCat!A$1:K$3000,10,FALSE)+(VLOOKUP(A595,ProdCat!A$2:K$3000,8,FALSE))))</f>
        <v>4.4000000000000004</v>
      </c>
      <c r="M595" s="79" t="str">
        <f t="shared" si="30"/>
        <v/>
      </c>
      <c r="N595" s="79" t="str">
        <f t="shared" si="31"/>
        <v/>
      </c>
      <c r="O595" s="79" t="str">
        <f t="shared" si="32"/>
        <v/>
      </c>
    </row>
    <row r="596" spans="1:15" x14ac:dyDescent="0.2">
      <c r="A596" t="s">
        <v>3482</v>
      </c>
      <c r="B596" t="s">
        <v>66</v>
      </c>
      <c r="C596">
        <v>13.3</v>
      </c>
      <c r="D596">
        <v>10</v>
      </c>
      <c r="E596">
        <v>6.5</v>
      </c>
      <c r="F596">
        <v>10</v>
      </c>
      <c r="G596" t="s">
        <v>2561</v>
      </c>
      <c r="H596">
        <v>180</v>
      </c>
      <c r="I596" s="80" t="s">
        <v>2985</v>
      </c>
      <c r="K596" s="78">
        <f>((VLOOKUP(A596,ProdCat!A$1:K$3000,11,FALSE))+(VLOOKUP(A596,ProdCat!A$2:K$3000,8,FALSE)))</f>
        <v>13.3</v>
      </c>
      <c r="L596" s="78">
        <f>((VLOOKUP(A596,ProdCat!A$1:K$3000,10,FALSE)+(VLOOKUP(A596,ProdCat!A$2:K$3000,8,FALSE))))</f>
        <v>6.5</v>
      </c>
      <c r="M596" s="79" t="str">
        <f t="shared" si="30"/>
        <v/>
      </c>
      <c r="N596" s="79" t="str">
        <f t="shared" si="31"/>
        <v/>
      </c>
      <c r="O596" s="79" t="str">
        <f t="shared" si="32"/>
        <v/>
      </c>
    </row>
    <row r="597" spans="1:15" x14ac:dyDescent="0.2">
      <c r="A597" t="s">
        <v>3483</v>
      </c>
      <c r="B597" t="s">
        <v>67</v>
      </c>
      <c r="C597">
        <v>17.2</v>
      </c>
      <c r="D597">
        <v>10</v>
      </c>
      <c r="E597">
        <v>8.4</v>
      </c>
      <c r="F597">
        <v>10</v>
      </c>
      <c r="G597" t="s">
        <v>2561</v>
      </c>
      <c r="H597">
        <v>50</v>
      </c>
      <c r="I597" s="80" t="s">
        <v>2985</v>
      </c>
      <c r="K597" s="78">
        <f>((VLOOKUP(A597,ProdCat!A$1:K$3000,11,FALSE))+(VLOOKUP(A597,ProdCat!A$2:K$3000,8,FALSE)))</f>
        <v>17.2</v>
      </c>
      <c r="L597" s="78">
        <f>((VLOOKUP(A597,ProdCat!A$1:K$3000,10,FALSE)+(VLOOKUP(A597,ProdCat!A$2:K$3000,8,FALSE))))</f>
        <v>8.4</v>
      </c>
      <c r="M597" s="79" t="str">
        <f t="shared" si="30"/>
        <v/>
      </c>
      <c r="N597" s="79" t="str">
        <f t="shared" si="31"/>
        <v/>
      </c>
      <c r="O597" s="79" t="str">
        <f t="shared" si="32"/>
        <v/>
      </c>
    </row>
    <row r="598" spans="1:15" x14ac:dyDescent="0.2">
      <c r="A598" t="s">
        <v>702</v>
      </c>
      <c r="B598" t="s">
        <v>3158</v>
      </c>
      <c r="C598">
        <v>4.2</v>
      </c>
      <c r="D598">
        <v>50</v>
      </c>
      <c r="E598">
        <v>2.0499999999999998</v>
      </c>
      <c r="F598">
        <v>25</v>
      </c>
      <c r="G598" t="s">
        <v>104</v>
      </c>
      <c r="H598">
        <v>2140</v>
      </c>
      <c r="I598" s="80" t="s">
        <v>2985</v>
      </c>
      <c r="K598" s="78">
        <f>((VLOOKUP(A598,ProdCat!A$1:K$3000,11,FALSE))+(VLOOKUP(A598,ProdCat!A$2:K$3000,8,FALSE)))</f>
        <v>4.2</v>
      </c>
      <c r="L598" s="78">
        <f>((VLOOKUP(A598,ProdCat!A$1:K$3000,10,FALSE)+(VLOOKUP(A598,ProdCat!A$2:K$3000,8,FALSE))))</f>
        <v>2.0499999999999998</v>
      </c>
      <c r="M598" s="79" t="str">
        <f t="shared" si="30"/>
        <v/>
      </c>
      <c r="N598" s="79" t="str">
        <f t="shared" si="31"/>
        <v/>
      </c>
      <c r="O598" s="79" t="str">
        <f t="shared" si="32"/>
        <v/>
      </c>
    </row>
    <row r="599" spans="1:15" x14ac:dyDescent="0.2">
      <c r="A599" t="s">
        <v>703</v>
      </c>
      <c r="B599" t="s">
        <v>3030</v>
      </c>
      <c r="C599">
        <v>5.15</v>
      </c>
      <c r="D599">
        <v>50</v>
      </c>
      <c r="E599">
        <v>2.5</v>
      </c>
      <c r="F599">
        <v>25</v>
      </c>
      <c r="G599" t="s">
        <v>104</v>
      </c>
      <c r="H599">
        <v>6240</v>
      </c>
      <c r="I599" s="80" t="s">
        <v>2985</v>
      </c>
      <c r="K599" s="78">
        <f>((VLOOKUP(A599,ProdCat!A$1:K$3000,11,FALSE))+(VLOOKUP(A599,ProdCat!A$2:K$3000,8,FALSE)))</f>
        <v>5.15</v>
      </c>
      <c r="L599" s="78">
        <f>((VLOOKUP(A599,ProdCat!A$1:K$3000,10,FALSE)+(VLOOKUP(A599,ProdCat!A$2:K$3000,8,FALSE))))</f>
        <v>2.5</v>
      </c>
      <c r="M599" s="79" t="str">
        <f t="shared" si="30"/>
        <v/>
      </c>
      <c r="N599" s="79" t="str">
        <f t="shared" si="31"/>
        <v/>
      </c>
      <c r="O599" s="79" t="str">
        <f t="shared" si="32"/>
        <v/>
      </c>
    </row>
    <row r="600" spans="1:15" x14ac:dyDescent="0.2">
      <c r="A600" t="s">
        <v>699</v>
      </c>
      <c r="B600" t="s">
        <v>3025</v>
      </c>
      <c r="C600">
        <v>7.15</v>
      </c>
      <c r="D600">
        <v>50</v>
      </c>
      <c r="E600">
        <v>3.5</v>
      </c>
      <c r="F600">
        <v>25</v>
      </c>
      <c r="G600" t="s">
        <v>104</v>
      </c>
      <c r="H600">
        <v>1270</v>
      </c>
      <c r="I600" s="80" t="s">
        <v>2985</v>
      </c>
      <c r="K600" s="78">
        <f>((VLOOKUP(A600,ProdCat!A$1:K$3000,11,FALSE))+(VLOOKUP(A600,ProdCat!A$2:K$3000,8,FALSE)))</f>
        <v>7.15</v>
      </c>
      <c r="L600" s="78">
        <f>((VLOOKUP(A600,ProdCat!A$1:K$3000,10,FALSE)+(VLOOKUP(A600,ProdCat!A$2:K$3000,8,FALSE))))</f>
        <v>3.5</v>
      </c>
      <c r="M600" s="79" t="str">
        <f t="shared" si="30"/>
        <v/>
      </c>
      <c r="N600" s="79" t="str">
        <f t="shared" si="31"/>
        <v/>
      </c>
      <c r="O600" s="79" t="str">
        <f t="shared" si="32"/>
        <v/>
      </c>
    </row>
    <row r="601" spans="1:15" x14ac:dyDescent="0.2">
      <c r="A601" t="s">
        <v>704</v>
      </c>
      <c r="B601" t="s">
        <v>80</v>
      </c>
      <c r="C601">
        <v>8.6999999999999993</v>
      </c>
      <c r="D601">
        <v>10</v>
      </c>
      <c r="E601">
        <v>4.25</v>
      </c>
      <c r="F601">
        <v>10</v>
      </c>
      <c r="G601" t="s">
        <v>104</v>
      </c>
      <c r="H601">
        <v>390</v>
      </c>
      <c r="K601" s="78">
        <f>((VLOOKUP(A601,ProdCat!A$1:K$3000,11,FALSE))+(VLOOKUP(A601,ProdCat!A$2:K$3000,8,FALSE)))</f>
        <v>8.6999999999999993</v>
      </c>
      <c r="L601" s="78">
        <f>((VLOOKUP(A601,ProdCat!A$1:K$3000,10,FALSE)+(VLOOKUP(A601,ProdCat!A$2:K$3000,8,FALSE))))</f>
        <v>4.25</v>
      </c>
      <c r="M601" s="79" t="str">
        <f t="shared" si="30"/>
        <v/>
      </c>
      <c r="N601" s="79" t="str">
        <f t="shared" si="31"/>
        <v/>
      </c>
      <c r="O601" s="79" t="str">
        <f t="shared" si="32"/>
        <v/>
      </c>
    </row>
    <row r="602" spans="1:15" x14ac:dyDescent="0.2">
      <c r="A602" t="s">
        <v>705</v>
      </c>
      <c r="B602" t="s">
        <v>65</v>
      </c>
      <c r="C602">
        <v>12.6</v>
      </c>
      <c r="D602">
        <v>10</v>
      </c>
      <c r="E602">
        <v>6.15</v>
      </c>
      <c r="F602">
        <v>10</v>
      </c>
      <c r="G602" t="s">
        <v>104</v>
      </c>
      <c r="H602">
        <v>2160</v>
      </c>
      <c r="K602" s="78">
        <f>((VLOOKUP(A602,ProdCat!A$1:K$3000,11,FALSE))+(VLOOKUP(A602,ProdCat!A$2:K$3000,8,FALSE)))</f>
        <v>12.6</v>
      </c>
      <c r="L602" s="78">
        <f>((VLOOKUP(A602,ProdCat!A$1:K$3000,10,FALSE)+(VLOOKUP(A602,ProdCat!A$2:K$3000,8,FALSE))))</f>
        <v>6.15</v>
      </c>
      <c r="M602" s="79" t="str">
        <f t="shared" si="30"/>
        <v/>
      </c>
      <c r="N602" s="79" t="str">
        <f t="shared" si="31"/>
        <v/>
      </c>
      <c r="O602" s="79" t="str">
        <f t="shared" si="32"/>
        <v/>
      </c>
    </row>
    <row r="603" spans="1:15" x14ac:dyDescent="0.2">
      <c r="A603" t="s">
        <v>706</v>
      </c>
      <c r="B603" t="s">
        <v>66</v>
      </c>
      <c r="C603">
        <v>16.5</v>
      </c>
      <c r="D603">
        <v>10</v>
      </c>
      <c r="E603">
        <v>8.0500000000000007</v>
      </c>
      <c r="F603">
        <v>10</v>
      </c>
      <c r="G603" t="s">
        <v>104</v>
      </c>
      <c r="H603">
        <v>2290</v>
      </c>
      <c r="K603" s="78">
        <f>((VLOOKUP(A603,ProdCat!A$1:K$3000,11,FALSE))+(VLOOKUP(A603,ProdCat!A$2:K$3000,8,FALSE)))</f>
        <v>16.5</v>
      </c>
      <c r="L603" s="78">
        <f>((VLOOKUP(A603,ProdCat!A$1:K$3000,10,FALSE)+(VLOOKUP(A603,ProdCat!A$2:K$3000,8,FALSE))))</f>
        <v>8.0500000000000007</v>
      </c>
      <c r="M603" s="79" t="str">
        <f t="shared" si="30"/>
        <v/>
      </c>
      <c r="N603" s="79" t="str">
        <f t="shared" si="31"/>
        <v/>
      </c>
      <c r="O603" s="79" t="str">
        <f t="shared" si="32"/>
        <v/>
      </c>
    </row>
    <row r="604" spans="1:15" x14ac:dyDescent="0.2">
      <c r="A604" t="s">
        <v>707</v>
      </c>
      <c r="B604" t="s">
        <v>67</v>
      </c>
      <c r="C604">
        <v>19.25</v>
      </c>
      <c r="D604">
        <v>10</v>
      </c>
      <c r="E604">
        <v>9.4</v>
      </c>
      <c r="F604">
        <v>10</v>
      </c>
      <c r="G604" t="s">
        <v>104</v>
      </c>
      <c r="H604">
        <v>120</v>
      </c>
      <c r="K604" s="78">
        <f>((VLOOKUP(A604,ProdCat!A$1:K$3000,11,FALSE))+(VLOOKUP(A604,ProdCat!A$2:K$3000,8,FALSE)))</f>
        <v>19.25</v>
      </c>
      <c r="L604" s="78">
        <f>((VLOOKUP(A604,ProdCat!A$1:K$3000,10,FALSE)+(VLOOKUP(A604,ProdCat!A$2:K$3000,8,FALSE))))</f>
        <v>9.4</v>
      </c>
      <c r="M604" s="79" t="str">
        <f t="shared" si="30"/>
        <v/>
      </c>
      <c r="N604" s="79" t="str">
        <f t="shared" si="31"/>
        <v/>
      </c>
      <c r="O604" s="79" t="str">
        <f t="shared" si="32"/>
        <v/>
      </c>
    </row>
    <row r="605" spans="1:15" x14ac:dyDescent="0.2">
      <c r="A605" t="s">
        <v>708</v>
      </c>
      <c r="B605" t="s">
        <v>2572</v>
      </c>
      <c r="C605">
        <v>22.05</v>
      </c>
      <c r="D605">
        <v>10</v>
      </c>
      <c r="E605">
        <v>10.75</v>
      </c>
      <c r="F605">
        <v>10</v>
      </c>
      <c r="G605" t="s">
        <v>104</v>
      </c>
      <c r="H605">
        <v>250</v>
      </c>
      <c r="K605" s="78">
        <f>((VLOOKUP(A605,ProdCat!A$1:K$3000,11,FALSE))+(VLOOKUP(A605,ProdCat!A$2:K$3000,8,FALSE)))</f>
        <v>22.05</v>
      </c>
      <c r="L605" s="78">
        <f>((VLOOKUP(A605,ProdCat!A$1:K$3000,10,FALSE)+(VLOOKUP(A605,ProdCat!A$2:K$3000,8,FALSE))))</f>
        <v>10.75</v>
      </c>
      <c r="M605" s="79" t="str">
        <f t="shared" si="30"/>
        <v/>
      </c>
      <c r="N605" s="79" t="str">
        <f t="shared" si="31"/>
        <v/>
      </c>
      <c r="O605" s="79" t="str">
        <f t="shared" si="32"/>
        <v/>
      </c>
    </row>
    <row r="606" spans="1:15" x14ac:dyDescent="0.2">
      <c r="A606" t="s">
        <v>1114</v>
      </c>
      <c r="B606" t="s">
        <v>80</v>
      </c>
      <c r="C606">
        <v>5.65</v>
      </c>
      <c r="D606">
        <v>10</v>
      </c>
      <c r="E606">
        <v>2.75</v>
      </c>
      <c r="F606">
        <v>10</v>
      </c>
      <c r="G606" t="s">
        <v>1109</v>
      </c>
      <c r="H606">
        <v>110</v>
      </c>
      <c r="K606" s="78">
        <f>((VLOOKUP(A606,ProdCat!A$1:K$3000,11,FALSE))+(VLOOKUP(A606,ProdCat!A$2:K$3000,8,FALSE)))</f>
        <v>5.65</v>
      </c>
      <c r="L606" s="78">
        <f>((VLOOKUP(A606,ProdCat!A$1:K$3000,10,FALSE)+(VLOOKUP(A606,ProdCat!A$2:K$3000,8,FALSE))))</f>
        <v>2.75</v>
      </c>
      <c r="M606" s="79" t="str">
        <f t="shared" si="30"/>
        <v/>
      </c>
      <c r="N606" s="79" t="str">
        <f t="shared" si="31"/>
        <v/>
      </c>
      <c r="O606" s="79" t="str">
        <f t="shared" si="32"/>
        <v/>
      </c>
    </row>
    <row r="607" spans="1:15" x14ac:dyDescent="0.2">
      <c r="A607" t="s">
        <v>1115</v>
      </c>
      <c r="B607" t="s">
        <v>65</v>
      </c>
      <c r="C607">
        <v>9</v>
      </c>
      <c r="D607">
        <v>10</v>
      </c>
      <c r="E607">
        <v>4.4000000000000004</v>
      </c>
      <c r="F607">
        <v>10</v>
      </c>
      <c r="G607" t="s">
        <v>1109</v>
      </c>
      <c r="H607">
        <v>670</v>
      </c>
      <c r="K607" s="78">
        <f>((VLOOKUP(A607,ProdCat!A$1:K$3000,11,FALSE))+(VLOOKUP(A607,ProdCat!A$2:K$3000,8,FALSE)))</f>
        <v>9</v>
      </c>
      <c r="L607" s="78">
        <f>((VLOOKUP(A607,ProdCat!A$1:K$3000,10,FALSE)+(VLOOKUP(A607,ProdCat!A$2:K$3000,8,FALSE))))</f>
        <v>4.4000000000000004</v>
      </c>
      <c r="M607" s="79" t="str">
        <f t="shared" si="30"/>
        <v/>
      </c>
      <c r="N607" s="79" t="str">
        <f t="shared" si="31"/>
        <v/>
      </c>
      <c r="O607" s="79" t="str">
        <f t="shared" si="32"/>
        <v/>
      </c>
    </row>
    <row r="608" spans="1:15" x14ac:dyDescent="0.2">
      <c r="A608" t="s">
        <v>1116</v>
      </c>
      <c r="B608" t="s">
        <v>66</v>
      </c>
      <c r="C608">
        <v>13.3</v>
      </c>
      <c r="D608">
        <v>10</v>
      </c>
      <c r="E608">
        <v>6.5</v>
      </c>
      <c r="F608">
        <v>10</v>
      </c>
      <c r="G608" t="s">
        <v>1109</v>
      </c>
      <c r="H608">
        <v>800</v>
      </c>
      <c r="K608" s="78">
        <f>((VLOOKUP(A608,ProdCat!A$1:K$3000,11,FALSE))+(VLOOKUP(A608,ProdCat!A$2:K$3000,8,FALSE)))</f>
        <v>13.3</v>
      </c>
      <c r="L608" s="78">
        <f>((VLOOKUP(A608,ProdCat!A$1:K$3000,10,FALSE)+(VLOOKUP(A608,ProdCat!A$2:K$3000,8,FALSE))))</f>
        <v>6.5</v>
      </c>
      <c r="M608" s="79" t="str">
        <f t="shared" si="30"/>
        <v/>
      </c>
      <c r="N608" s="79" t="str">
        <f t="shared" si="31"/>
        <v/>
      </c>
      <c r="O608" s="79" t="str">
        <f t="shared" si="32"/>
        <v/>
      </c>
    </row>
    <row r="609" spans="1:15" x14ac:dyDescent="0.2">
      <c r="A609" t="s">
        <v>1117</v>
      </c>
      <c r="B609" t="s">
        <v>67</v>
      </c>
      <c r="C609">
        <v>17.2</v>
      </c>
      <c r="D609">
        <v>10</v>
      </c>
      <c r="E609">
        <v>8.4</v>
      </c>
      <c r="F609">
        <v>10</v>
      </c>
      <c r="G609" t="s">
        <v>1109</v>
      </c>
      <c r="H609">
        <v>200</v>
      </c>
      <c r="K609" s="78">
        <f>((VLOOKUP(A609,ProdCat!A$1:K$3000,11,FALSE))+(VLOOKUP(A609,ProdCat!A$2:K$3000,8,FALSE)))</f>
        <v>17.2</v>
      </c>
      <c r="L609" s="78">
        <f>((VLOOKUP(A609,ProdCat!A$1:K$3000,10,FALSE)+(VLOOKUP(A609,ProdCat!A$2:K$3000,8,FALSE))))</f>
        <v>8.4</v>
      </c>
      <c r="M609" s="79" t="str">
        <f t="shared" si="30"/>
        <v/>
      </c>
      <c r="N609" s="79" t="str">
        <f t="shared" si="31"/>
        <v/>
      </c>
      <c r="O609" s="79" t="str">
        <f t="shared" si="32"/>
        <v/>
      </c>
    </row>
    <row r="610" spans="1:15" x14ac:dyDescent="0.2">
      <c r="A610" t="s">
        <v>1118</v>
      </c>
      <c r="B610" t="s">
        <v>2572</v>
      </c>
      <c r="C610">
        <v>20.7</v>
      </c>
      <c r="D610">
        <v>10</v>
      </c>
      <c r="E610">
        <v>10.1</v>
      </c>
      <c r="F610">
        <v>10</v>
      </c>
      <c r="G610" t="s">
        <v>1109</v>
      </c>
      <c r="H610">
        <v>40</v>
      </c>
      <c r="K610" s="78">
        <f>((VLOOKUP(A610,ProdCat!A$1:K$3000,11,FALSE))+(VLOOKUP(A610,ProdCat!A$2:K$3000,8,FALSE)))</f>
        <v>20.7</v>
      </c>
      <c r="L610" s="78">
        <f>((VLOOKUP(A610,ProdCat!A$1:K$3000,10,FALSE)+(VLOOKUP(A610,ProdCat!A$2:K$3000,8,FALSE))))</f>
        <v>10.1</v>
      </c>
      <c r="M610" s="79" t="str">
        <f t="shared" si="30"/>
        <v/>
      </c>
      <c r="N610" s="79" t="str">
        <f t="shared" si="31"/>
        <v/>
      </c>
      <c r="O610" s="79" t="str">
        <f t="shared" si="32"/>
        <v/>
      </c>
    </row>
    <row r="611" spans="1:15" x14ac:dyDescent="0.2">
      <c r="A611" t="s">
        <v>1915</v>
      </c>
      <c r="B611" t="s">
        <v>3025</v>
      </c>
      <c r="C611">
        <v>7.15</v>
      </c>
      <c r="D611">
        <v>50</v>
      </c>
      <c r="E611">
        <v>3.5</v>
      </c>
      <c r="F611">
        <v>25</v>
      </c>
      <c r="G611" t="s">
        <v>172</v>
      </c>
      <c r="H611">
        <v>2150</v>
      </c>
      <c r="K611" s="78">
        <f>((VLOOKUP(A611,ProdCat!A$1:K$3000,11,FALSE))+(VLOOKUP(A611,ProdCat!A$2:K$3000,8,FALSE)))</f>
        <v>7.15</v>
      </c>
      <c r="L611" s="78">
        <f>((VLOOKUP(A611,ProdCat!A$1:K$3000,10,FALSE)+(VLOOKUP(A611,ProdCat!A$2:K$3000,8,FALSE))))</f>
        <v>3.5</v>
      </c>
      <c r="M611" s="79" t="str">
        <f t="shared" si="30"/>
        <v/>
      </c>
      <c r="N611" s="79" t="str">
        <f t="shared" si="31"/>
        <v/>
      </c>
      <c r="O611" s="79" t="str">
        <f t="shared" si="32"/>
        <v/>
      </c>
    </row>
    <row r="612" spans="1:15" x14ac:dyDescent="0.2">
      <c r="A612" t="s">
        <v>3178</v>
      </c>
      <c r="B612" t="s">
        <v>3030</v>
      </c>
      <c r="C612">
        <v>4.5</v>
      </c>
      <c r="D612">
        <v>50</v>
      </c>
      <c r="E612">
        <v>2.2000000000000002</v>
      </c>
      <c r="F612">
        <v>25</v>
      </c>
      <c r="G612" t="s">
        <v>3179</v>
      </c>
      <c r="H612">
        <v>2660</v>
      </c>
      <c r="K612" s="78">
        <f>((VLOOKUP(A612,ProdCat!A$1:K$3000,11,FALSE))+(VLOOKUP(A612,ProdCat!A$2:K$3000,8,FALSE)))</f>
        <v>4.5</v>
      </c>
      <c r="L612" s="78">
        <f>((VLOOKUP(A612,ProdCat!A$1:K$3000,10,FALSE)+(VLOOKUP(A612,ProdCat!A$2:K$3000,8,FALSE))))</f>
        <v>2.2000000000000002</v>
      </c>
      <c r="M612" s="79" t="str">
        <f t="shared" si="30"/>
        <v/>
      </c>
      <c r="N612" s="79" t="str">
        <f t="shared" si="31"/>
        <v/>
      </c>
      <c r="O612" s="79" t="str">
        <f t="shared" si="32"/>
        <v/>
      </c>
    </row>
    <row r="613" spans="1:15" x14ac:dyDescent="0.2">
      <c r="A613" t="s">
        <v>3180</v>
      </c>
      <c r="B613" t="s">
        <v>3025</v>
      </c>
      <c r="C613">
        <v>6.35</v>
      </c>
      <c r="D613">
        <v>50</v>
      </c>
      <c r="E613">
        <v>3.1</v>
      </c>
      <c r="F613">
        <v>25</v>
      </c>
      <c r="G613" t="s">
        <v>3179</v>
      </c>
      <c r="H613">
        <v>1610</v>
      </c>
      <c r="K613" s="78">
        <f>((VLOOKUP(A613,ProdCat!A$1:K$3000,11,FALSE))+(VLOOKUP(A613,ProdCat!A$2:K$3000,8,FALSE)))</f>
        <v>6.35</v>
      </c>
      <c r="L613" s="78">
        <f>((VLOOKUP(A613,ProdCat!A$1:K$3000,10,FALSE)+(VLOOKUP(A613,ProdCat!A$2:K$3000,8,FALSE))))</f>
        <v>3.1</v>
      </c>
      <c r="M613" s="79" t="str">
        <f t="shared" si="30"/>
        <v/>
      </c>
      <c r="N613" s="79" t="str">
        <f t="shared" si="31"/>
        <v/>
      </c>
      <c r="O613" s="79" t="str">
        <f t="shared" si="32"/>
        <v/>
      </c>
    </row>
    <row r="614" spans="1:15" x14ac:dyDescent="0.2">
      <c r="A614" t="s">
        <v>3181</v>
      </c>
      <c r="B614" t="s">
        <v>3030</v>
      </c>
      <c r="C614">
        <v>5.15</v>
      </c>
      <c r="D614">
        <v>50</v>
      </c>
      <c r="E614">
        <v>2.5</v>
      </c>
      <c r="F614">
        <v>25</v>
      </c>
      <c r="G614" t="s">
        <v>3182</v>
      </c>
      <c r="H614">
        <v>550</v>
      </c>
      <c r="K614" s="78">
        <f>((VLOOKUP(A614,ProdCat!A$1:K$3000,11,FALSE))+(VLOOKUP(A614,ProdCat!A$2:K$3000,8,FALSE)))</f>
        <v>5.15</v>
      </c>
      <c r="L614" s="78">
        <f>((VLOOKUP(A614,ProdCat!A$1:K$3000,10,FALSE)+(VLOOKUP(A614,ProdCat!A$2:K$3000,8,FALSE))))</f>
        <v>2.5</v>
      </c>
      <c r="M614" s="79" t="str">
        <f t="shared" si="30"/>
        <v/>
      </c>
      <c r="N614" s="79" t="str">
        <f t="shared" si="31"/>
        <v/>
      </c>
      <c r="O614" s="79" t="str">
        <f t="shared" si="32"/>
        <v/>
      </c>
    </row>
    <row r="615" spans="1:15" x14ac:dyDescent="0.2">
      <c r="A615" t="s">
        <v>3183</v>
      </c>
      <c r="B615" t="s">
        <v>3025</v>
      </c>
      <c r="C615">
        <v>7.2</v>
      </c>
      <c r="D615">
        <v>50</v>
      </c>
      <c r="E615">
        <v>3.5</v>
      </c>
      <c r="F615">
        <v>25</v>
      </c>
      <c r="G615" t="s">
        <v>3182</v>
      </c>
      <c r="H615">
        <v>470</v>
      </c>
      <c r="K615" s="78">
        <f>((VLOOKUP(A615,ProdCat!A$1:K$3000,11,FALSE))+(VLOOKUP(A615,ProdCat!A$2:K$3000,8,FALSE)))</f>
        <v>7.2</v>
      </c>
      <c r="L615" s="78">
        <f>((VLOOKUP(A615,ProdCat!A$1:K$3000,10,FALSE)+(VLOOKUP(A615,ProdCat!A$2:K$3000,8,FALSE))))</f>
        <v>3.5</v>
      </c>
      <c r="M615" s="79" t="str">
        <f t="shared" si="30"/>
        <v/>
      </c>
      <c r="N615" s="79" t="str">
        <f t="shared" si="31"/>
        <v/>
      </c>
      <c r="O615" s="79" t="str">
        <f t="shared" si="32"/>
        <v/>
      </c>
    </row>
    <row r="616" spans="1:15" x14ac:dyDescent="0.2">
      <c r="A616" t="s">
        <v>1282</v>
      </c>
      <c r="B616" t="s">
        <v>3158</v>
      </c>
      <c r="C616">
        <v>4.2</v>
      </c>
      <c r="D616">
        <v>50</v>
      </c>
      <c r="E616">
        <v>2.0499999999999998</v>
      </c>
      <c r="F616">
        <v>25</v>
      </c>
      <c r="G616" t="s">
        <v>1280</v>
      </c>
      <c r="H616">
        <v>1840</v>
      </c>
      <c r="K616" s="78">
        <f>((VLOOKUP(A616,ProdCat!A$1:K$3000,11,FALSE))+(VLOOKUP(A616,ProdCat!A$2:K$3000,8,FALSE)))</f>
        <v>4.2</v>
      </c>
      <c r="L616" s="78">
        <f>((VLOOKUP(A616,ProdCat!A$1:K$3000,10,FALSE)+(VLOOKUP(A616,ProdCat!A$2:K$3000,8,FALSE))))</f>
        <v>2.0499999999999998</v>
      </c>
      <c r="M616" s="79" t="str">
        <f t="shared" si="30"/>
        <v/>
      </c>
      <c r="N616" s="79" t="str">
        <f t="shared" si="31"/>
        <v/>
      </c>
      <c r="O616" s="79" t="str">
        <f t="shared" si="32"/>
        <v/>
      </c>
    </row>
    <row r="617" spans="1:15" x14ac:dyDescent="0.2">
      <c r="A617" t="s">
        <v>3304</v>
      </c>
      <c r="B617" t="s">
        <v>65</v>
      </c>
      <c r="C617">
        <v>9</v>
      </c>
      <c r="D617">
        <v>50</v>
      </c>
      <c r="E617">
        <v>4.4000000000000004</v>
      </c>
      <c r="F617">
        <v>25</v>
      </c>
      <c r="G617" t="s">
        <v>1280</v>
      </c>
      <c r="H617">
        <v>80</v>
      </c>
      <c r="K617" s="78">
        <f>((VLOOKUP(A617,ProdCat!A$1:K$3000,11,FALSE))+(VLOOKUP(A617,ProdCat!A$2:K$3000,8,FALSE)))</f>
        <v>9</v>
      </c>
      <c r="L617" s="78">
        <f>((VLOOKUP(A617,ProdCat!A$1:K$3000,10,FALSE)+(VLOOKUP(A617,ProdCat!A$2:K$3000,8,FALSE))))</f>
        <v>4.4000000000000004</v>
      </c>
      <c r="M617" s="79" t="str">
        <f t="shared" si="30"/>
        <v/>
      </c>
      <c r="N617" s="79" t="str">
        <f t="shared" si="31"/>
        <v/>
      </c>
      <c r="O617" s="79" t="str">
        <f t="shared" si="32"/>
        <v/>
      </c>
    </row>
    <row r="618" spans="1:15" x14ac:dyDescent="0.2">
      <c r="A618" t="s">
        <v>3184</v>
      </c>
      <c r="B618" t="s">
        <v>66</v>
      </c>
      <c r="C618">
        <v>13.3</v>
      </c>
      <c r="D618">
        <v>50</v>
      </c>
      <c r="E618">
        <v>6.5</v>
      </c>
      <c r="F618">
        <v>25</v>
      </c>
      <c r="G618" t="s">
        <v>1280</v>
      </c>
      <c r="H618">
        <v>210</v>
      </c>
      <c r="K618" s="78">
        <f>((VLOOKUP(A618,ProdCat!A$1:K$3000,11,FALSE))+(VLOOKUP(A618,ProdCat!A$2:K$3000,8,FALSE)))</f>
        <v>13.3</v>
      </c>
      <c r="L618" s="78">
        <f>((VLOOKUP(A618,ProdCat!A$1:K$3000,10,FALSE)+(VLOOKUP(A618,ProdCat!A$2:K$3000,8,FALSE))))</f>
        <v>6.5</v>
      </c>
      <c r="M618" s="79" t="str">
        <f t="shared" si="30"/>
        <v/>
      </c>
      <c r="N618" s="79" t="str">
        <f t="shared" si="31"/>
        <v/>
      </c>
      <c r="O618" s="79" t="str">
        <f t="shared" si="32"/>
        <v/>
      </c>
    </row>
    <row r="619" spans="1:15" x14ac:dyDescent="0.2">
      <c r="A619" t="s">
        <v>3185</v>
      </c>
      <c r="B619" t="s">
        <v>67</v>
      </c>
      <c r="C619">
        <v>17.2</v>
      </c>
      <c r="D619">
        <v>50</v>
      </c>
      <c r="E619">
        <v>8.4</v>
      </c>
      <c r="F619">
        <v>25</v>
      </c>
      <c r="G619" t="s">
        <v>1280</v>
      </c>
      <c r="H619">
        <v>420</v>
      </c>
      <c r="K619" s="78">
        <f>((VLOOKUP(A619,ProdCat!A$1:K$3000,11,FALSE))+(VLOOKUP(A619,ProdCat!A$2:K$3000,8,FALSE)))</f>
        <v>17.2</v>
      </c>
      <c r="L619" s="78">
        <f>((VLOOKUP(A619,ProdCat!A$1:K$3000,10,FALSE)+(VLOOKUP(A619,ProdCat!A$2:K$3000,8,FALSE))))</f>
        <v>8.4</v>
      </c>
      <c r="M619" s="79" t="str">
        <f t="shared" si="30"/>
        <v/>
      </c>
      <c r="N619" s="79" t="str">
        <f t="shared" si="31"/>
        <v/>
      </c>
      <c r="O619" s="79" t="str">
        <f t="shared" si="32"/>
        <v/>
      </c>
    </row>
    <row r="620" spans="1:15" x14ac:dyDescent="0.2">
      <c r="A620" t="s">
        <v>3186</v>
      </c>
      <c r="B620" t="s">
        <v>2995</v>
      </c>
      <c r="C620">
        <v>20.7</v>
      </c>
      <c r="D620">
        <v>50</v>
      </c>
      <c r="E620">
        <v>10.1</v>
      </c>
      <c r="F620">
        <v>25</v>
      </c>
      <c r="G620" t="s">
        <v>1280</v>
      </c>
      <c r="H620">
        <v>210</v>
      </c>
      <c r="K620" s="78">
        <f>((VLOOKUP(A620,ProdCat!A$1:K$3000,11,FALSE))+(VLOOKUP(A620,ProdCat!A$2:K$3000,8,FALSE)))</f>
        <v>20.7</v>
      </c>
      <c r="L620" s="78">
        <f>((VLOOKUP(A620,ProdCat!A$1:K$3000,10,FALSE)+(VLOOKUP(A620,ProdCat!A$2:K$3000,8,FALSE))))</f>
        <v>10.1</v>
      </c>
      <c r="M620" s="79" t="str">
        <f t="shared" si="30"/>
        <v/>
      </c>
      <c r="N620" s="79" t="str">
        <f t="shared" si="31"/>
        <v/>
      </c>
      <c r="O620" s="79" t="str">
        <f t="shared" si="32"/>
        <v/>
      </c>
    </row>
    <row r="621" spans="1:15" x14ac:dyDescent="0.2">
      <c r="A621" t="s">
        <v>1125</v>
      </c>
      <c r="B621" t="s">
        <v>3030</v>
      </c>
      <c r="C621">
        <v>6.85</v>
      </c>
      <c r="D621">
        <v>50</v>
      </c>
      <c r="E621">
        <v>3.35</v>
      </c>
      <c r="F621">
        <v>25</v>
      </c>
      <c r="G621" t="s">
        <v>182</v>
      </c>
      <c r="H621">
        <v>1470</v>
      </c>
      <c r="K621" s="78">
        <f>((VLOOKUP(A621,ProdCat!A$1:K$3000,11,FALSE))+(VLOOKUP(A621,ProdCat!A$2:K$3000,8,FALSE)))</f>
        <v>6.85</v>
      </c>
      <c r="L621" s="78">
        <f>((VLOOKUP(A621,ProdCat!A$1:K$3000,10,FALSE)+(VLOOKUP(A621,ProdCat!A$2:K$3000,8,FALSE))))</f>
        <v>3.35</v>
      </c>
      <c r="M621" s="79" t="str">
        <f t="shared" si="30"/>
        <v/>
      </c>
      <c r="N621" s="79" t="str">
        <f t="shared" si="31"/>
        <v/>
      </c>
      <c r="O621" s="79" t="str">
        <f t="shared" si="32"/>
        <v/>
      </c>
    </row>
    <row r="622" spans="1:15" x14ac:dyDescent="0.2">
      <c r="A622" t="s">
        <v>1121</v>
      </c>
      <c r="B622" t="s">
        <v>3025</v>
      </c>
      <c r="C622">
        <v>8.8000000000000007</v>
      </c>
      <c r="D622">
        <v>50</v>
      </c>
      <c r="E622">
        <v>4.3</v>
      </c>
      <c r="F622">
        <v>25</v>
      </c>
      <c r="G622" t="s">
        <v>182</v>
      </c>
      <c r="H622">
        <v>80</v>
      </c>
      <c r="K622" s="78">
        <f>((VLOOKUP(A622,ProdCat!A$1:K$3000,11,FALSE))+(VLOOKUP(A622,ProdCat!A$2:K$3000,8,FALSE)))</f>
        <v>8.8000000000000007</v>
      </c>
      <c r="L622" s="78">
        <f>((VLOOKUP(A622,ProdCat!A$1:K$3000,10,FALSE)+(VLOOKUP(A622,ProdCat!A$2:K$3000,8,FALSE))))</f>
        <v>4.3</v>
      </c>
      <c r="M622" s="79" t="str">
        <f t="shared" si="30"/>
        <v/>
      </c>
      <c r="N622" s="79" t="str">
        <f t="shared" si="31"/>
        <v/>
      </c>
      <c r="O622" s="79" t="str">
        <f t="shared" si="32"/>
        <v/>
      </c>
    </row>
    <row r="623" spans="1:15" x14ac:dyDescent="0.2">
      <c r="A623" t="s">
        <v>3348</v>
      </c>
      <c r="B623" t="s">
        <v>3030</v>
      </c>
      <c r="C623">
        <v>4.5</v>
      </c>
      <c r="D623">
        <v>50</v>
      </c>
      <c r="E623">
        <v>2.2000000000000002</v>
      </c>
      <c r="F623">
        <v>25</v>
      </c>
      <c r="G623" t="s">
        <v>3188</v>
      </c>
      <c r="H623">
        <v>250</v>
      </c>
      <c r="K623" s="78">
        <f>((VLOOKUP(A623,ProdCat!A$1:K$3000,11,FALSE))+(VLOOKUP(A623,ProdCat!A$2:K$3000,8,FALSE)))</f>
        <v>4.5</v>
      </c>
      <c r="L623" s="78">
        <f>((VLOOKUP(A623,ProdCat!A$1:K$3000,10,FALSE)+(VLOOKUP(A623,ProdCat!A$2:K$3000,8,FALSE))))</f>
        <v>2.2000000000000002</v>
      </c>
      <c r="M623" s="79" t="str">
        <f t="shared" si="30"/>
        <v/>
      </c>
      <c r="N623" s="79" t="str">
        <f t="shared" si="31"/>
        <v/>
      </c>
      <c r="O623" s="79" t="str">
        <f t="shared" si="32"/>
        <v/>
      </c>
    </row>
    <row r="624" spans="1:15" x14ac:dyDescent="0.2">
      <c r="A624" t="s">
        <v>3187</v>
      </c>
      <c r="B624" t="s">
        <v>3025</v>
      </c>
      <c r="C624">
        <v>6.35</v>
      </c>
      <c r="D624">
        <v>50</v>
      </c>
      <c r="E624">
        <v>3.1</v>
      </c>
      <c r="F624">
        <v>25</v>
      </c>
      <c r="G624" t="s">
        <v>3188</v>
      </c>
      <c r="H624">
        <v>730</v>
      </c>
      <c r="K624" s="78">
        <f>((VLOOKUP(A624,ProdCat!A$1:K$3000,11,FALSE))+(VLOOKUP(A624,ProdCat!A$2:K$3000,8,FALSE)))</f>
        <v>6.35</v>
      </c>
      <c r="L624" s="78">
        <f>((VLOOKUP(A624,ProdCat!A$1:K$3000,10,FALSE)+(VLOOKUP(A624,ProdCat!A$2:K$3000,8,FALSE))))</f>
        <v>3.1</v>
      </c>
      <c r="M624" s="79" t="str">
        <f t="shared" si="30"/>
        <v/>
      </c>
      <c r="N624" s="79" t="str">
        <f t="shared" si="31"/>
        <v/>
      </c>
      <c r="O624" s="79" t="str">
        <f t="shared" si="32"/>
        <v/>
      </c>
    </row>
    <row r="625" spans="1:15" x14ac:dyDescent="0.2">
      <c r="A625" t="s">
        <v>3347</v>
      </c>
      <c r="B625" t="s">
        <v>3001</v>
      </c>
      <c r="C625">
        <v>8.4</v>
      </c>
      <c r="D625">
        <v>50</v>
      </c>
      <c r="E625">
        <v>4.0999999999999996</v>
      </c>
      <c r="F625">
        <v>25</v>
      </c>
      <c r="G625" t="s">
        <v>3188</v>
      </c>
      <c r="H625">
        <v>50</v>
      </c>
      <c r="K625" s="78">
        <f>((VLOOKUP(A625,ProdCat!A$1:K$3000,11,FALSE))+(VLOOKUP(A625,ProdCat!A$2:K$3000,8,FALSE)))</f>
        <v>8.4</v>
      </c>
      <c r="L625" s="78">
        <f>((VLOOKUP(A625,ProdCat!A$1:K$3000,10,FALSE)+(VLOOKUP(A625,ProdCat!A$2:K$3000,8,FALSE))))</f>
        <v>4.0999999999999996</v>
      </c>
      <c r="M625" s="79" t="str">
        <f t="shared" si="30"/>
        <v/>
      </c>
      <c r="N625" s="79" t="str">
        <f t="shared" si="31"/>
        <v/>
      </c>
      <c r="O625" s="79" t="str">
        <f t="shared" si="32"/>
        <v/>
      </c>
    </row>
    <row r="626" spans="1:15" x14ac:dyDescent="0.2">
      <c r="A626" t="s">
        <v>546</v>
      </c>
      <c r="B626" t="s">
        <v>3030</v>
      </c>
      <c r="C626">
        <v>4.5</v>
      </c>
      <c r="D626">
        <v>50</v>
      </c>
      <c r="E626">
        <v>2.2000000000000002</v>
      </c>
      <c r="F626">
        <v>25</v>
      </c>
      <c r="G626" t="s">
        <v>106</v>
      </c>
      <c r="H626">
        <v>7530</v>
      </c>
      <c r="K626" s="78">
        <f>((VLOOKUP(A626,ProdCat!A$1:K$3000,11,FALSE))+(VLOOKUP(A626,ProdCat!A$2:K$3000,8,FALSE)))</f>
        <v>4.5</v>
      </c>
      <c r="L626" s="78">
        <f>((VLOOKUP(A626,ProdCat!A$1:K$3000,10,FALSE)+(VLOOKUP(A626,ProdCat!A$2:K$3000,8,FALSE))))</f>
        <v>2.2000000000000002</v>
      </c>
      <c r="M626" s="79" t="str">
        <f t="shared" ref="M626:M687" si="33">IF(C626=K626,"","FIX")</f>
        <v/>
      </c>
      <c r="N626" s="79" t="str">
        <f t="shared" ref="N626:N687" si="34">IF(E626=L626,"","FIX")</f>
        <v/>
      </c>
      <c r="O626" s="79" t="str">
        <f t="shared" ref="O626:O687" si="35">IF(H626&lt;D626,"Do not list","")</f>
        <v/>
      </c>
    </row>
    <row r="627" spans="1:15" x14ac:dyDescent="0.2">
      <c r="A627" t="s">
        <v>543</v>
      </c>
      <c r="B627" t="s">
        <v>3025</v>
      </c>
      <c r="C627">
        <v>6.35</v>
      </c>
      <c r="D627">
        <v>50</v>
      </c>
      <c r="E627">
        <v>3.1</v>
      </c>
      <c r="F627">
        <v>25</v>
      </c>
      <c r="G627" t="s">
        <v>106</v>
      </c>
      <c r="H627">
        <v>70</v>
      </c>
      <c r="K627" s="78">
        <f>((VLOOKUP(A627,ProdCat!A$1:K$3000,11,FALSE))+(VLOOKUP(A627,ProdCat!A$2:K$3000,8,FALSE)))</f>
        <v>6.35</v>
      </c>
      <c r="L627" s="78">
        <f>((VLOOKUP(A627,ProdCat!A$1:K$3000,10,FALSE)+(VLOOKUP(A627,ProdCat!A$2:K$3000,8,FALSE))))</f>
        <v>3.1</v>
      </c>
      <c r="M627" s="79" t="str">
        <f t="shared" si="33"/>
        <v/>
      </c>
      <c r="N627" s="79" t="str">
        <f t="shared" si="34"/>
        <v/>
      </c>
      <c r="O627" s="79" t="str">
        <f t="shared" si="35"/>
        <v/>
      </c>
    </row>
    <row r="628" spans="1:15" x14ac:dyDescent="0.2">
      <c r="A628" t="s">
        <v>548</v>
      </c>
      <c r="B628" t="s">
        <v>65</v>
      </c>
      <c r="C628">
        <v>9</v>
      </c>
      <c r="D628">
        <v>10</v>
      </c>
      <c r="E628">
        <v>4.4000000000000004</v>
      </c>
      <c r="F628">
        <v>10</v>
      </c>
      <c r="G628" t="s">
        <v>106</v>
      </c>
      <c r="H628">
        <v>2730</v>
      </c>
      <c r="K628" s="78">
        <f>((VLOOKUP(A628,ProdCat!A$1:K$3000,11,FALSE))+(VLOOKUP(A628,ProdCat!A$2:K$3000,8,FALSE)))</f>
        <v>9</v>
      </c>
      <c r="L628" s="78">
        <f>((VLOOKUP(A628,ProdCat!A$1:K$3000,10,FALSE)+(VLOOKUP(A628,ProdCat!A$2:K$3000,8,FALSE))))</f>
        <v>4.4000000000000004</v>
      </c>
      <c r="M628" s="79" t="str">
        <f t="shared" si="33"/>
        <v/>
      </c>
      <c r="N628" s="79" t="str">
        <f t="shared" si="34"/>
        <v/>
      </c>
      <c r="O628" s="79" t="str">
        <f t="shared" si="35"/>
        <v/>
      </c>
    </row>
    <row r="629" spans="1:15" x14ac:dyDescent="0.2">
      <c r="A629" t="s">
        <v>549</v>
      </c>
      <c r="B629" t="s">
        <v>66</v>
      </c>
      <c r="C629">
        <v>13.3</v>
      </c>
      <c r="D629">
        <v>10</v>
      </c>
      <c r="E629">
        <v>6.5</v>
      </c>
      <c r="F629">
        <v>10</v>
      </c>
      <c r="G629" t="s">
        <v>106</v>
      </c>
      <c r="H629">
        <v>5440</v>
      </c>
      <c r="K629" s="78">
        <f>((VLOOKUP(A629,ProdCat!A$1:K$3000,11,FALSE))+(VLOOKUP(A629,ProdCat!A$2:K$3000,8,FALSE)))</f>
        <v>13.3</v>
      </c>
      <c r="L629" s="78">
        <f>((VLOOKUP(A629,ProdCat!A$1:K$3000,10,FALSE)+(VLOOKUP(A629,ProdCat!A$2:K$3000,8,FALSE))))</f>
        <v>6.5</v>
      </c>
      <c r="M629" s="79" t="str">
        <f t="shared" si="33"/>
        <v/>
      </c>
      <c r="N629" s="79" t="str">
        <f t="shared" si="34"/>
        <v/>
      </c>
      <c r="O629" s="79" t="str">
        <f t="shared" si="35"/>
        <v/>
      </c>
    </row>
    <row r="630" spans="1:15" x14ac:dyDescent="0.2">
      <c r="A630" t="s">
        <v>550</v>
      </c>
      <c r="B630" t="s">
        <v>67</v>
      </c>
      <c r="C630">
        <v>17.2</v>
      </c>
      <c r="D630">
        <v>10</v>
      </c>
      <c r="E630">
        <v>8.4</v>
      </c>
      <c r="F630">
        <v>10</v>
      </c>
      <c r="G630" t="s">
        <v>106</v>
      </c>
      <c r="H630">
        <v>340</v>
      </c>
      <c r="K630" s="78">
        <f>((VLOOKUP(A630,ProdCat!A$1:K$3000,11,FALSE))+(VLOOKUP(A630,ProdCat!A$2:K$3000,8,FALSE)))</f>
        <v>17.2</v>
      </c>
      <c r="L630" s="78">
        <f>((VLOOKUP(A630,ProdCat!A$1:K$3000,10,FALSE)+(VLOOKUP(A630,ProdCat!A$2:K$3000,8,FALSE))))</f>
        <v>8.4</v>
      </c>
      <c r="M630" s="79" t="str">
        <f t="shared" si="33"/>
        <v/>
      </c>
      <c r="N630" s="79" t="str">
        <f t="shared" si="34"/>
        <v/>
      </c>
      <c r="O630" s="79" t="str">
        <f t="shared" si="35"/>
        <v/>
      </c>
    </row>
    <row r="631" spans="1:15" x14ac:dyDescent="0.2">
      <c r="A631" t="s">
        <v>551</v>
      </c>
      <c r="B631" t="s">
        <v>2572</v>
      </c>
      <c r="C631">
        <v>20.7</v>
      </c>
      <c r="D631">
        <v>10</v>
      </c>
      <c r="E631">
        <v>10.1</v>
      </c>
      <c r="F631">
        <v>10</v>
      </c>
      <c r="G631" t="s">
        <v>106</v>
      </c>
      <c r="H631">
        <v>230</v>
      </c>
      <c r="K631" s="78">
        <f>((VLOOKUP(A631,ProdCat!A$1:K$3000,11,FALSE))+(VLOOKUP(A631,ProdCat!A$2:K$3000,8,FALSE)))</f>
        <v>20.7</v>
      </c>
      <c r="L631" s="78">
        <f>((VLOOKUP(A631,ProdCat!A$1:K$3000,10,FALSE)+(VLOOKUP(A631,ProdCat!A$2:K$3000,8,FALSE))))</f>
        <v>10.1</v>
      </c>
      <c r="M631" s="79" t="str">
        <f t="shared" si="33"/>
        <v/>
      </c>
      <c r="N631" s="79" t="str">
        <f t="shared" si="34"/>
        <v/>
      </c>
      <c r="O631" s="79" t="str">
        <f t="shared" si="35"/>
        <v/>
      </c>
    </row>
    <row r="632" spans="1:15" x14ac:dyDescent="0.2">
      <c r="A632" t="s">
        <v>558</v>
      </c>
      <c r="B632" t="s">
        <v>3030</v>
      </c>
      <c r="C632">
        <v>4.5</v>
      </c>
      <c r="D632">
        <v>50</v>
      </c>
      <c r="E632">
        <v>2.2000000000000002</v>
      </c>
      <c r="F632">
        <v>25</v>
      </c>
      <c r="G632" t="s">
        <v>220</v>
      </c>
      <c r="H632">
        <v>3880</v>
      </c>
      <c r="K632" s="78">
        <f>((VLOOKUP(A632,ProdCat!A$1:K$3000,11,FALSE))+(VLOOKUP(A632,ProdCat!A$2:K$3000,8,FALSE)))</f>
        <v>4.5</v>
      </c>
      <c r="L632" s="78">
        <f>((VLOOKUP(A632,ProdCat!A$1:K$3000,10,FALSE)+(VLOOKUP(A632,ProdCat!A$2:K$3000,8,FALSE))))</f>
        <v>2.2000000000000002</v>
      </c>
      <c r="M632" s="79" t="str">
        <f t="shared" si="33"/>
        <v/>
      </c>
      <c r="N632" s="79" t="str">
        <f t="shared" si="34"/>
        <v/>
      </c>
      <c r="O632" s="79" t="str">
        <f t="shared" si="35"/>
        <v/>
      </c>
    </row>
    <row r="633" spans="1:15" x14ac:dyDescent="0.2">
      <c r="A633" t="s">
        <v>554</v>
      </c>
      <c r="B633" t="s">
        <v>3025</v>
      </c>
      <c r="C633">
        <v>6.35</v>
      </c>
      <c r="D633">
        <v>50</v>
      </c>
      <c r="E633">
        <v>3.1</v>
      </c>
      <c r="F633">
        <v>25</v>
      </c>
      <c r="G633" t="s">
        <v>220</v>
      </c>
      <c r="H633">
        <v>10560</v>
      </c>
      <c r="K633" s="78">
        <f>((VLOOKUP(A633,ProdCat!A$1:K$3000,11,FALSE))+(VLOOKUP(A633,ProdCat!A$2:K$3000,8,FALSE)))</f>
        <v>6.35</v>
      </c>
      <c r="L633" s="78">
        <f>((VLOOKUP(A633,ProdCat!A$1:K$3000,10,FALSE)+(VLOOKUP(A633,ProdCat!A$2:K$3000,8,FALSE))))</f>
        <v>3.1</v>
      </c>
      <c r="M633" s="79" t="str">
        <f t="shared" si="33"/>
        <v/>
      </c>
      <c r="N633" s="79" t="str">
        <f t="shared" si="34"/>
        <v/>
      </c>
      <c r="O633" s="79" t="str">
        <f t="shared" si="35"/>
        <v/>
      </c>
    </row>
    <row r="634" spans="1:15" x14ac:dyDescent="0.2">
      <c r="A634" t="s">
        <v>559</v>
      </c>
      <c r="B634" t="s">
        <v>80</v>
      </c>
      <c r="C634">
        <v>5.65</v>
      </c>
      <c r="D634">
        <v>10</v>
      </c>
      <c r="E634">
        <v>2.75</v>
      </c>
      <c r="F634">
        <v>10</v>
      </c>
      <c r="G634" t="s">
        <v>220</v>
      </c>
      <c r="H634">
        <v>460</v>
      </c>
      <c r="K634" s="78">
        <f>((VLOOKUP(A634,ProdCat!A$1:K$3000,11,FALSE))+(VLOOKUP(A634,ProdCat!A$2:K$3000,8,FALSE)))</f>
        <v>5.65</v>
      </c>
      <c r="L634" s="78">
        <f>((VLOOKUP(A634,ProdCat!A$1:K$3000,10,FALSE)+(VLOOKUP(A634,ProdCat!A$2:K$3000,8,FALSE))))</f>
        <v>2.75</v>
      </c>
      <c r="M634" s="79" t="str">
        <f t="shared" si="33"/>
        <v/>
      </c>
      <c r="N634" s="79" t="str">
        <f t="shared" si="34"/>
        <v/>
      </c>
      <c r="O634" s="79" t="str">
        <f t="shared" si="35"/>
        <v/>
      </c>
    </row>
    <row r="635" spans="1:15" x14ac:dyDescent="0.2">
      <c r="A635" t="s">
        <v>560</v>
      </c>
      <c r="B635" t="s">
        <v>65</v>
      </c>
      <c r="C635">
        <v>9</v>
      </c>
      <c r="D635">
        <v>10</v>
      </c>
      <c r="E635">
        <v>4.4000000000000004</v>
      </c>
      <c r="F635">
        <v>10</v>
      </c>
      <c r="G635" t="s">
        <v>220</v>
      </c>
      <c r="H635">
        <v>1310</v>
      </c>
      <c r="K635" s="78">
        <f>((VLOOKUP(A635,ProdCat!A$1:K$3000,11,FALSE))+(VLOOKUP(A635,ProdCat!A$2:K$3000,8,FALSE)))</f>
        <v>9</v>
      </c>
      <c r="L635" s="78">
        <f>((VLOOKUP(A635,ProdCat!A$1:K$3000,10,FALSE)+(VLOOKUP(A635,ProdCat!A$2:K$3000,8,FALSE))))</f>
        <v>4.4000000000000004</v>
      </c>
      <c r="M635" s="79" t="str">
        <f t="shared" si="33"/>
        <v/>
      </c>
      <c r="N635" s="79" t="str">
        <f t="shared" si="34"/>
        <v/>
      </c>
      <c r="O635" s="79" t="str">
        <f t="shared" si="35"/>
        <v/>
      </c>
    </row>
    <row r="636" spans="1:15" x14ac:dyDescent="0.2">
      <c r="A636" t="s">
        <v>561</v>
      </c>
      <c r="B636" t="s">
        <v>66</v>
      </c>
      <c r="C636">
        <v>13.3</v>
      </c>
      <c r="D636">
        <v>10</v>
      </c>
      <c r="E636">
        <v>6.5</v>
      </c>
      <c r="F636">
        <v>10</v>
      </c>
      <c r="G636" t="s">
        <v>220</v>
      </c>
      <c r="H636">
        <v>20</v>
      </c>
      <c r="K636" s="78">
        <f>((VLOOKUP(A636,ProdCat!A$1:K$3000,11,FALSE))+(VLOOKUP(A636,ProdCat!A$2:K$3000,8,FALSE)))</f>
        <v>13.3</v>
      </c>
      <c r="L636" s="78">
        <f>((VLOOKUP(A636,ProdCat!A$1:K$3000,10,FALSE)+(VLOOKUP(A636,ProdCat!A$2:K$3000,8,FALSE))))</f>
        <v>6.5</v>
      </c>
      <c r="M636" s="79" t="str">
        <f t="shared" si="33"/>
        <v/>
      </c>
      <c r="N636" s="79" t="str">
        <f t="shared" si="34"/>
        <v/>
      </c>
      <c r="O636" s="79" t="str">
        <f t="shared" si="35"/>
        <v/>
      </c>
    </row>
    <row r="637" spans="1:15" x14ac:dyDescent="0.2">
      <c r="A637" t="s">
        <v>562</v>
      </c>
      <c r="B637" t="s">
        <v>67</v>
      </c>
      <c r="C637">
        <v>17.2</v>
      </c>
      <c r="D637">
        <v>10</v>
      </c>
      <c r="E637">
        <v>8.4</v>
      </c>
      <c r="F637">
        <v>10</v>
      </c>
      <c r="G637" t="s">
        <v>220</v>
      </c>
      <c r="H637">
        <v>130</v>
      </c>
      <c r="K637" s="78">
        <f>((VLOOKUP(A637,ProdCat!A$1:K$3000,11,FALSE))+(VLOOKUP(A637,ProdCat!A$2:K$3000,8,FALSE)))</f>
        <v>17.2</v>
      </c>
      <c r="L637" s="78">
        <f>((VLOOKUP(A637,ProdCat!A$1:K$3000,10,FALSE)+(VLOOKUP(A637,ProdCat!A$2:K$3000,8,FALSE))))</f>
        <v>8.4</v>
      </c>
      <c r="M637" s="79" t="str">
        <f t="shared" si="33"/>
        <v/>
      </c>
      <c r="N637" s="79" t="str">
        <f t="shared" si="34"/>
        <v/>
      </c>
      <c r="O637" s="79" t="str">
        <f t="shared" si="35"/>
        <v/>
      </c>
    </row>
    <row r="638" spans="1:15" x14ac:dyDescent="0.2">
      <c r="A638" t="s">
        <v>761</v>
      </c>
      <c r="B638" t="s">
        <v>3158</v>
      </c>
      <c r="C638">
        <v>4.2</v>
      </c>
      <c r="D638">
        <v>50</v>
      </c>
      <c r="E638">
        <v>2.0499999999999998</v>
      </c>
      <c r="F638">
        <v>25</v>
      </c>
      <c r="G638" t="s">
        <v>107</v>
      </c>
      <c r="H638">
        <v>140</v>
      </c>
      <c r="K638" s="78">
        <f>((VLOOKUP(A638,ProdCat!A$1:K$3000,11,FALSE))+(VLOOKUP(A638,ProdCat!A$2:K$3000,8,FALSE)))</f>
        <v>4.2</v>
      </c>
      <c r="L638" s="78">
        <f>((VLOOKUP(A638,ProdCat!A$1:K$3000,10,FALSE)+(VLOOKUP(A638,ProdCat!A$2:K$3000,8,FALSE))))</f>
        <v>2.0499999999999998</v>
      </c>
      <c r="M638" s="79" t="str">
        <f t="shared" si="33"/>
        <v/>
      </c>
      <c r="N638" s="79" t="str">
        <f t="shared" si="34"/>
        <v/>
      </c>
      <c r="O638" s="79" t="str">
        <f t="shared" si="35"/>
        <v/>
      </c>
    </row>
    <row r="639" spans="1:15" x14ac:dyDescent="0.2">
      <c r="A639" t="s">
        <v>762</v>
      </c>
      <c r="B639" t="s">
        <v>3030</v>
      </c>
      <c r="C639">
        <v>4.5</v>
      </c>
      <c r="D639">
        <v>50</v>
      </c>
      <c r="E639">
        <v>2.2000000000000002</v>
      </c>
      <c r="F639">
        <v>25</v>
      </c>
      <c r="G639" t="s">
        <v>107</v>
      </c>
      <c r="H639">
        <v>1790</v>
      </c>
      <c r="K639" s="78">
        <f>((VLOOKUP(A639,ProdCat!A$1:K$3000,11,FALSE))+(VLOOKUP(A639,ProdCat!A$2:K$3000,8,FALSE)))</f>
        <v>4.5</v>
      </c>
      <c r="L639" s="78">
        <f>((VLOOKUP(A639,ProdCat!A$1:K$3000,10,FALSE)+(VLOOKUP(A639,ProdCat!A$2:K$3000,8,FALSE))))</f>
        <v>2.2000000000000002</v>
      </c>
      <c r="M639" s="79" t="str">
        <f t="shared" si="33"/>
        <v/>
      </c>
      <c r="N639" s="79" t="str">
        <f t="shared" si="34"/>
        <v/>
      </c>
      <c r="O639" s="79" t="str">
        <f t="shared" si="35"/>
        <v/>
      </c>
    </row>
    <row r="640" spans="1:15" x14ac:dyDescent="0.2">
      <c r="A640" t="s">
        <v>759</v>
      </c>
      <c r="B640" t="s">
        <v>3025</v>
      </c>
      <c r="C640">
        <v>6.35</v>
      </c>
      <c r="D640">
        <v>50</v>
      </c>
      <c r="E640">
        <v>3.1</v>
      </c>
      <c r="F640">
        <v>25</v>
      </c>
      <c r="G640" t="s">
        <v>107</v>
      </c>
      <c r="H640">
        <v>1460</v>
      </c>
      <c r="K640" s="78">
        <f>((VLOOKUP(A640,ProdCat!A$1:K$3000,11,FALSE))+(VLOOKUP(A640,ProdCat!A$2:K$3000,8,FALSE)))</f>
        <v>6.35</v>
      </c>
      <c r="L640" s="78">
        <f>((VLOOKUP(A640,ProdCat!A$1:K$3000,10,FALSE)+(VLOOKUP(A640,ProdCat!A$2:K$3000,8,FALSE))))</f>
        <v>3.1</v>
      </c>
      <c r="M640" s="79" t="str">
        <f t="shared" si="33"/>
        <v/>
      </c>
      <c r="N640" s="79" t="str">
        <f t="shared" si="34"/>
        <v/>
      </c>
      <c r="O640" s="79" t="str">
        <f t="shared" si="35"/>
        <v/>
      </c>
    </row>
    <row r="641" spans="1:15" x14ac:dyDescent="0.2">
      <c r="A641" t="s">
        <v>763</v>
      </c>
      <c r="B641" t="s">
        <v>80</v>
      </c>
      <c r="C641">
        <v>5.65</v>
      </c>
      <c r="D641">
        <v>10</v>
      </c>
      <c r="E641">
        <v>2.75</v>
      </c>
      <c r="F641">
        <v>10</v>
      </c>
      <c r="G641" t="s">
        <v>107</v>
      </c>
      <c r="H641">
        <v>20</v>
      </c>
      <c r="K641" s="78">
        <f>((VLOOKUP(A641,ProdCat!A$1:K$3000,11,FALSE))+(VLOOKUP(A641,ProdCat!A$2:K$3000,8,FALSE)))</f>
        <v>5.65</v>
      </c>
      <c r="L641" s="78">
        <f>((VLOOKUP(A641,ProdCat!A$1:K$3000,10,FALSE)+(VLOOKUP(A641,ProdCat!A$2:K$3000,8,FALSE))))</f>
        <v>2.75</v>
      </c>
      <c r="M641" s="79" t="str">
        <f t="shared" si="33"/>
        <v/>
      </c>
      <c r="N641" s="79" t="str">
        <f t="shared" si="34"/>
        <v/>
      </c>
      <c r="O641" s="79" t="str">
        <f t="shared" si="35"/>
        <v/>
      </c>
    </row>
    <row r="642" spans="1:15" x14ac:dyDescent="0.2">
      <c r="A642" t="s">
        <v>764</v>
      </c>
      <c r="B642" t="s">
        <v>65</v>
      </c>
      <c r="C642">
        <v>9</v>
      </c>
      <c r="D642">
        <v>10</v>
      </c>
      <c r="E642">
        <v>4.4000000000000004</v>
      </c>
      <c r="F642">
        <v>10</v>
      </c>
      <c r="G642" t="s">
        <v>107</v>
      </c>
      <c r="H642">
        <v>560</v>
      </c>
      <c r="K642" s="78">
        <f>((VLOOKUP(A642,ProdCat!A$1:K$3000,11,FALSE))+(VLOOKUP(A642,ProdCat!A$2:K$3000,8,FALSE)))</f>
        <v>9</v>
      </c>
      <c r="L642" s="78">
        <f>((VLOOKUP(A642,ProdCat!A$1:K$3000,10,FALSE)+(VLOOKUP(A642,ProdCat!A$2:K$3000,8,FALSE))))</f>
        <v>4.4000000000000004</v>
      </c>
      <c r="M642" s="79" t="str">
        <f t="shared" si="33"/>
        <v/>
      </c>
      <c r="N642" s="79" t="str">
        <f t="shared" si="34"/>
        <v/>
      </c>
      <c r="O642" s="79" t="str">
        <f t="shared" si="35"/>
        <v/>
      </c>
    </row>
    <row r="643" spans="1:15" x14ac:dyDescent="0.2">
      <c r="A643" t="s">
        <v>765</v>
      </c>
      <c r="B643" t="s">
        <v>66</v>
      </c>
      <c r="C643">
        <v>13.3</v>
      </c>
      <c r="D643">
        <v>10</v>
      </c>
      <c r="E643">
        <v>6.5</v>
      </c>
      <c r="F643">
        <v>10</v>
      </c>
      <c r="G643" t="s">
        <v>107</v>
      </c>
      <c r="H643">
        <v>910</v>
      </c>
      <c r="K643" s="78">
        <f>((VLOOKUP(A643,ProdCat!A$1:K$3000,11,FALSE))+(VLOOKUP(A643,ProdCat!A$2:K$3000,8,FALSE)))</f>
        <v>13.3</v>
      </c>
      <c r="L643" s="78">
        <f>((VLOOKUP(A643,ProdCat!A$1:K$3000,10,FALSE)+(VLOOKUP(A643,ProdCat!A$2:K$3000,8,FALSE))))</f>
        <v>6.5</v>
      </c>
      <c r="M643" s="79" t="str">
        <f t="shared" si="33"/>
        <v/>
      </c>
      <c r="N643" s="79" t="str">
        <f t="shared" si="34"/>
        <v/>
      </c>
      <c r="O643" s="79" t="str">
        <f t="shared" si="35"/>
        <v/>
      </c>
    </row>
    <row r="644" spans="1:15" x14ac:dyDescent="0.2">
      <c r="A644" t="s">
        <v>766</v>
      </c>
      <c r="B644" t="s">
        <v>67</v>
      </c>
      <c r="C644">
        <v>17.2</v>
      </c>
      <c r="D644">
        <v>10</v>
      </c>
      <c r="E644">
        <v>8.4</v>
      </c>
      <c r="F644">
        <v>10</v>
      </c>
      <c r="G644" t="s">
        <v>107</v>
      </c>
      <c r="H644">
        <v>1080</v>
      </c>
      <c r="K644" s="78">
        <f>((VLOOKUP(A644,ProdCat!A$1:K$3000,11,FALSE))+(VLOOKUP(A644,ProdCat!A$2:K$3000,8,FALSE)))</f>
        <v>17.2</v>
      </c>
      <c r="L644" s="78">
        <f>((VLOOKUP(A644,ProdCat!A$1:K$3000,10,FALSE)+(VLOOKUP(A644,ProdCat!A$2:K$3000,8,FALSE))))</f>
        <v>8.4</v>
      </c>
      <c r="M644" s="79" t="str">
        <f t="shared" si="33"/>
        <v/>
      </c>
      <c r="N644" s="79" t="str">
        <f t="shared" si="34"/>
        <v/>
      </c>
      <c r="O644" s="79" t="str">
        <f t="shared" si="35"/>
        <v/>
      </c>
    </row>
    <row r="645" spans="1:15" x14ac:dyDescent="0.2">
      <c r="A645" t="s">
        <v>767</v>
      </c>
      <c r="B645" t="s">
        <v>2572</v>
      </c>
      <c r="C645">
        <v>20.7</v>
      </c>
      <c r="D645">
        <v>10</v>
      </c>
      <c r="E645">
        <v>10.1</v>
      </c>
      <c r="F645">
        <v>10</v>
      </c>
      <c r="G645" t="s">
        <v>107</v>
      </c>
      <c r="H645">
        <v>410</v>
      </c>
      <c r="K645" s="78">
        <f>((VLOOKUP(A645,ProdCat!A$1:K$3000,11,FALSE))+(VLOOKUP(A645,ProdCat!A$2:K$3000,8,FALSE)))</f>
        <v>20.7</v>
      </c>
      <c r="L645" s="78">
        <f>((VLOOKUP(A645,ProdCat!A$1:K$3000,10,FALSE)+(VLOOKUP(A645,ProdCat!A$2:K$3000,8,FALSE))))</f>
        <v>10.1</v>
      </c>
      <c r="M645" s="79" t="str">
        <f t="shared" si="33"/>
        <v/>
      </c>
      <c r="N645" s="79" t="str">
        <f t="shared" si="34"/>
        <v/>
      </c>
      <c r="O645" s="79" t="str">
        <f t="shared" si="35"/>
        <v/>
      </c>
    </row>
    <row r="646" spans="1:15" x14ac:dyDescent="0.2">
      <c r="A646" t="s">
        <v>570</v>
      </c>
      <c r="B646" t="s">
        <v>3030</v>
      </c>
      <c r="C646">
        <v>4.5</v>
      </c>
      <c r="D646">
        <v>50</v>
      </c>
      <c r="E646">
        <v>2.2000000000000002</v>
      </c>
      <c r="F646">
        <v>25</v>
      </c>
      <c r="G646" t="s">
        <v>221</v>
      </c>
      <c r="H646">
        <v>2330</v>
      </c>
      <c r="K646" s="78">
        <f>((VLOOKUP(A646,ProdCat!A$1:K$3000,11,FALSE))+(VLOOKUP(A646,ProdCat!A$2:K$3000,8,FALSE)))</f>
        <v>4.5</v>
      </c>
      <c r="L646" s="78">
        <f>((VLOOKUP(A646,ProdCat!A$1:K$3000,10,FALSE)+(VLOOKUP(A646,ProdCat!A$2:K$3000,8,FALSE))))</f>
        <v>2.2000000000000002</v>
      </c>
      <c r="M646" s="79" t="str">
        <f t="shared" si="33"/>
        <v/>
      </c>
      <c r="N646" s="79" t="str">
        <f t="shared" si="34"/>
        <v/>
      </c>
      <c r="O646" s="79" t="str">
        <f t="shared" si="35"/>
        <v/>
      </c>
    </row>
    <row r="647" spans="1:15" x14ac:dyDescent="0.2">
      <c r="A647" t="s">
        <v>567</v>
      </c>
      <c r="B647" t="s">
        <v>3001</v>
      </c>
      <c r="C647">
        <v>8.4</v>
      </c>
      <c r="D647">
        <v>50</v>
      </c>
      <c r="E647">
        <v>4.0999999999999996</v>
      </c>
      <c r="F647">
        <v>25</v>
      </c>
      <c r="G647" t="s">
        <v>221</v>
      </c>
      <c r="H647">
        <v>1630</v>
      </c>
      <c r="K647" s="78">
        <f>((VLOOKUP(A647,ProdCat!A$1:K$3000,11,FALSE))+(VLOOKUP(A647,ProdCat!A$2:K$3000,8,FALSE)))</f>
        <v>8.4</v>
      </c>
      <c r="L647" s="78">
        <f>((VLOOKUP(A647,ProdCat!A$1:K$3000,10,FALSE)+(VLOOKUP(A647,ProdCat!A$2:K$3000,8,FALSE))))</f>
        <v>4.0999999999999996</v>
      </c>
      <c r="M647" s="79" t="str">
        <f t="shared" si="33"/>
        <v/>
      </c>
      <c r="N647" s="79" t="str">
        <f t="shared" si="34"/>
        <v/>
      </c>
      <c r="O647" s="79" t="str">
        <f t="shared" si="35"/>
        <v/>
      </c>
    </row>
    <row r="648" spans="1:15" x14ac:dyDescent="0.2">
      <c r="A648" t="s">
        <v>572</v>
      </c>
      <c r="B648" t="s">
        <v>65</v>
      </c>
      <c r="C648">
        <v>9</v>
      </c>
      <c r="D648">
        <v>10</v>
      </c>
      <c r="E648">
        <v>4.4000000000000004</v>
      </c>
      <c r="F648">
        <v>10</v>
      </c>
      <c r="G648" t="s">
        <v>221</v>
      </c>
      <c r="H648">
        <v>360</v>
      </c>
      <c r="K648" s="78">
        <f>((VLOOKUP(A648,ProdCat!A$1:K$3000,11,FALSE))+(VLOOKUP(A648,ProdCat!A$2:K$3000,8,FALSE)))</f>
        <v>9</v>
      </c>
      <c r="L648" s="78">
        <f>((VLOOKUP(A648,ProdCat!A$1:K$3000,10,FALSE)+(VLOOKUP(A648,ProdCat!A$2:K$3000,8,FALSE))))</f>
        <v>4.4000000000000004</v>
      </c>
      <c r="M648" s="79" t="str">
        <f t="shared" si="33"/>
        <v/>
      </c>
      <c r="N648" s="79" t="str">
        <f t="shared" si="34"/>
        <v/>
      </c>
      <c r="O648" s="79" t="str">
        <f t="shared" si="35"/>
        <v/>
      </c>
    </row>
    <row r="649" spans="1:15" x14ac:dyDescent="0.2">
      <c r="A649" t="s">
        <v>573</v>
      </c>
      <c r="B649" t="s">
        <v>66</v>
      </c>
      <c r="C649">
        <v>13.3</v>
      </c>
      <c r="D649">
        <v>10</v>
      </c>
      <c r="E649">
        <v>6.5</v>
      </c>
      <c r="F649">
        <v>10</v>
      </c>
      <c r="G649" t="s">
        <v>221</v>
      </c>
      <c r="H649">
        <v>520</v>
      </c>
      <c r="K649" s="78">
        <f>((VLOOKUP(A649,ProdCat!A$1:K$3000,11,FALSE))+(VLOOKUP(A649,ProdCat!A$2:K$3000,8,FALSE)))</f>
        <v>13.3</v>
      </c>
      <c r="L649" s="78">
        <f>((VLOOKUP(A649,ProdCat!A$1:K$3000,10,FALSE)+(VLOOKUP(A649,ProdCat!A$2:K$3000,8,FALSE))))</f>
        <v>6.5</v>
      </c>
      <c r="M649" s="79" t="str">
        <f t="shared" si="33"/>
        <v/>
      </c>
      <c r="N649" s="79" t="str">
        <f t="shared" si="34"/>
        <v/>
      </c>
      <c r="O649" s="79" t="str">
        <f t="shared" si="35"/>
        <v/>
      </c>
    </row>
    <row r="650" spans="1:15" x14ac:dyDescent="0.2">
      <c r="A650" t="s">
        <v>575</v>
      </c>
      <c r="B650" t="s">
        <v>2572</v>
      </c>
      <c r="C650">
        <v>20.7</v>
      </c>
      <c r="D650">
        <v>10</v>
      </c>
      <c r="E650">
        <v>10.1</v>
      </c>
      <c r="F650">
        <v>10</v>
      </c>
      <c r="G650" t="s">
        <v>221</v>
      </c>
      <c r="H650">
        <v>1360</v>
      </c>
      <c r="K650" s="78">
        <f>((VLOOKUP(A650,ProdCat!A$1:K$3000,11,FALSE))+(VLOOKUP(A650,ProdCat!A$2:K$3000,8,FALSE)))</f>
        <v>20.7</v>
      </c>
      <c r="L650" s="78">
        <f>((VLOOKUP(A650,ProdCat!A$1:K$3000,10,FALSE)+(VLOOKUP(A650,ProdCat!A$2:K$3000,8,FALSE))))</f>
        <v>10.1</v>
      </c>
      <c r="M650" s="79" t="str">
        <f t="shared" si="33"/>
        <v/>
      </c>
      <c r="N650" s="79" t="str">
        <f t="shared" si="34"/>
        <v/>
      </c>
      <c r="O650" s="79" t="str">
        <f t="shared" si="35"/>
        <v/>
      </c>
    </row>
    <row r="651" spans="1:15" x14ac:dyDescent="0.2">
      <c r="A651" t="s">
        <v>576</v>
      </c>
      <c r="B651" t="s">
        <v>3499</v>
      </c>
      <c r="C651">
        <v>23.9</v>
      </c>
      <c r="D651">
        <v>9</v>
      </c>
      <c r="E651">
        <v>11.65</v>
      </c>
      <c r="F651">
        <v>3</v>
      </c>
      <c r="G651" t="s">
        <v>221</v>
      </c>
      <c r="H651">
        <v>890</v>
      </c>
      <c r="K651" s="78">
        <f>((VLOOKUP(A651,ProdCat!A$1:K$3000,11,FALSE))+(VLOOKUP(A651,ProdCat!A$2:K$3000,8,FALSE)))</f>
        <v>23.9</v>
      </c>
      <c r="L651" s="78">
        <f>((VLOOKUP(A651,ProdCat!A$1:K$3000,10,FALSE)+(VLOOKUP(A651,ProdCat!A$2:K$3000,8,FALSE))))</f>
        <v>11.65</v>
      </c>
      <c r="M651" s="79" t="str">
        <f t="shared" si="33"/>
        <v/>
      </c>
      <c r="N651" s="79" t="str">
        <f t="shared" si="34"/>
        <v/>
      </c>
      <c r="O651" s="79" t="str">
        <f t="shared" si="35"/>
        <v/>
      </c>
    </row>
    <row r="652" spans="1:15" x14ac:dyDescent="0.2">
      <c r="A652" t="s">
        <v>1073</v>
      </c>
      <c r="B652" t="s">
        <v>3030</v>
      </c>
      <c r="C652">
        <v>4.5</v>
      </c>
      <c r="D652">
        <v>50</v>
      </c>
      <c r="E652">
        <v>2.2000000000000002</v>
      </c>
      <c r="F652">
        <v>25</v>
      </c>
      <c r="G652" t="s">
        <v>111</v>
      </c>
      <c r="H652">
        <v>1020</v>
      </c>
      <c r="K652" s="78">
        <f>((VLOOKUP(A652,ProdCat!A$1:K$3000,11,FALSE))+(VLOOKUP(A652,ProdCat!A$2:K$3000,8,FALSE)))</f>
        <v>4.5</v>
      </c>
      <c r="L652" s="78">
        <f>((VLOOKUP(A652,ProdCat!A$1:K$3000,10,FALSE)+(VLOOKUP(A652,ProdCat!A$2:K$3000,8,FALSE))))</f>
        <v>2.2000000000000002</v>
      </c>
      <c r="M652" s="79" t="str">
        <f t="shared" si="33"/>
        <v/>
      </c>
      <c r="N652" s="79" t="str">
        <f t="shared" si="34"/>
        <v/>
      </c>
      <c r="O652" s="79" t="str">
        <f t="shared" si="35"/>
        <v/>
      </c>
    </row>
    <row r="653" spans="1:15" x14ac:dyDescent="0.2">
      <c r="A653" t="s">
        <v>1075</v>
      </c>
      <c r="B653" t="s">
        <v>65</v>
      </c>
      <c r="C653">
        <v>9</v>
      </c>
      <c r="D653">
        <v>10</v>
      </c>
      <c r="E653">
        <v>4.4000000000000004</v>
      </c>
      <c r="F653">
        <v>10</v>
      </c>
      <c r="G653" t="s">
        <v>111</v>
      </c>
      <c r="H653">
        <v>50</v>
      </c>
      <c r="K653" s="78">
        <f>((VLOOKUP(A653,ProdCat!A$1:K$3000,11,FALSE))+(VLOOKUP(A653,ProdCat!A$2:K$3000,8,FALSE)))</f>
        <v>9</v>
      </c>
      <c r="L653" s="78">
        <f>((VLOOKUP(A653,ProdCat!A$1:K$3000,10,FALSE)+(VLOOKUP(A653,ProdCat!A$2:K$3000,8,FALSE))))</f>
        <v>4.4000000000000004</v>
      </c>
      <c r="M653" s="79" t="str">
        <f t="shared" si="33"/>
        <v/>
      </c>
      <c r="N653" s="79" t="str">
        <f t="shared" si="34"/>
        <v/>
      </c>
      <c r="O653" s="79" t="str">
        <f t="shared" si="35"/>
        <v/>
      </c>
    </row>
    <row r="654" spans="1:15" x14ac:dyDescent="0.2">
      <c r="A654" t="s">
        <v>1076</v>
      </c>
      <c r="B654" t="s">
        <v>66</v>
      </c>
      <c r="C654">
        <v>13.3</v>
      </c>
      <c r="D654">
        <v>10</v>
      </c>
      <c r="E654">
        <v>6.5</v>
      </c>
      <c r="F654">
        <v>10</v>
      </c>
      <c r="G654" t="s">
        <v>111</v>
      </c>
      <c r="H654">
        <v>500</v>
      </c>
      <c r="K654" s="78">
        <f>((VLOOKUP(A654,ProdCat!A$1:K$3000,11,FALSE))+(VLOOKUP(A654,ProdCat!A$2:K$3000,8,FALSE)))</f>
        <v>13.3</v>
      </c>
      <c r="L654" s="78">
        <f>((VLOOKUP(A654,ProdCat!A$1:K$3000,10,FALSE)+(VLOOKUP(A654,ProdCat!A$2:K$3000,8,FALSE))))</f>
        <v>6.5</v>
      </c>
      <c r="M654" s="79" t="str">
        <f t="shared" si="33"/>
        <v/>
      </c>
      <c r="N654" s="79" t="str">
        <f t="shared" si="34"/>
        <v/>
      </c>
      <c r="O654" s="79" t="str">
        <f t="shared" si="35"/>
        <v/>
      </c>
    </row>
    <row r="655" spans="1:15" x14ac:dyDescent="0.2">
      <c r="A655" t="s">
        <v>1077</v>
      </c>
      <c r="B655" t="s">
        <v>67</v>
      </c>
      <c r="C655">
        <v>17.2</v>
      </c>
      <c r="D655">
        <v>10</v>
      </c>
      <c r="E655">
        <v>8.4</v>
      </c>
      <c r="F655">
        <v>10</v>
      </c>
      <c r="G655" t="s">
        <v>111</v>
      </c>
      <c r="H655">
        <v>540</v>
      </c>
      <c r="K655" s="78">
        <f>((VLOOKUP(A655,ProdCat!A$1:K$3000,11,FALSE))+(VLOOKUP(A655,ProdCat!A$2:K$3000,8,FALSE)))</f>
        <v>17.2</v>
      </c>
      <c r="L655" s="78">
        <f>((VLOOKUP(A655,ProdCat!A$1:K$3000,10,FALSE)+(VLOOKUP(A655,ProdCat!A$2:K$3000,8,FALSE))))</f>
        <v>8.4</v>
      </c>
      <c r="M655" s="79" t="str">
        <f t="shared" si="33"/>
        <v/>
      </c>
      <c r="N655" s="79" t="str">
        <f t="shared" si="34"/>
        <v/>
      </c>
      <c r="O655" s="79" t="str">
        <f t="shared" si="35"/>
        <v/>
      </c>
    </row>
    <row r="656" spans="1:15" x14ac:dyDescent="0.2">
      <c r="A656" t="s">
        <v>1078</v>
      </c>
      <c r="B656" t="s">
        <v>2572</v>
      </c>
      <c r="C656">
        <v>20.7</v>
      </c>
      <c r="D656">
        <v>10</v>
      </c>
      <c r="E656">
        <v>10.1</v>
      </c>
      <c r="F656">
        <v>10</v>
      </c>
      <c r="G656" t="s">
        <v>111</v>
      </c>
      <c r="H656">
        <v>90</v>
      </c>
      <c r="K656" s="78">
        <f>((VLOOKUP(A656,ProdCat!A$1:K$3000,11,FALSE))+(VLOOKUP(A656,ProdCat!A$2:K$3000,8,FALSE)))</f>
        <v>20.7</v>
      </c>
      <c r="L656" s="78">
        <f>((VLOOKUP(A656,ProdCat!A$1:K$3000,10,FALSE)+(VLOOKUP(A656,ProdCat!A$2:K$3000,8,FALSE))))</f>
        <v>10.1</v>
      </c>
      <c r="M656" s="79" t="str">
        <f t="shared" si="33"/>
        <v/>
      </c>
      <c r="N656" s="79" t="str">
        <f t="shared" si="34"/>
        <v/>
      </c>
      <c r="O656" s="79" t="str">
        <f t="shared" si="35"/>
        <v/>
      </c>
    </row>
    <row r="657" spans="1:15" x14ac:dyDescent="0.2">
      <c r="A657" t="s">
        <v>3189</v>
      </c>
      <c r="B657" t="s">
        <v>3030</v>
      </c>
      <c r="C657">
        <v>5.15</v>
      </c>
      <c r="D657">
        <v>50</v>
      </c>
      <c r="E657">
        <v>2.5</v>
      </c>
      <c r="F657">
        <v>25</v>
      </c>
      <c r="G657" t="s">
        <v>3190</v>
      </c>
      <c r="H657">
        <v>50</v>
      </c>
      <c r="K657" s="78">
        <f>((VLOOKUP(A657,ProdCat!A$1:K$3000,11,FALSE))+(VLOOKUP(A657,ProdCat!A$2:K$3000,8,FALSE)))</f>
        <v>5.15</v>
      </c>
      <c r="L657" s="78">
        <f>((VLOOKUP(A657,ProdCat!A$1:K$3000,10,FALSE)+(VLOOKUP(A657,ProdCat!A$2:K$3000,8,FALSE))))</f>
        <v>2.5</v>
      </c>
      <c r="M657" s="79" t="str">
        <f t="shared" si="33"/>
        <v/>
      </c>
      <c r="N657" s="79" t="str">
        <f t="shared" si="34"/>
        <v/>
      </c>
      <c r="O657" s="79" t="str">
        <f t="shared" si="35"/>
        <v/>
      </c>
    </row>
    <row r="658" spans="1:15" x14ac:dyDescent="0.2">
      <c r="A658" t="s">
        <v>3622</v>
      </c>
      <c r="B658" t="s">
        <v>3025</v>
      </c>
      <c r="C658">
        <v>7.15</v>
      </c>
      <c r="D658">
        <v>50</v>
      </c>
      <c r="E658">
        <v>3.5</v>
      </c>
      <c r="F658">
        <v>10</v>
      </c>
      <c r="G658" t="s">
        <v>3190</v>
      </c>
      <c r="H658">
        <v>780</v>
      </c>
      <c r="K658" s="78">
        <f>((VLOOKUP(A658,ProdCat!A$1:K$3000,11,FALSE))+(VLOOKUP(A658,ProdCat!A$2:K$3000,8,FALSE)))</f>
        <v>7.15</v>
      </c>
      <c r="L658" s="78">
        <f>((VLOOKUP(A658,ProdCat!A$1:K$3000,10,FALSE)+(VLOOKUP(A658,ProdCat!A$2:K$3000,8,FALSE))))</f>
        <v>3.5</v>
      </c>
      <c r="M658" s="79" t="str">
        <f t="shared" si="33"/>
        <v/>
      </c>
      <c r="N658" s="79" t="str">
        <f t="shared" si="34"/>
        <v/>
      </c>
      <c r="O658" s="79" t="str">
        <f t="shared" si="35"/>
        <v/>
      </c>
    </row>
    <row r="659" spans="1:15" x14ac:dyDescent="0.2">
      <c r="A659" t="s">
        <v>3191</v>
      </c>
      <c r="B659" t="s">
        <v>75</v>
      </c>
      <c r="C659">
        <v>14.35</v>
      </c>
      <c r="D659">
        <v>10</v>
      </c>
      <c r="E659">
        <v>7</v>
      </c>
      <c r="F659">
        <v>10</v>
      </c>
      <c r="G659" t="s">
        <v>3192</v>
      </c>
      <c r="H659">
        <v>30</v>
      </c>
      <c r="K659" s="78">
        <f>((VLOOKUP(A659,ProdCat!A$1:K$3000,11,FALSE))+(VLOOKUP(A659,ProdCat!A$2:K$3000,8,FALSE)))</f>
        <v>14.35</v>
      </c>
      <c r="L659" s="78">
        <f>((VLOOKUP(A659,ProdCat!A$1:K$3000,10,FALSE)+(VLOOKUP(A659,ProdCat!A$2:K$3000,8,FALSE))))</f>
        <v>7</v>
      </c>
      <c r="M659" s="79" t="str">
        <f t="shared" si="33"/>
        <v/>
      </c>
      <c r="N659" s="79" t="str">
        <f t="shared" si="34"/>
        <v/>
      </c>
      <c r="O659" s="79" t="str">
        <f t="shared" si="35"/>
        <v/>
      </c>
    </row>
    <row r="660" spans="1:15" x14ac:dyDescent="0.2">
      <c r="A660" t="s">
        <v>3423</v>
      </c>
      <c r="B660" t="s">
        <v>74</v>
      </c>
      <c r="C660">
        <v>16.600000000000001</v>
      </c>
      <c r="D660">
        <v>10</v>
      </c>
      <c r="E660">
        <v>8.1</v>
      </c>
      <c r="F660">
        <v>10</v>
      </c>
      <c r="G660" t="s">
        <v>3192</v>
      </c>
      <c r="H660">
        <v>40</v>
      </c>
      <c r="K660" s="78">
        <f>((VLOOKUP(A660,ProdCat!A$1:K$3000,11,FALSE))+(VLOOKUP(A660,ProdCat!A$2:K$3000,8,FALSE)))</f>
        <v>16.600000000000001</v>
      </c>
      <c r="L660" s="78">
        <f>((VLOOKUP(A660,ProdCat!A$1:K$3000,10,FALSE)+(VLOOKUP(A660,ProdCat!A$2:K$3000,8,FALSE))))</f>
        <v>8.1</v>
      </c>
      <c r="M660" s="79" t="str">
        <f t="shared" si="33"/>
        <v/>
      </c>
      <c r="N660" s="79" t="str">
        <f t="shared" si="34"/>
        <v/>
      </c>
      <c r="O660" s="79" t="str">
        <f t="shared" si="35"/>
        <v/>
      </c>
    </row>
    <row r="661" spans="1:15" x14ac:dyDescent="0.2">
      <c r="A661" t="s">
        <v>2544</v>
      </c>
      <c r="B661" t="s">
        <v>74</v>
      </c>
      <c r="C661">
        <v>26.55</v>
      </c>
      <c r="D661">
        <v>10</v>
      </c>
      <c r="E661">
        <v>13.75</v>
      </c>
      <c r="F661">
        <v>10</v>
      </c>
      <c r="G661" t="s">
        <v>248</v>
      </c>
      <c r="H661">
        <v>10</v>
      </c>
      <c r="K661" s="78">
        <f>((VLOOKUP(A661,ProdCat!A$1:K$3000,11,FALSE))+(VLOOKUP(A661,ProdCat!A$2:K$3000,8,FALSE)))</f>
        <v>26.55</v>
      </c>
      <c r="L661" s="78">
        <f>((VLOOKUP(A661,ProdCat!A$1:K$3000,10,FALSE)+(VLOOKUP(A661,ProdCat!A$2:K$3000,8,FALSE))))</f>
        <v>13.75</v>
      </c>
      <c r="M661" s="79" t="str">
        <f t="shared" si="33"/>
        <v/>
      </c>
      <c r="N661" s="79" t="str">
        <f t="shared" si="34"/>
        <v/>
      </c>
      <c r="O661" s="79" t="str">
        <f t="shared" si="35"/>
        <v/>
      </c>
    </row>
    <row r="662" spans="1:15" x14ac:dyDescent="0.2">
      <c r="A662" t="s">
        <v>2498</v>
      </c>
      <c r="B662" t="s">
        <v>74</v>
      </c>
      <c r="C662">
        <v>26.55</v>
      </c>
      <c r="D662">
        <v>10</v>
      </c>
      <c r="E662">
        <v>13.75</v>
      </c>
      <c r="F662">
        <v>10</v>
      </c>
      <c r="G662" t="s">
        <v>249</v>
      </c>
      <c r="H662">
        <v>170</v>
      </c>
      <c r="K662" s="78">
        <f>((VLOOKUP(A662,ProdCat!A$1:K$3000,11,FALSE))+(VLOOKUP(A662,ProdCat!A$2:K$3000,8,FALSE)))</f>
        <v>26.55</v>
      </c>
      <c r="L662" s="78">
        <f>((VLOOKUP(A662,ProdCat!A$1:K$3000,10,FALSE)+(VLOOKUP(A662,ProdCat!A$2:K$3000,8,FALSE))))</f>
        <v>13.75</v>
      </c>
      <c r="M662" s="79" t="str">
        <f t="shared" si="33"/>
        <v/>
      </c>
      <c r="N662" s="79" t="str">
        <f t="shared" si="34"/>
        <v/>
      </c>
      <c r="O662" s="79" t="str">
        <f t="shared" si="35"/>
        <v/>
      </c>
    </row>
    <row r="663" spans="1:15" x14ac:dyDescent="0.2">
      <c r="A663" t="s">
        <v>2499</v>
      </c>
      <c r="B663" t="s">
        <v>72</v>
      </c>
      <c r="C663">
        <v>30.45</v>
      </c>
      <c r="D663">
        <v>10</v>
      </c>
      <c r="E663">
        <v>15.65</v>
      </c>
      <c r="F663">
        <v>10</v>
      </c>
      <c r="G663" t="s">
        <v>249</v>
      </c>
      <c r="H663">
        <v>460</v>
      </c>
      <c r="K663" s="78">
        <f>((VLOOKUP(A663,ProdCat!A$1:K$3000,11,FALSE))+(VLOOKUP(A663,ProdCat!A$2:K$3000,8,FALSE)))</f>
        <v>30.45</v>
      </c>
      <c r="L663" s="78">
        <f>((VLOOKUP(A663,ProdCat!A$1:K$3000,10,FALSE)+(VLOOKUP(A663,ProdCat!A$2:K$3000,8,FALSE))))</f>
        <v>15.65</v>
      </c>
      <c r="M663" s="79" t="str">
        <f t="shared" si="33"/>
        <v/>
      </c>
      <c r="N663" s="79" t="str">
        <f t="shared" si="34"/>
        <v/>
      </c>
      <c r="O663" s="79" t="str">
        <f t="shared" si="35"/>
        <v/>
      </c>
    </row>
    <row r="664" spans="1:15" x14ac:dyDescent="0.2">
      <c r="A664" t="s">
        <v>2500</v>
      </c>
      <c r="B664" t="s">
        <v>68</v>
      </c>
      <c r="C664">
        <v>34.35</v>
      </c>
      <c r="D664">
        <v>10</v>
      </c>
      <c r="E664">
        <v>17.55</v>
      </c>
      <c r="F664">
        <v>10</v>
      </c>
      <c r="G664" t="s">
        <v>249</v>
      </c>
      <c r="H664">
        <v>290</v>
      </c>
      <c r="K664" s="78">
        <f>((VLOOKUP(A664,ProdCat!A$1:K$3000,11,FALSE))+(VLOOKUP(A664,ProdCat!A$2:K$3000,8,FALSE)))</f>
        <v>34.35</v>
      </c>
      <c r="L664" s="78">
        <f>((VLOOKUP(A664,ProdCat!A$1:K$3000,10,FALSE)+(VLOOKUP(A664,ProdCat!A$2:K$3000,8,FALSE))))</f>
        <v>17.55</v>
      </c>
      <c r="M664" s="79" t="str">
        <f t="shared" si="33"/>
        <v/>
      </c>
      <c r="N664" s="79" t="str">
        <f t="shared" si="34"/>
        <v/>
      </c>
      <c r="O664" s="79" t="str">
        <f t="shared" si="35"/>
        <v/>
      </c>
    </row>
    <row r="665" spans="1:15" x14ac:dyDescent="0.2">
      <c r="A665" t="s">
        <v>2901</v>
      </c>
      <c r="B665" t="s">
        <v>3523</v>
      </c>
      <c r="C665">
        <v>36.200000000000003</v>
      </c>
      <c r="D665">
        <v>10</v>
      </c>
      <c r="E665">
        <v>18.45</v>
      </c>
      <c r="F665">
        <v>5</v>
      </c>
      <c r="G665" t="s">
        <v>249</v>
      </c>
      <c r="H665">
        <v>10</v>
      </c>
      <c r="K665" s="78">
        <f>((VLOOKUP(A665,ProdCat!A$1:K$3000,11,FALSE))+(VLOOKUP(A665,ProdCat!A$2:K$3000,8,FALSE)))</f>
        <v>36.200000000000003</v>
      </c>
      <c r="L665" s="78">
        <f>((VLOOKUP(A665,ProdCat!A$1:K$3000,10,FALSE)+(VLOOKUP(A665,ProdCat!A$2:K$3000,8,FALSE))))</f>
        <v>18.45</v>
      </c>
      <c r="M665" s="79" t="str">
        <f t="shared" si="33"/>
        <v/>
      </c>
      <c r="N665" s="79" t="str">
        <f t="shared" si="34"/>
        <v/>
      </c>
      <c r="O665" s="79" t="str">
        <f t="shared" si="35"/>
        <v/>
      </c>
    </row>
    <row r="666" spans="1:15" x14ac:dyDescent="0.2">
      <c r="A666" t="s">
        <v>2902</v>
      </c>
      <c r="B666" t="s">
        <v>2988</v>
      </c>
      <c r="C666">
        <v>41.65</v>
      </c>
      <c r="D666">
        <v>10</v>
      </c>
      <c r="E666">
        <v>21.1</v>
      </c>
      <c r="F666">
        <v>5</v>
      </c>
      <c r="G666" t="s">
        <v>249</v>
      </c>
      <c r="H666">
        <v>50</v>
      </c>
      <c r="K666" s="78">
        <f>((VLOOKUP(A666,ProdCat!A$1:K$3000,11,FALSE))+(VLOOKUP(A666,ProdCat!A$2:K$3000,8,FALSE)))</f>
        <v>41.65</v>
      </c>
      <c r="L666" s="78">
        <f>((VLOOKUP(A666,ProdCat!A$1:K$3000,10,FALSE)+(VLOOKUP(A666,ProdCat!A$2:K$3000,8,FALSE))))</f>
        <v>21.1</v>
      </c>
      <c r="M666" s="79" t="str">
        <f t="shared" si="33"/>
        <v/>
      </c>
      <c r="N666" s="79" t="str">
        <f t="shared" si="34"/>
        <v/>
      </c>
      <c r="O666" s="79" t="str">
        <f t="shared" si="35"/>
        <v/>
      </c>
    </row>
    <row r="667" spans="1:15" x14ac:dyDescent="0.2">
      <c r="A667" t="s">
        <v>2903</v>
      </c>
      <c r="B667" t="s">
        <v>292</v>
      </c>
      <c r="C667">
        <v>45.95</v>
      </c>
      <c r="D667">
        <v>10</v>
      </c>
      <c r="E667">
        <v>23.2</v>
      </c>
      <c r="F667">
        <v>5</v>
      </c>
      <c r="G667" t="s">
        <v>249</v>
      </c>
      <c r="H667">
        <v>30</v>
      </c>
      <c r="K667" s="78">
        <f>((VLOOKUP(A667,ProdCat!A$1:K$3000,11,FALSE))+(VLOOKUP(A667,ProdCat!A$2:K$3000,8,FALSE)))</f>
        <v>45.95</v>
      </c>
      <c r="L667" s="78">
        <f>((VLOOKUP(A667,ProdCat!A$1:K$3000,10,FALSE)+(VLOOKUP(A667,ProdCat!A$2:K$3000,8,FALSE))))</f>
        <v>23.2</v>
      </c>
      <c r="M667" s="79" t="str">
        <f t="shared" si="33"/>
        <v/>
      </c>
      <c r="N667" s="79" t="str">
        <f t="shared" si="34"/>
        <v/>
      </c>
      <c r="O667" s="79" t="str">
        <f t="shared" si="35"/>
        <v/>
      </c>
    </row>
    <row r="668" spans="1:15" x14ac:dyDescent="0.2">
      <c r="A668" t="s">
        <v>2495</v>
      </c>
      <c r="B668" t="s">
        <v>74</v>
      </c>
      <c r="C668">
        <v>26.55</v>
      </c>
      <c r="D668">
        <v>10</v>
      </c>
      <c r="E668">
        <v>13.75</v>
      </c>
      <c r="F668">
        <v>10</v>
      </c>
      <c r="G668" t="s">
        <v>250</v>
      </c>
      <c r="H668">
        <v>10</v>
      </c>
      <c r="K668" s="78">
        <f>((VLOOKUP(A668,ProdCat!A$1:K$3000,11,FALSE))+(VLOOKUP(A668,ProdCat!A$2:K$3000,8,FALSE)))</f>
        <v>26.55</v>
      </c>
      <c r="L668" s="78">
        <f>((VLOOKUP(A668,ProdCat!A$1:K$3000,10,FALSE)+(VLOOKUP(A668,ProdCat!A$2:K$3000,8,FALSE))))</f>
        <v>13.75</v>
      </c>
      <c r="M668" s="79" t="str">
        <f t="shared" si="33"/>
        <v/>
      </c>
      <c r="N668" s="79" t="str">
        <f t="shared" si="34"/>
        <v/>
      </c>
      <c r="O668" s="79" t="str">
        <f t="shared" si="35"/>
        <v/>
      </c>
    </row>
    <row r="669" spans="1:15" x14ac:dyDescent="0.2">
      <c r="A669" t="s">
        <v>2496</v>
      </c>
      <c r="B669" t="s">
        <v>72</v>
      </c>
      <c r="C669">
        <v>30.45</v>
      </c>
      <c r="D669">
        <v>10</v>
      </c>
      <c r="E669">
        <v>15.65</v>
      </c>
      <c r="F669">
        <v>10</v>
      </c>
      <c r="G669" t="s">
        <v>250</v>
      </c>
      <c r="H669">
        <v>50</v>
      </c>
      <c r="K669" s="78">
        <f>((VLOOKUP(A669,ProdCat!A$1:K$3000,11,FALSE))+(VLOOKUP(A669,ProdCat!A$2:K$3000,8,FALSE)))</f>
        <v>30.45</v>
      </c>
      <c r="L669" s="78">
        <f>((VLOOKUP(A669,ProdCat!A$1:K$3000,10,FALSE)+(VLOOKUP(A669,ProdCat!A$2:K$3000,8,FALSE))))</f>
        <v>15.65</v>
      </c>
      <c r="M669" s="79" t="str">
        <f t="shared" si="33"/>
        <v/>
      </c>
      <c r="N669" s="79" t="str">
        <f t="shared" si="34"/>
        <v/>
      </c>
      <c r="O669" s="79" t="str">
        <f t="shared" si="35"/>
        <v/>
      </c>
    </row>
    <row r="670" spans="1:15" x14ac:dyDescent="0.2">
      <c r="A670" t="s">
        <v>2872</v>
      </c>
      <c r="B670" t="s">
        <v>73</v>
      </c>
      <c r="C670">
        <v>38.25</v>
      </c>
      <c r="D670">
        <v>10</v>
      </c>
      <c r="E670">
        <v>19.45</v>
      </c>
      <c r="F670">
        <v>10</v>
      </c>
      <c r="G670" t="s">
        <v>250</v>
      </c>
      <c r="H670">
        <v>60</v>
      </c>
      <c r="K670" s="78">
        <f>((VLOOKUP(A670,ProdCat!A$1:K$3000,11,FALSE))+(VLOOKUP(A670,ProdCat!A$2:K$3000,8,FALSE)))</f>
        <v>38.25</v>
      </c>
      <c r="L670" s="78">
        <f>((VLOOKUP(A670,ProdCat!A$1:K$3000,10,FALSE)+(VLOOKUP(A670,ProdCat!A$2:K$3000,8,FALSE))))</f>
        <v>19.45</v>
      </c>
      <c r="M670" s="79" t="str">
        <f t="shared" si="33"/>
        <v/>
      </c>
      <c r="N670" s="79" t="str">
        <f t="shared" si="34"/>
        <v/>
      </c>
      <c r="O670" s="79" t="str">
        <f t="shared" si="35"/>
        <v/>
      </c>
    </row>
    <row r="671" spans="1:15" x14ac:dyDescent="0.2">
      <c r="A671" t="s">
        <v>2896</v>
      </c>
      <c r="B671" t="s">
        <v>72</v>
      </c>
      <c r="C671">
        <v>30.45</v>
      </c>
      <c r="D671">
        <v>10</v>
      </c>
      <c r="E671">
        <v>15.65</v>
      </c>
      <c r="F671">
        <v>10</v>
      </c>
      <c r="G671" t="s">
        <v>3453</v>
      </c>
      <c r="H671">
        <v>20</v>
      </c>
      <c r="K671" s="78">
        <f>((VLOOKUP(A671,ProdCat!A$1:K$3000,11,FALSE))+(VLOOKUP(A671,ProdCat!A$2:K$3000,8,FALSE)))</f>
        <v>30.45</v>
      </c>
      <c r="L671" s="78">
        <f>((VLOOKUP(A671,ProdCat!A$1:K$3000,10,FALSE)+(VLOOKUP(A671,ProdCat!A$2:K$3000,8,FALSE))))</f>
        <v>15.65</v>
      </c>
      <c r="M671" s="79" t="str">
        <f t="shared" si="33"/>
        <v/>
      </c>
      <c r="N671" s="79" t="str">
        <f t="shared" si="34"/>
        <v/>
      </c>
      <c r="O671" s="79" t="str">
        <f t="shared" si="35"/>
        <v/>
      </c>
    </row>
    <row r="672" spans="1:15" x14ac:dyDescent="0.2">
      <c r="A672" t="s">
        <v>2897</v>
      </c>
      <c r="B672" t="s">
        <v>68</v>
      </c>
      <c r="C672">
        <v>34.35</v>
      </c>
      <c r="D672">
        <v>10</v>
      </c>
      <c r="E672">
        <v>17.55</v>
      </c>
      <c r="F672">
        <v>10</v>
      </c>
      <c r="G672" t="s">
        <v>3453</v>
      </c>
      <c r="H672">
        <v>10</v>
      </c>
      <c r="K672" s="78">
        <f>((VLOOKUP(A672,ProdCat!A$1:K$3000,11,FALSE))+(VLOOKUP(A672,ProdCat!A$2:K$3000,8,FALSE)))</f>
        <v>34.35</v>
      </c>
      <c r="L672" s="78">
        <f>((VLOOKUP(A672,ProdCat!A$1:K$3000,10,FALSE)+(VLOOKUP(A672,ProdCat!A$2:K$3000,8,FALSE))))</f>
        <v>17.55</v>
      </c>
      <c r="M672" s="79" t="str">
        <f t="shared" si="33"/>
        <v/>
      </c>
      <c r="N672" s="79" t="str">
        <f t="shared" si="34"/>
        <v/>
      </c>
      <c r="O672" s="79" t="str">
        <f t="shared" si="35"/>
        <v/>
      </c>
    </row>
    <row r="673" spans="1:15" x14ac:dyDescent="0.2">
      <c r="A673" t="s">
        <v>2880</v>
      </c>
      <c r="B673" t="s">
        <v>74</v>
      </c>
      <c r="C673">
        <v>26.55</v>
      </c>
      <c r="D673">
        <v>10</v>
      </c>
      <c r="E673">
        <v>13.75</v>
      </c>
      <c r="F673">
        <v>10</v>
      </c>
      <c r="G673" t="s">
        <v>3193</v>
      </c>
      <c r="H673">
        <v>280</v>
      </c>
      <c r="K673" s="78">
        <f>((VLOOKUP(A673,ProdCat!A$1:K$3000,11,FALSE))+(VLOOKUP(A673,ProdCat!A$2:K$3000,8,FALSE)))</f>
        <v>26.55</v>
      </c>
      <c r="L673" s="78">
        <f>((VLOOKUP(A673,ProdCat!A$1:K$3000,10,FALSE)+(VLOOKUP(A673,ProdCat!A$2:K$3000,8,FALSE))))</f>
        <v>13.75</v>
      </c>
      <c r="M673" s="79" t="str">
        <f t="shared" si="33"/>
        <v/>
      </c>
      <c r="N673" s="79" t="str">
        <f t="shared" si="34"/>
        <v/>
      </c>
      <c r="O673" s="79" t="str">
        <f t="shared" si="35"/>
        <v/>
      </c>
    </row>
    <row r="674" spans="1:15" x14ac:dyDescent="0.2">
      <c r="A674" t="s">
        <v>2881</v>
      </c>
      <c r="B674" t="s">
        <v>72</v>
      </c>
      <c r="C674">
        <v>30.45</v>
      </c>
      <c r="D674">
        <v>10</v>
      </c>
      <c r="E674">
        <v>15.65</v>
      </c>
      <c r="F674">
        <v>10</v>
      </c>
      <c r="G674" t="s">
        <v>3193</v>
      </c>
      <c r="H674">
        <v>100</v>
      </c>
      <c r="K674" s="78">
        <f>((VLOOKUP(A674,ProdCat!A$1:K$3000,11,FALSE))+(VLOOKUP(A674,ProdCat!A$2:K$3000,8,FALSE)))</f>
        <v>30.45</v>
      </c>
      <c r="L674" s="78">
        <f>((VLOOKUP(A674,ProdCat!A$1:K$3000,10,FALSE)+(VLOOKUP(A674,ProdCat!A$2:K$3000,8,FALSE))))</f>
        <v>15.65</v>
      </c>
      <c r="M674" s="79" t="str">
        <f t="shared" si="33"/>
        <v/>
      </c>
      <c r="N674" s="79" t="str">
        <f t="shared" si="34"/>
        <v/>
      </c>
      <c r="O674" s="79" t="str">
        <f t="shared" si="35"/>
        <v/>
      </c>
    </row>
    <row r="675" spans="1:15" x14ac:dyDescent="0.2">
      <c r="A675" t="s">
        <v>2884</v>
      </c>
      <c r="B675" t="s">
        <v>2988</v>
      </c>
      <c r="C675">
        <v>41.65</v>
      </c>
      <c r="D675">
        <v>10</v>
      </c>
      <c r="E675">
        <v>21.1</v>
      </c>
      <c r="F675">
        <v>5</v>
      </c>
      <c r="G675" t="s">
        <v>3193</v>
      </c>
      <c r="H675">
        <v>30</v>
      </c>
      <c r="K675" s="78">
        <f>((VLOOKUP(A675,ProdCat!A$1:K$3000,11,FALSE))+(VLOOKUP(A675,ProdCat!A$2:K$3000,8,FALSE)))</f>
        <v>41.65</v>
      </c>
      <c r="L675" s="78">
        <f>((VLOOKUP(A675,ProdCat!A$1:K$3000,10,FALSE)+(VLOOKUP(A675,ProdCat!A$2:K$3000,8,FALSE))))</f>
        <v>21.1</v>
      </c>
      <c r="M675" s="79" t="str">
        <f t="shared" si="33"/>
        <v/>
      </c>
      <c r="N675" s="79" t="str">
        <f t="shared" si="34"/>
        <v/>
      </c>
      <c r="O675" s="79" t="str">
        <f t="shared" si="35"/>
        <v/>
      </c>
    </row>
    <row r="676" spans="1:15" x14ac:dyDescent="0.2">
      <c r="A676" t="s">
        <v>2885</v>
      </c>
      <c r="B676" t="s">
        <v>292</v>
      </c>
      <c r="C676">
        <v>45.95</v>
      </c>
      <c r="D676">
        <v>10</v>
      </c>
      <c r="E676">
        <v>23.2</v>
      </c>
      <c r="F676">
        <v>5</v>
      </c>
      <c r="G676" t="s">
        <v>3193</v>
      </c>
      <c r="H676">
        <v>30</v>
      </c>
      <c r="K676" s="78">
        <f>((VLOOKUP(A676,ProdCat!A$1:K$3000,11,FALSE))+(VLOOKUP(A676,ProdCat!A$2:K$3000,8,FALSE)))</f>
        <v>45.95</v>
      </c>
      <c r="L676" s="78">
        <f>((VLOOKUP(A676,ProdCat!A$1:K$3000,10,FALSE)+(VLOOKUP(A676,ProdCat!A$2:K$3000,8,FALSE))))</f>
        <v>23.2</v>
      </c>
      <c r="M676" s="79" t="str">
        <f t="shared" si="33"/>
        <v/>
      </c>
      <c r="N676" s="79" t="str">
        <f t="shared" si="34"/>
        <v/>
      </c>
      <c r="O676" s="79" t="str">
        <f t="shared" si="35"/>
        <v/>
      </c>
    </row>
    <row r="677" spans="1:15" x14ac:dyDescent="0.2">
      <c r="A677" t="s">
        <v>2886</v>
      </c>
      <c r="B677" t="s">
        <v>303</v>
      </c>
      <c r="C677">
        <v>50.55</v>
      </c>
      <c r="D677">
        <v>10</v>
      </c>
      <c r="E677">
        <v>25.45</v>
      </c>
      <c r="F677">
        <v>5</v>
      </c>
      <c r="G677" t="s">
        <v>3193</v>
      </c>
      <c r="H677">
        <v>30</v>
      </c>
      <c r="K677" s="78">
        <f>((VLOOKUP(A677,ProdCat!A$1:K$3000,11,FALSE))+(VLOOKUP(A677,ProdCat!A$2:K$3000,8,FALSE)))</f>
        <v>50.55</v>
      </c>
      <c r="L677" s="78">
        <f>((VLOOKUP(A677,ProdCat!A$1:K$3000,10,FALSE)+(VLOOKUP(A677,ProdCat!A$2:K$3000,8,FALSE))))</f>
        <v>25.45</v>
      </c>
      <c r="M677" s="79" t="str">
        <f t="shared" si="33"/>
        <v/>
      </c>
      <c r="N677" s="79" t="str">
        <f t="shared" si="34"/>
        <v/>
      </c>
      <c r="O677" s="79" t="str">
        <f t="shared" si="35"/>
        <v/>
      </c>
    </row>
    <row r="678" spans="1:15" x14ac:dyDescent="0.2">
      <c r="A678" t="s">
        <v>3451</v>
      </c>
      <c r="B678" t="s">
        <v>2987</v>
      </c>
      <c r="C678">
        <v>53.6</v>
      </c>
      <c r="D678">
        <v>10</v>
      </c>
      <c r="E678">
        <v>26.95</v>
      </c>
      <c r="F678">
        <v>5</v>
      </c>
      <c r="G678" t="s">
        <v>3193</v>
      </c>
      <c r="H678">
        <v>10</v>
      </c>
      <c r="K678" s="78">
        <f>((VLOOKUP(A678,ProdCat!A$1:K$3000,11,FALSE))+(VLOOKUP(A678,ProdCat!A$2:K$3000,8,FALSE)))</f>
        <v>53.6</v>
      </c>
      <c r="L678" s="78">
        <f>((VLOOKUP(A678,ProdCat!A$1:K$3000,10,FALSE)+(VLOOKUP(A678,ProdCat!A$2:K$3000,8,FALSE))))</f>
        <v>26.95</v>
      </c>
      <c r="M678" s="79" t="str">
        <f t="shared" si="33"/>
        <v/>
      </c>
      <c r="N678" s="79" t="str">
        <f t="shared" si="34"/>
        <v/>
      </c>
      <c r="O678" s="79" t="str">
        <f t="shared" si="35"/>
        <v/>
      </c>
    </row>
    <row r="679" spans="1:15" x14ac:dyDescent="0.2">
      <c r="A679" t="s">
        <v>1306</v>
      </c>
      <c r="B679" t="s">
        <v>3158</v>
      </c>
      <c r="C679">
        <v>4.2</v>
      </c>
      <c r="D679">
        <v>50</v>
      </c>
      <c r="E679">
        <v>2.0499999999999998</v>
      </c>
      <c r="F679">
        <v>25</v>
      </c>
      <c r="G679" t="s">
        <v>222</v>
      </c>
      <c r="H679">
        <v>4000</v>
      </c>
      <c r="K679" s="78">
        <f>((VLOOKUP(A679,ProdCat!A$1:K$3000,11,FALSE))+(VLOOKUP(A679,ProdCat!A$2:K$3000,8,FALSE)))</f>
        <v>4.2</v>
      </c>
      <c r="L679" s="78">
        <f>((VLOOKUP(A679,ProdCat!A$1:K$3000,10,FALSE)+(VLOOKUP(A679,ProdCat!A$2:K$3000,8,FALSE))))</f>
        <v>2.0499999999999998</v>
      </c>
      <c r="M679" s="79" t="str">
        <f t="shared" si="33"/>
        <v/>
      </c>
      <c r="N679" s="79" t="str">
        <f t="shared" si="34"/>
        <v/>
      </c>
      <c r="O679" s="79" t="str">
        <f t="shared" si="35"/>
        <v/>
      </c>
    </row>
    <row r="680" spans="1:15" x14ac:dyDescent="0.2">
      <c r="A680" t="s">
        <v>1307</v>
      </c>
      <c r="B680" t="s">
        <v>3030</v>
      </c>
      <c r="C680">
        <v>5.15</v>
      </c>
      <c r="D680">
        <v>50</v>
      </c>
      <c r="E680">
        <v>2.5</v>
      </c>
      <c r="F680">
        <v>25</v>
      </c>
      <c r="G680" t="s">
        <v>222</v>
      </c>
      <c r="H680">
        <v>11960</v>
      </c>
      <c r="K680" s="78">
        <f>((VLOOKUP(A680,ProdCat!A$1:K$3000,11,FALSE))+(VLOOKUP(A680,ProdCat!A$2:K$3000,8,FALSE)))</f>
        <v>5.15</v>
      </c>
      <c r="L680" s="78">
        <f>((VLOOKUP(A680,ProdCat!A$1:K$3000,10,FALSE)+(VLOOKUP(A680,ProdCat!A$2:K$3000,8,FALSE))))</f>
        <v>2.5</v>
      </c>
      <c r="M680" s="79" t="str">
        <f t="shared" si="33"/>
        <v/>
      </c>
      <c r="N680" s="79" t="str">
        <f t="shared" si="34"/>
        <v/>
      </c>
      <c r="O680" s="79" t="str">
        <f t="shared" si="35"/>
        <v/>
      </c>
    </row>
    <row r="681" spans="1:15" x14ac:dyDescent="0.2">
      <c r="A681" t="s">
        <v>1308</v>
      </c>
      <c r="B681" t="s">
        <v>80</v>
      </c>
      <c r="C681">
        <v>8.6999999999999993</v>
      </c>
      <c r="D681">
        <v>10</v>
      </c>
      <c r="E681">
        <v>4.25</v>
      </c>
      <c r="F681">
        <v>10</v>
      </c>
      <c r="G681" t="s">
        <v>222</v>
      </c>
      <c r="H681">
        <v>530</v>
      </c>
      <c r="K681" s="78">
        <f>((VLOOKUP(A681,ProdCat!A$1:K$3000,11,FALSE))+(VLOOKUP(A681,ProdCat!A$2:K$3000,8,FALSE)))</f>
        <v>8.6999999999999993</v>
      </c>
      <c r="L681" s="78">
        <f>((VLOOKUP(A681,ProdCat!A$1:K$3000,10,FALSE)+(VLOOKUP(A681,ProdCat!A$2:K$3000,8,FALSE))))</f>
        <v>4.25</v>
      </c>
      <c r="M681" s="79" t="str">
        <f t="shared" si="33"/>
        <v/>
      </c>
      <c r="N681" s="79" t="str">
        <f t="shared" si="34"/>
        <v/>
      </c>
      <c r="O681" s="79" t="str">
        <f t="shared" si="35"/>
        <v/>
      </c>
    </row>
    <row r="682" spans="1:15" x14ac:dyDescent="0.2">
      <c r="A682" t="s">
        <v>1309</v>
      </c>
      <c r="B682" t="s">
        <v>65</v>
      </c>
      <c r="C682">
        <v>12.6</v>
      </c>
      <c r="D682">
        <v>10</v>
      </c>
      <c r="E682">
        <v>6.15</v>
      </c>
      <c r="F682">
        <v>10</v>
      </c>
      <c r="G682" t="s">
        <v>222</v>
      </c>
      <c r="H682">
        <v>3730</v>
      </c>
      <c r="K682" s="78">
        <f>((VLOOKUP(A682,ProdCat!A$1:K$3000,11,FALSE))+(VLOOKUP(A682,ProdCat!A$2:K$3000,8,FALSE)))</f>
        <v>12.6</v>
      </c>
      <c r="L682" s="78">
        <f>((VLOOKUP(A682,ProdCat!A$1:K$3000,10,FALSE)+(VLOOKUP(A682,ProdCat!A$2:K$3000,8,FALSE))))</f>
        <v>6.15</v>
      </c>
      <c r="M682" s="79" t="str">
        <f t="shared" si="33"/>
        <v/>
      </c>
      <c r="N682" s="79" t="str">
        <f t="shared" si="34"/>
        <v/>
      </c>
      <c r="O682" s="79" t="str">
        <f t="shared" si="35"/>
        <v/>
      </c>
    </row>
    <row r="683" spans="1:15" x14ac:dyDescent="0.2">
      <c r="A683" t="s">
        <v>1310</v>
      </c>
      <c r="B683" t="s">
        <v>66</v>
      </c>
      <c r="C683">
        <v>16.5</v>
      </c>
      <c r="D683">
        <v>10</v>
      </c>
      <c r="E683">
        <v>8.0500000000000007</v>
      </c>
      <c r="F683">
        <v>10</v>
      </c>
      <c r="G683" t="s">
        <v>222</v>
      </c>
      <c r="H683">
        <v>2560</v>
      </c>
      <c r="K683" s="78">
        <f>((VLOOKUP(A683,ProdCat!A$1:K$3000,11,FALSE))+(VLOOKUP(A683,ProdCat!A$2:K$3000,8,FALSE)))</f>
        <v>16.5</v>
      </c>
      <c r="L683" s="78">
        <f>((VLOOKUP(A683,ProdCat!A$1:K$3000,10,FALSE)+(VLOOKUP(A683,ProdCat!A$2:K$3000,8,FALSE))))</f>
        <v>8.0500000000000007</v>
      </c>
      <c r="M683" s="79" t="str">
        <f t="shared" si="33"/>
        <v/>
      </c>
      <c r="N683" s="79" t="str">
        <f t="shared" si="34"/>
        <v/>
      </c>
      <c r="O683" s="79" t="str">
        <f t="shared" si="35"/>
        <v/>
      </c>
    </row>
    <row r="684" spans="1:15" x14ac:dyDescent="0.2">
      <c r="A684" t="s">
        <v>1311</v>
      </c>
      <c r="B684" t="s">
        <v>67</v>
      </c>
      <c r="C684">
        <v>19.25</v>
      </c>
      <c r="D684">
        <v>10</v>
      </c>
      <c r="E684">
        <v>9.4</v>
      </c>
      <c r="F684">
        <v>10</v>
      </c>
      <c r="G684" t="s">
        <v>222</v>
      </c>
      <c r="H684">
        <v>850</v>
      </c>
      <c r="K684" s="78">
        <f>((VLOOKUP(A684,ProdCat!A$1:K$3000,11,FALSE))+(VLOOKUP(A684,ProdCat!A$2:K$3000,8,FALSE)))</f>
        <v>19.25</v>
      </c>
      <c r="L684" s="78">
        <f>((VLOOKUP(A684,ProdCat!A$1:K$3000,10,FALSE)+(VLOOKUP(A684,ProdCat!A$2:K$3000,8,FALSE))))</f>
        <v>9.4</v>
      </c>
      <c r="M684" s="79" t="str">
        <f t="shared" si="33"/>
        <v/>
      </c>
      <c r="N684" s="79" t="str">
        <f t="shared" si="34"/>
        <v/>
      </c>
      <c r="O684" s="79" t="str">
        <f t="shared" si="35"/>
        <v/>
      </c>
    </row>
    <row r="685" spans="1:15" x14ac:dyDescent="0.2">
      <c r="A685" t="s">
        <v>1312</v>
      </c>
      <c r="B685" t="s">
        <v>2572</v>
      </c>
      <c r="C685">
        <v>22.05</v>
      </c>
      <c r="D685">
        <v>10</v>
      </c>
      <c r="E685">
        <v>10.75</v>
      </c>
      <c r="F685">
        <v>10</v>
      </c>
      <c r="G685" t="s">
        <v>222</v>
      </c>
      <c r="H685">
        <v>40</v>
      </c>
      <c r="K685" s="78">
        <f>((VLOOKUP(A685,ProdCat!A$1:K$3000,11,FALSE))+(VLOOKUP(A685,ProdCat!A$2:K$3000,8,FALSE)))</f>
        <v>22.05</v>
      </c>
      <c r="L685" s="78">
        <f>((VLOOKUP(A685,ProdCat!A$1:K$3000,10,FALSE)+(VLOOKUP(A685,ProdCat!A$2:K$3000,8,FALSE))))</f>
        <v>10.75</v>
      </c>
      <c r="M685" s="79" t="str">
        <f t="shared" si="33"/>
        <v/>
      </c>
      <c r="N685" s="79" t="str">
        <f t="shared" si="34"/>
        <v/>
      </c>
      <c r="O685" s="79" t="str">
        <f t="shared" si="35"/>
        <v/>
      </c>
    </row>
    <row r="686" spans="1:15" x14ac:dyDescent="0.2">
      <c r="A686" t="s">
        <v>3471</v>
      </c>
      <c r="B686" t="s">
        <v>74</v>
      </c>
      <c r="C686">
        <v>26.55</v>
      </c>
      <c r="D686">
        <v>10</v>
      </c>
      <c r="E686">
        <v>13.75</v>
      </c>
      <c r="F686">
        <v>10</v>
      </c>
      <c r="G686" t="s">
        <v>3472</v>
      </c>
      <c r="H686">
        <v>170</v>
      </c>
      <c r="K686" s="78">
        <f>((VLOOKUP(A686,ProdCat!A$1:K$3000,11,FALSE))+(VLOOKUP(A686,ProdCat!A$2:K$3000,8,FALSE)))</f>
        <v>26.55</v>
      </c>
      <c r="L686" s="78">
        <f>((VLOOKUP(A686,ProdCat!A$1:K$3000,10,FALSE)+(VLOOKUP(A686,ProdCat!A$2:K$3000,8,FALSE))))</f>
        <v>13.75</v>
      </c>
      <c r="M686" s="79" t="str">
        <f t="shared" si="33"/>
        <v/>
      </c>
      <c r="N686" s="79" t="str">
        <f t="shared" si="34"/>
        <v/>
      </c>
      <c r="O686" s="79" t="str">
        <f t="shared" si="35"/>
        <v/>
      </c>
    </row>
    <row r="687" spans="1:15" x14ac:dyDescent="0.2">
      <c r="A687" t="s">
        <v>3473</v>
      </c>
      <c r="B687" t="s">
        <v>72</v>
      </c>
      <c r="C687">
        <v>30.45</v>
      </c>
      <c r="D687">
        <v>10</v>
      </c>
      <c r="E687">
        <v>15.65</v>
      </c>
      <c r="F687">
        <v>10</v>
      </c>
      <c r="G687" t="s">
        <v>3472</v>
      </c>
      <c r="H687">
        <v>80</v>
      </c>
      <c r="K687" s="78">
        <f>((VLOOKUP(A687,ProdCat!A$1:K$3000,11,FALSE))+(VLOOKUP(A687,ProdCat!A$2:K$3000,8,FALSE)))</f>
        <v>30.45</v>
      </c>
      <c r="L687" s="78">
        <f>((VLOOKUP(A687,ProdCat!A$1:K$3000,10,FALSE)+(VLOOKUP(A687,ProdCat!A$2:K$3000,8,FALSE))))</f>
        <v>15.65</v>
      </c>
      <c r="M687" s="79" t="str">
        <f t="shared" si="33"/>
        <v/>
      </c>
      <c r="N687" s="79" t="str">
        <f t="shared" si="34"/>
        <v/>
      </c>
      <c r="O687" s="79" t="str">
        <f t="shared" si="35"/>
        <v/>
      </c>
    </row>
    <row r="688" spans="1:15" x14ac:dyDescent="0.2">
      <c r="A688" t="s">
        <v>1957</v>
      </c>
      <c r="B688" t="s">
        <v>3530</v>
      </c>
      <c r="C688">
        <v>1.35</v>
      </c>
      <c r="D688">
        <v>50</v>
      </c>
      <c r="E688">
        <v>0.65</v>
      </c>
      <c r="F688">
        <v>50</v>
      </c>
      <c r="G688" t="s">
        <v>224</v>
      </c>
      <c r="H688">
        <v>6980</v>
      </c>
      <c r="K688" s="78">
        <f>((VLOOKUP(A688,ProdCat!A$1:K$3000,11,FALSE))+(VLOOKUP(A688,ProdCat!A$2:K$3000,8,FALSE)))</f>
        <v>1.35</v>
      </c>
      <c r="L688" s="78">
        <f>((VLOOKUP(A688,ProdCat!A$1:K$3000,10,FALSE)+(VLOOKUP(A688,ProdCat!A$2:K$3000,8,FALSE))))</f>
        <v>0.65</v>
      </c>
      <c r="M688" s="79" t="str">
        <f t="shared" ref="M688:M749" si="36">IF(C688=K688,"","FIX")</f>
        <v/>
      </c>
      <c r="N688" s="79" t="str">
        <f t="shared" ref="N688:N749" si="37">IF(E688=L688,"","FIX")</f>
        <v/>
      </c>
      <c r="O688" s="79" t="str">
        <f t="shared" ref="O688:O749" si="38">IF(H688&lt;D688,"Do not list","")</f>
        <v/>
      </c>
    </row>
    <row r="689" spans="1:15" x14ac:dyDescent="0.2">
      <c r="A689" t="s">
        <v>1958</v>
      </c>
      <c r="B689" t="s">
        <v>155</v>
      </c>
      <c r="C689">
        <v>1.55</v>
      </c>
      <c r="D689">
        <v>50</v>
      </c>
      <c r="E689">
        <v>0.75</v>
      </c>
      <c r="F689">
        <v>50</v>
      </c>
      <c r="G689" t="s">
        <v>224</v>
      </c>
      <c r="H689">
        <v>8150</v>
      </c>
      <c r="K689" s="78">
        <f>((VLOOKUP(A689,ProdCat!A$1:K$3000,11,FALSE))+(VLOOKUP(A689,ProdCat!A$2:K$3000,8,FALSE)))</f>
        <v>1.55</v>
      </c>
      <c r="L689" s="78">
        <f>((VLOOKUP(A689,ProdCat!A$1:K$3000,10,FALSE)+(VLOOKUP(A689,ProdCat!A$2:K$3000,8,FALSE))))</f>
        <v>0.75</v>
      </c>
      <c r="M689" s="79" t="str">
        <f t="shared" si="36"/>
        <v/>
      </c>
      <c r="N689" s="79" t="str">
        <f t="shared" si="37"/>
        <v/>
      </c>
      <c r="O689" s="79" t="str">
        <f t="shared" si="38"/>
        <v/>
      </c>
    </row>
    <row r="690" spans="1:15" x14ac:dyDescent="0.2">
      <c r="A690" t="s">
        <v>1954</v>
      </c>
      <c r="B690" t="s">
        <v>184</v>
      </c>
      <c r="C690">
        <v>1.85</v>
      </c>
      <c r="D690">
        <v>50</v>
      </c>
      <c r="E690">
        <v>0.9</v>
      </c>
      <c r="F690">
        <v>50</v>
      </c>
      <c r="G690" t="s">
        <v>224</v>
      </c>
      <c r="H690">
        <v>60</v>
      </c>
      <c r="K690" s="78">
        <f>((VLOOKUP(A690,ProdCat!A$1:K$3000,11,FALSE))+(VLOOKUP(A690,ProdCat!A$2:K$3000,8,FALSE)))</f>
        <v>1.85</v>
      </c>
      <c r="L690" s="78">
        <f>((VLOOKUP(A690,ProdCat!A$1:K$3000,10,FALSE)+(VLOOKUP(A690,ProdCat!A$2:K$3000,8,FALSE))))</f>
        <v>0.9</v>
      </c>
      <c r="M690" s="79" t="str">
        <f t="shared" si="36"/>
        <v/>
      </c>
      <c r="N690" s="79" t="str">
        <f t="shared" si="37"/>
        <v/>
      </c>
      <c r="O690" s="79" t="str">
        <f t="shared" si="38"/>
        <v/>
      </c>
    </row>
    <row r="691" spans="1:15" x14ac:dyDescent="0.2">
      <c r="A691" t="s">
        <v>657</v>
      </c>
      <c r="B691" t="s">
        <v>3194</v>
      </c>
      <c r="C691">
        <v>17.95</v>
      </c>
      <c r="D691">
        <v>50</v>
      </c>
      <c r="E691">
        <v>8.75</v>
      </c>
      <c r="F691">
        <v>25</v>
      </c>
      <c r="G691" t="s">
        <v>253</v>
      </c>
      <c r="H691">
        <v>340</v>
      </c>
      <c r="K691" s="78">
        <f>((VLOOKUP(A691,ProdCat!A$1:K$3000,11,FALSE))+(VLOOKUP(A691,ProdCat!A$2:K$3000,8,FALSE)))</f>
        <v>17.95</v>
      </c>
      <c r="L691" s="78">
        <f>((VLOOKUP(A691,ProdCat!A$1:K$3000,10,FALSE)+(VLOOKUP(A691,ProdCat!A$2:K$3000,8,FALSE))))</f>
        <v>8.75</v>
      </c>
      <c r="M691" s="79" t="str">
        <f t="shared" si="36"/>
        <v/>
      </c>
      <c r="N691" s="79" t="str">
        <f t="shared" si="37"/>
        <v/>
      </c>
      <c r="O691" s="79" t="str">
        <f t="shared" si="38"/>
        <v/>
      </c>
    </row>
    <row r="692" spans="1:15" x14ac:dyDescent="0.2">
      <c r="A692" t="s">
        <v>1770</v>
      </c>
      <c r="B692" t="s">
        <v>61</v>
      </c>
      <c r="C692">
        <v>1.75</v>
      </c>
      <c r="D692">
        <v>50</v>
      </c>
      <c r="E692">
        <v>0.85</v>
      </c>
      <c r="F692">
        <v>50</v>
      </c>
      <c r="G692" t="s">
        <v>225</v>
      </c>
      <c r="H692">
        <v>28770</v>
      </c>
      <c r="K692" s="78">
        <f>((VLOOKUP(A692,ProdCat!A$1:K$3000,11,FALSE))+(VLOOKUP(A692,ProdCat!A$2:K$3000,8,FALSE)))</f>
        <v>1.75</v>
      </c>
      <c r="L692" s="78">
        <f>((VLOOKUP(A692,ProdCat!A$1:K$3000,10,FALSE)+(VLOOKUP(A692,ProdCat!A$2:K$3000,8,FALSE))))</f>
        <v>0.85</v>
      </c>
      <c r="M692" s="79" t="str">
        <f t="shared" si="36"/>
        <v/>
      </c>
      <c r="N692" s="79" t="str">
        <f t="shared" si="37"/>
        <v/>
      </c>
      <c r="O692" s="79" t="str">
        <f t="shared" si="38"/>
        <v/>
      </c>
    </row>
    <row r="693" spans="1:15" x14ac:dyDescent="0.2">
      <c r="A693" t="s">
        <v>3195</v>
      </c>
      <c r="B693" t="s">
        <v>3117</v>
      </c>
      <c r="C693">
        <v>20.5</v>
      </c>
      <c r="D693">
        <v>50</v>
      </c>
      <c r="E693">
        <v>10</v>
      </c>
      <c r="F693">
        <v>25</v>
      </c>
      <c r="G693" t="s">
        <v>3196</v>
      </c>
      <c r="H693">
        <v>830</v>
      </c>
      <c r="K693" s="78">
        <f>((VLOOKUP(A693,ProdCat!A$1:K$3000,11,FALSE))+(VLOOKUP(A693,ProdCat!A$2:K$3000,8,FALSE)))</f>
        <v>20.5</v>
      </c>
      <c r="L693" s="78">
        <f>((VLOOKUP(A693,ProdCat!A$1:K$3000,10,FALSE)+(VLOOKUP(A693,ProdCat!A$2:K$3000,8,FALSE))))</f>
        <v>10</v>
      </c>
      <c r="M693" s="79" t="str">
        <f t="shared" si="36"/>
        <v/>
      </c>
      <c r="N693" s="79" t="str">
        <f t="shared" si="37"/>
        <v/>
      </c>
      <c r="O693" s="79" t="str">
        <f t="shared" si="38"/>
        <v/>
      </c>
    </row>
    <row r="694" spans="1:15" x14ac:dyDescent="0.2">
      <c r="A694" t="s">
        <v>3197</v>
      </c>
      <c r="B694" t="s">
        <v>3117</v>
      </c>
      <c r="C694">
        <v>12.4</v>
      </c>
      <c r="D694">
        <v>50</v>
      </c>
      <c r="E694">
        <v>6.05</v>
      </c>
      <c r="F694">
        <v>25</v>
      </c>
      <c r="G694" t="s">
        <v>109</v>
      </c>
      <c r="H694">
        <v>770</v>
      </c>
      <c r="K694" s="78">
        <f>((VLOOKUP(A694,ProdCat!A$1:K$3000,11,FALSE))+(VLOOKUP(A694,ProdCat!A$2:K$3000,8,FALSE)))</f>
        <v>12.4</v>
      </c>
      <c r="L694" s="78">
        <f>((VLOOKUP(A694,ProdCat!A$1:K$3000,10,FALSE)+(VLOOKUP(A694,ProdCat!A$2:K$3000,8,FALSE))))</f>
        <v>6.05</v>
      </c>
      <c r="M694" s="79" t="str">
        <f t="shared" si="36"/>
        <v/>
      </c>
      <c r="N694" s="79" t="str">
        <f t="shared" si="37"/>
        <v/>
      </c>
      <c r="O694" s="79" t="str">
        <f t="shared" si="38"/>
        <v/>
      </c>
    </row>
    <row r="695" spans="1:15" x14ac:dyDescent="0.2">
      <c r="A695" t="s">
        <v>828</v>
      </c>
      <c r="B695" t="s">
        <v>59</v>
      </c>
      <c r="C695">
        <v>8.9</v>
      </c>
      <c r="D695">
        <v>50</v>
      </c>
      <c r="E695">
        <v>4.3499999999999996</v>
      </c>
      <c r="F695">
        <v>25</v>
      </c>
      <c r="G695" t="s">
        <v>109</v>
      </c>
      <c r="H695">
        <v>940</v>
      </c>
      <c r="K695" s="78">
        <f>((VLOOKUP(A695,ProdCat!A$1:K$3000,11,FALSE))+(VLOOKUP(A695,ProdCat!A$2:K$3000,8,FALSE)))</f>
        <v>8.9</v>
      </c>
      <c r="L695" s="78">
        <f>((VLOOKUP(A695,ProdCat!A$1:K$3000,10,FALSE)+(VLOOKUP(A695,ProdCat!A$2:K$3000,8,FALSE))))</f>
        <v>4.3499999999999996</v>
      </c>
      <c r="M695" s="79" t="str">
        <f t="shared" si="36"/>
        <v/>
      </c>
      <c r="N695" s="79" t="str">
        <f t="shared" si="37"/>
        <v/>
      </c>
      <c r="O695" s="79" t="str">
        <f t="shared" si="38"/>
        <v/>
      </c>
    </row>
    <row r="696" spans="1:15" x14ac:dyDescent="0.2">
      <c r="A696" t="s">
        <v>2614</v>
      </c>
      <c r="B696" t="s">
        <v>60</v>
      </c>
      <c r="C696">
        <v>7.5</v>
      </c>
      <c r="D696">
        <v>50</v>
      </c>
      <c r="E696">
        <v>3.65</v>
      </c>
      <c r="F696">
        <v>50</v>
      </c>
      <c r="G696" t="s">
        <v>226</v>
      </c>
      <c r="H696">
        <v>6480</v>
      </c>
      <c r="K696" s="78">
        <f>((VLOOKUP(A696,ProdCat!A$1:K$3000,11,FALSE))+(VLOOKUP(A696,ProdCat!A$2:K$3000,8,FALSE)))</f>
        <v>7.5</v>
      </c>
      <c r="L696" s="78">
        <f>((VLOOKUP(A696,ProdCat!A$1:K$3000,10,FALSE)+(VLOOKUP(A696,ProdCat!A$2:K$3000,8,FALSE))))</f>
        <v>3.65</v>
      </c>
      <c r="M696" s="79" t="str">
        <f t="shared" si="36"/>
        <v/>
      </c>
      <c r="N696" s="79" t="str">
        <f t="shared" si="37"/>
        <v/>
      </c>
      <c r="O696" s="79" t="str">
        <f t="shared" si="38"/>
        <v/>
      </c>
    </row>
    <row r="697" spans="1:15" x14ac:dyDescent="0.2">
      <c r="A697" t="s">
        <v>3198</v>
      </c>
      <c r="B697" t="s">
        <v>3117</v>
      </c>
      <c r="C697">
        <v>8.6</v>
      </c>
      <c r="D697">
        <v>50</v>
      </c>
      <c r="E697">
        <v>4.2</v>
      </c>
      <c r="F697">
        <v>25</v>
      </c>
      <c r="G697" t="s">
        <v>226</v>
      </c>
      <c r="H697">
        <v>2380</v>
      </c>
      <c r="K697" s="78">
        <f>((VLOOKUP(A697,ProdCat!A$1:K$3000,11,FALSE))+(VLOOKUP(A697,ProdCat!A$2:K$3000,8,FALSE)))</f>
        <v>8.6</v>
      </c>
      <c r="L697" s="78">
        <f>((VLOOKUP(A697,ProdCat!A$1:K$3000,10,FALSE)+(VLOOKUP(A697,ProdCat!A$2:K$3000,8,FALSE))))</f>
        <v>4.2</v>
      </c>
      <c r="M697" s="79" t="str">
        <f t="shared" si="36"/>
        <v/>
      </c>
      <c r="N697" s="79" t="str">
        <f t="shared" si="37"/>
        <v/>
      </c>
      <c r="O697" s="79" t="str">
        <f t="shared" si="38"/>
        <v/>
      </c>
    </row>
    <row r="698" spans="1:15" x14ac:dyDescent="0.2">
      <c r="A698" t="s">
        <v>586</v>
      </c>
      <c r="B698" t="s">
        <v>80</v>
      </c>
      <c r="C698">
        <v>15.9</v>
      </c>
      <c r="D698">
        <v>10</v>
      </c>
      <c r="E698">
        <v>7.75</v>
      </c>
      <c r="F698">
        <v>10</v>
      </c>
      <c r="G698" t="s">
        <v>226</v>
      </c>
      <c r="H698">
        <v>9960</v>
      </c>
      <c r="K698" s="78">
        <f>((VLOOKUP(A698,ProdCat!A$1:K$3000,11,FALSE))+(VLOOKUP(A698,ProdCat!A$2:K$3000,8,FALSE)))</f>
        <v>15.9</v>
      </c>
      <c r="L698" s="78">
        <f>((VLOOKUP(A698,ProdCat!A$1:K$3000,10,FALSE)+(VLOOKUP(A698,ProdCat!A$2:K$3000,8,FALSE))))</f>
        <v>7.75</v>
      </c>
      <c r="M698" s="79" t="str">
        <f t="shared" si="36"/>
        <v/>
      </c>
      <c r="N698" s="79" t="str">
        <f t="shared" si="37"/>
        <v/>
      </c>
      <c r="O698" s="79" t="str">
        <f t="shared" si="38"/>
        <v/>
      </c>
    </row>
    <row r="699" spans="1:15" x14ac:dyDescent="0.2">
      <c r="A699" t="s">
        <v>587</v>
      </c>
      <c r="B699" t="s">
        <v>65</v>
      </c>
      <c r="C699">
        <v>19.45</v>
      </c>
      <c r="D699">
        <v>10</v>
      </c>
      <c r="E699">
        <v>9.5</v>
      </c>
      <c r="F699">
        <v>5</v>
      </c>
      <c r="G699" t="s">
        <v>226</v>
      </c>
      <c r="H699">
        <v>2480</v>
      </c>
      <c r="K699" s="78">
        <f>((VLOOKUP(A699,ProdCat!A$1:K$3000,11,FALSE))+(VLOOKUP(A699,ProdCat!A$2:K$3000,8,FALSE)))</f>
        <v>19.45</v>
      </c>
      <c r="L699" s="78">
        <f>((VLOOKUP(A699,ProdCat!A$1:K$3000,10,FALSE)+(VLOOKUP(A699,ProdCat!A$2:K$3000,8,FALSE))))</f>
        <v>9.5</v>
      </c>
      <c r="M699" s="79" t="str">
        <f t="shared" si="36"/>
        <v/>
      </c>
      <c r="N699" s="79" t="str">
        <f t="shared" si="37"/>
        <v/>
      </c>
      <c r="O699" s="79" t="str">
        <f t="shared" si="38"/>
        <v/>
      </c>
    </row>
    <row r="700" spans="1:15" x14ac:dyDescent="0.2">
      <c r="A700" t="s">
        <v>602</v>
      </c>
      <c r="B700" t="s">
        <v>60</v>
      </c>
      <c r="C700">
        <v>3.4</v>
      </c>
      <c r="D700">
        <v>50</v>
      </c>
      <c r="E700">
        <v>1.65</v>
      </c>
      <c r="F700">
        <v>50</v>
      </c>
      <c r="G700" t="s">
        <v>227</v>
      </c>
      <c r="H700">
        <v>14140</v>
      </c>
      <c r="K700" s="78">
        <f>((VLOOKUP(A700,ProdCat!A$1:K$3000,11,FALSE))+(VLOOKUP(A700,ProdCat!A$2:K$3000,8,FALSE)))</f>
        <v>3.4</v>
      </c>
      <c r="L700" s="78">
        <f>((VLOOKUP(A700,ProdCat!A$1:K$3000,10,FALSE)+(VLOOKUP(A700,ProdCat!A$2:K$3000,8,FALSE))))</f>
        <v>1.65</v>
      </c>
      <c r="M700" s="79" t="str">
        <f t="shared" si="36"/>
        <v/>
      </c>
      <c r="N700" s="79" t="str">
        <f t="shared" si="37"/>
        <v/>
      </c>
      <c r="O700" s="79" t="str">
        <f t="shared" si="38"/>
        <v/>
      </c>
    </row>
    <row r="701" spans="1:15" x14ac:dyDescent="0.2">
      <c r="A701" t="s">
        <v>606</v>
      </c>
      <c r="B701" t="s">
        <v>3030</v>
      </c>
      <c r="C701">
        <v>4.4000000000000004</v>
      </c>
      <c r="D701">
        <v>50</v>
      </c>
      <c r="E701">
        <v>2.15</v>
      </c>
      <c r="F701">
        <v>25</v>
      </c>
      <c r="G701" t="s">
        <v>186</v>
      </c>
      <c r="H701">
        <v>2370</v>
      </c>
      <c r="K701" s="78">
        <f>((VLOOKUP(A701,ProdCat!A$1:K$3000,11,FALSE))+(VLOOKUP(A701,ProdCat!A$2:K$3000,8,FALSE)))</f>
        <v>4.4000000000000004</v>
      </c>
      <c r="L701" s="78">
        <f>((VLOOKUP(A701,ProdCat!A$1:K$3000,10,FALSE)+(VLOOKUP(A701,ProdCat!A$2:K$3000,8,FALSE))))</f>
        <v>2.15</v>
      </c>
      <c r="M701" s="79" t="str">
        <f t="shared" si="36"/>
        <v/>
      </c>
      <c r="N701" s="79" t="str">
        <f t="shared" si="37"/>
        <v/>
      </c>
      <c r="O701" s="79" t="str">
        <f t="shared" si="38"/>
        <v/>
      </c>
    </row>
    <row r="702" spans="1:15" x14ac:dyDescent="0.2">
      <c r="A702" t="s">
        <v>603</v>
      </c>
      <c r="B702" t="s">
        <v>3025</v>
      </c>
      <c r="C702">
        <v>4.7</v>
      </c>
      <c r="D702">
        <v>50</v>
      </c>
      <c r="E702">
        <v>2.2999999999999998</v>
      </c>
      <c r="F702">
        <v>25</v>
      </c>
      <c r="G702" t="s">
        <v>186</v>
      </c>
      <c r="H702">
        <v>2790</v>
      </c>
      <c r="K702" s="78">
        <f>((VLOOKUP(A702,ProdCat!A$1:K$3000,11,FALSE))+(VLOOKUP(A702,ProdCat!A$2:K$3000,8,FALSE)))</f>
        <v>4.7</v>
      </c>
      <c r="L702" s="78">
        <f>((VLOOKUP(A702,ProdCat!A$1:K$3000,10,FALSE)+(VLOOKUP(A702,ProdCat!A$2:K$3000,8,FALSE))))</f>
        <v>2.2999999999999998</v>
      </c>
      <c r="M702" s="79" t="str">
        <f t="shared" si="36"/>
        <v/>
      </c>
      <c r="N702" s="79" t="str">
        <f t="shared" si="37"/>
        <v/>
      </c>
      <c r="O702" s="79" t="str">
        <f t="shared" si="38"/>
        <v/>
      </c>
    </row>
    <row r="703" spans="1:15" x14ac:dyDescent="0.2">
      <c r="A703" t="s">
        <v>2408</v>
      </c>
      <c r="B703" t="s">
        <v>60</v>
      </c>
      <c r="C703">
        <v>6.95</v>
      </c>
      <c r="D703">
        <v>50</v>
      </c>
      <c r="E703">
        <v>3.85</v>
      </c>
      <c r="F703">
        <v>50</v>
      </c>
      <c r="G703" t="s">
        <v>173</v>
      </c>
      <c r="H703">
        <v>430</v>
      </c>
      <c r="K703" s="78">
        <f>((VLOOKUP(A703,ProdCat!A$1:K$3000,11,FALSE))+(VLOOKUP(A703,ProdCat!A$2:K$3000,8,FALSE)))</f>
        <v>6.95</v>
      </c>
      <c r="L703" s="78">
        <f>((VLOOKUP(A703,ProdCat!A$1:K$3000,10,FALSE)+(VLOOKUP(A703,ProdCat!A$2:K$3000,8,FALSE))))</f>
        <v>3.85</v>
      </c>
      <c r="M703" s="79" t="str">
        <f t="shared" si="36"/>
        <v/>
      </c>
      <c r="N703" s="79" t="str">
        <f t="shared" si="37"/>
        <v/>
      </c>
      <c r="O703" s="79" t="str">
        <f t="shared" si="38"/>
        <v/>
      </c>
    </row>
    <row r="704" spans="1:15" x14ac:dyDescent="0.2">
      <c r="A704" t="s">
        <v>3199</v>
      </c>
      <c r="B704" t="s">
        <v>60</v>
      </c>
      <c r="C704">
        <v>7.1</v>
      </c>
      <c r="D704">
        <v>50</v>
      </c>
      <c r="E704">
        <v>3.85</v>
      </c>
      <c r="F704">
        <v>50</v>
      </c>
      <c r="G704" t="s">
        <v>2863</v>
      </c>
      <c r="H704">
        <v>90</v>
      </c>
      <c r="K704" s="78">
        <f>((VLOOKUP(A704,ProdCat!A$1:K$3000,11,FALSE))+(VLOOKUP(A704,ProdCat!A$2:K$3000,8,FALSE)))</f>
        <v>7.1</v>
      </c>
      <c r="L704" s="78">
        <f>((VLOOKUP(A704,ProdCat!A$1:K$3000,10,FALSE)+(VLOOKUP(A704,ProdCat!A$2:K$3000,8,FALSE))))</f>
        <v>3.85</v>
      </c>
      <c r="M704" s="79" t="str">
        <f t="shared" si="36"/>
        <v/>
      </c>
      <c r="N704" s="79" t="str">
        <f t="shared" si="37"/>
        <v/>
      </c>
      <c r="O704" s="79" t="str">
        <f t="shared" si="38"/>
        <v/>
      </c>
    </row>
    <row r="705" spans="1:15" x14ac:dyDescent="0.2">
      <c r="A705" t="s">
        <v>1975</v>
      </c>
      <c r="B705" t="s">
        <v>59</v>
      </c>
      <c r="C705">
        <v>1.85</v>
      </c>
      <c r="D705">
        <v>50</v>
      </c>
      <c r="E705">
        <v>0.9</v>
      </c>
      <c r="F705">
        <v>50</v>
      </c>
      <c r="G705" t="s">
        <v>1972</v>
      </c>
      <c r="H705">
        <v>12750</v>
      </c>
      <c r="K705" s="78">
        <f>((VLOOKUP(A705,ProdCat!A$1:K$3000,11,FALSE))+(VLOOKUP(A705,ProdCat!A$2:K$3000,8,FALSE)))</f>
        <v>1.85</v>
      </c>
      <c r="L705" s="78">
        <f>((VLOOKUP(A705,ProdCat!A$1:K$3000,10,FALSE)+(VLOOKUP(A705,ProdCat!A$2:K$3000,8,FALSE))))</f>
        <v>0.9</v>
      </c>
      <c r="M705" s="79" t="str">
        <f t="shared" si="36"/>
        <v/>
      </c>
      <c r="N705" s="79" t="str">
        <f t="shared" si="37"/>
        <v/>
      </c>
      <c r="O705" s="79" t="str">
        <f t="shared" si="38"/>
        <v/>
      </c>
    </row>
    <row r="706" spans="1:15" x14ac:dyDescent="0.2">
      <c r="A706" t="s">
        <v>3286</v>
      </c>
      <c r="B706" t="s">
        <v>3542</v>
      </c>
      <c r="C706">
        <v>6.45</v>
      </c>
      <c r="D706">
        <v>10</v>
      </c>
      <c r="E706">
        <v>3.15</v>
      </c>
      <c r="F706">
        <v>10</v>
      </c>
      <c r="G706" t="s">
        <v>175</v>
      </c>
      <c r="H706">
        <v>1040</v>
      </c>
      <c r="K706" s="78">
        <f>((VLOOKUP(A706,ProdCat!A$1:K$3000,11,FALSE))+(VLOOKUP(A706,ProdCat!A$2:K$3000,8,FALSE)))</f>
        <v>6.45</v>
      </c>
      <c r="L706" s="78">
        <f>((VLOOKUP(A706,ProdCat!A$1:K$3000,10,FALSE)+(VLOOKUP(A706,ProdCat!A$2:K$3000,8,FALSE))))</f>
        <v>3.15</v>
      </c>
      <c r="M706" s="79" t="str">
        <f t="shared" si="36"/>
        <v/>
      </c>
      <c r="N706" s="79" t="str">
        <f t="shared" si="37"/>
        <v/>
      </c>
      <c r="O706" s="79" t="str">
        <f t="shared" si="38"/>
        <v/>
      </c>
    </row>
    <row r="707" spans="1:15" x14ac:dyDescent="0.2">
      <c r="A707" t="s">
        <v>3285</v>
      </c>
      <c r="B707" t="s">
        <v>3543</v>
      </c>
      <c r="C707">
        <v>8.5</v>
      </c>
      <c r="D707">
        <v>10</v>
      </c>
      <c r="E707">
        <v>4.1500000000000004</v>
      </c>
      <c r="F707">
        <v>10</v>
      </c>
      <c r="G707" t="s">
        <v>175</v>
      </c>
      <c r="H707">
        <v>1440</v>
      </c>
      <c r="K707" s="78">
        <f>((VLOOKUP(A707,ProdCat!A$1:K$3000,11,FALSE))+(VLOOKUP(A707,ProdCat!A$2:K$3000,8,FALSE)))</f>
        <v>8.5</v>
      </c>
      <c r="L707" s="78">
        <f>((VLOOKUP(A707,ProdCat!A$1:K$3000,10,FALSE)+(VLOOKUP(A707,ProdCat!A$2:K$3000,8,FALSE))))</f>
        <v>4.1500000000000004</v>
      </c>
      <c r="M707" s="79" t="str">
        <f t="shared" si="36"/>
        <v/>
      </c>
      <c r="N707" s="79" t="str">
        <f t="shared" si="37"/>
        <v/>
      </c>
      <c r="O707" s="79" t="str">
        <f t="shared" si="38"/>
        <v/>
      </c>
    </row>
    <row r="708" spans="1:15" x14ac:dyDescent="0.2">
      <c r="A708" t="s">
        <v>1087</v>
      </c>
      <c r="B708" t="s">
        <v>2989</v>
      </c>
      <c r="C708">
        <v>9.85</v>
      </c>
      <c r="D708">
        <v>10</v>
      </c>
      <c r="E708">
        <v>4.8</v>
      </c>
      <c r="F708">
        <v>10</v>
      </c>
      <c r="G708" t="s">
        <v>175</v>
      </c>
      <c r="H708">
        <v>360</v>
      </c>
      <c r="K708" s="78">
        <f>((VLOOKUP(A708,ProdCat!A$1:K$3000,11,FALSE))+(VLOOKUP(A708,ProdCat!A$2:K$3000,8,FALSE)))</f>
        <v>9.85</v>
      </c>
      <c r="L708" s="78">
        <f>((VLOOKUP(A708,ProdCat!A$1:K$3000,10,FALSE)+(VLOOKUP(A708,ProdCat!A$2:K$3000,8,FALSE))))</f>
        <v>4.8</v>
      </c>
      <c r="M708" s="79" t="str">
        <f t="shared" si="36"/>
        <v/>
      </c>
      <c r="N708" s="79" t="str">
        <f t="shared" si="37"/>
        <v/>
      </c>
      <c r="O708" s="79" t="str">
        <f t="shared" si="38"/>
        <v/>
      </c>
    </row>
    <row r="709" spans="1:15" x14ac:dyDescent="0.2">
      <c r="A709" t="s">
        <v>1088</v>
      </c>
      <c r="B709" t="s">
        <v>307</v>
      </c>
      <c r="C709">
        <v>11.05</v>
      </c>
      <c r="D709">
        <v>10</v>
      </c>
      <c r="E709">
        <v>5.4</v>
      </c>
      <c r="F709">
        <v>10</v>
      </c>
      <c r="G709" t="s">
        <v>175</v>
      </c>
      <c r="H709">
        <v>10</v>
      </c>
      <c r="K709" s="78">
        <f>((VLOOKUP(A709,ProdCat!A$1:K$3000,11,FALSE))+(VLOOKUP(A709,ProdCat!A$2:K$3000,8,FALSE)))</f>
        <v>11.05</v>
      </c>
      <c r="L709" s="78">
        <f>((VLOOKUP(A709,ProdCat!A$1:K$3000,10,FALSE)+(VLOOKUP(A709,ProdCat!A$2:K$3000,8,FALSE))))</f>
        <v>5.4</v>
      </c>
      <c r="M709" s="79" t="str">
        <f t="shared" si="36"/>
        <v/>
      </c>
      <c r="N709" s="79" t="str">
        <f t="shared" si="37"/>
        <v/>
      </c>
      <c r="O709" s="79" t="str">
        <f t="shared" si="38"/>
        <v/>
      </c>
    </row>
    <row r="710" spans="1:15" x14ac:dyDescent="0.2">
      <c r="A710" t="s">
        <v>3589</v>
      </c>
      <c r="B710" t="s">
        <v>80</v>
      </c>
      <c r="C710">
        <v>9.02</v>
      </c>
      <c r="D710">
        <v>10</v>
      </c>
      <c r="E710">
        <v>4.4000000000000004</v>
      </c>
      <c r="F710">
        <v>5</v>
      </c>
      <c r="G710" t="s">
        <v>175</v>
      </c>
      <c r="H710">
        <v>420</v>
      </c>
      <c r="K710" s="78">
        <f>((VLOOKUP(A710,ProdCat!A$1:K$3000,11,FALSE))+(VLOOKUP(A710,ProdCat!A$2:K$3000,8,FALSE)))</f>
        <v>9.02</v>
      </c>
      <c r="L710" s="78">
        <f>((VLOOKUP(A710,ProdCat!A$1:K$3000,10,FALSE)+(VLOOKUP(A710,ProdCat!A$2:K$3000,8,FALSE))))</f>
        <v>4.4000000000000004</v>
      </c>
      <c r="M710" s="79" t="str">
        <f t="shared" si="36"/>
        <v/>
      </c>
      <c r="N710" s="79" t="str">
        <f t="shared" si="37"/>
        <v/>
      </c>
      <c r="O710" s="79" t="str">
        <f t="shared" si="38"/>
        <v/>
      </c>
    </row>
    <row r="711" spans="1:15" x14ac:dyDescent="0.2">
      <c r="A711" t="s">
        <v>1090</v>
      </c>
      <c r="B711" t="s">
        <v>65</v>
      </c>
      <c r="C711">
        <v>10.35</v>
      </c>
      <c r="D711">
        <v>10</v>
      </c>
      <c r="E711">
        <v>5.05</v>
      </c>
      <c r="F711">
        <v>10</v>
      </c>
      <c r="G711" t="s">
        <v>175</v>
      </c>
      <c r="H711">
        <v>210</v>
      </c>
      <c r="K711" s="78">
        <f>((VLOOKUP(A711,ProdCat!A$1:K$3000,11,FALSE))+(VLOOKUP(A711,ProdCat!A$2:K$3000,8,FALSE)))</f>
        <v>10.35</v>
      </c>
      <c r="L711" s="78">
        <f>((VLOOKUP(A711,ProdCat!A$1:K$3000,10,FALSE)+(VLOOKUP(A711,ProdCat!A$2:K$3000,8,FALSE))))</f>
        <v>5.05</v>
      </c>
      <c r="M711" s="79" t="str">
        <f t="shared" si="36"/>
        <v/>
      </c>
      <c r="N711" s="79" t="str">
        <f t="shared" si="37"/>
        <v/>
      </c>
      <c r="O711" s="79" t="str">
        <f t="shared" si="38"/>
        <v/>
      </c>
    </row>
    <row r="712" spans="1:15" x14ac:dyDescent="0.2">
      <c r="A712" t="s">
        <v>1091</v>
      </c>
      <c r="B712" t="s">
        <v>66</v>
      </c>
      <c r="C712">
        <v>12.2</v>
      </c>
      <c r="D712">
        <v>10</v>
      </c>
      <c r="E712">
        <v>5.95</v>
      </c>
      <c r="F712">
        <v>10</v>
      </c>
      <c r="G712" t="s">
        <v>175</v>
      </c>
      <c r="H712">
        <v>110</v>
      </c>
      <c r="K712" s="78">
        <f>((VLOOKUP(A712,ProdCat!A$1:K$3000,11,FALSE))+(VLOOKUP(A712,ProdCat!A$2:K$3000,8,FALSE)))</f>
        <v>12.2</v>
      </c>
      <c r="L712" s="78">
        <f>((VLOOKUP(A712,ProdCat!A$1:K$3000,10,FALSE)+(VLOOKUP(A712,ProdCat!A$2:K$3000,8,FALSE))))</f>
        <v>5.95</v>
      </c>
      <c r="M712" s="79" t="str">
        <f t="shared" si="36"/>
        <v/>
      </c>
      <c r="N712" s="79" t="str">
        <f t="shared" si="37"/>
        <v/>
      </c>
      <c r="O712" s="79" t="str">
        <f t="shared" si="38"/>
        <v/>
      </c>
    </row>
    <row r="713" spans="1:15" x14ac:dyDescent="0.2">
      <c r="A713" t="s">
        <v>2297</v>
      </c>
      <c r="B713" t="s">
        <v>60</v>
      </c>
      <c r="C713">
        <v>7.05</v>
      </c>
      <c r="D713">
        <v>50</v>
      </c>
      <c r="E713">
        <v>3.85</v>
      </c>
      <c r="F713">
        <v>50</v>
      </c>
      <c r="G713" t="s">
        <v>176</v>
      </c>
      <c r="H713">
        <v>1910</v>
      </c>
      <c r="K713" s="78">
        <f>((VLOOKUP(A713,ProdCat!A$1:K$3000,11,FALSE))+(VLOOKUP(A713,ProdCat!A$2:K$3000,8,FALSE)))</f>
        <v>7.05</v>
      </c>
      <c r="L713" s="78">
        <f>((VLOOKUP(A713,ProdCat!A$1:K$3000,10,FALSE)+(VLOOKUP(A713,ProdCat!A$2:K$3000,8,FALSE))))</f>
        <v>3.85</v>
      </c>
      <c r="M713" s="79" t="str">
        <f t="shared" si="36"/>
        <v/>
      </c>
      <c r="N713" s="79" t="str">
        <f t="shared" si="37"/>
        <v/>
      </c>
      <c r="O713" s="79" t="str">
        <f t="shared" si="38"/>
        <v/>
      </c>
    </row>
    <row r="714" spans="1:15" x14ac:dyDescent="0.2">
      <c r="A714" t="s">
        <v>3200</v>
      </c>
      <c r="B714" t="s">
        <v>69</v>
      </c>
      <c r="C714">
        <v>14.3</v>
      </c>
      <c r="D714">
        <v>10</v>
      </c>
      <c r="E714">
        <v>7.3</v>
      </c>
      <c r="F714">
        <v>10</v>
      </c>
      <c r="G714" t="s">
        <v>176</v>
      </c>
      <c r="H714">
        <v>3960</v>
      </c>
      <c r="K714" s="78">
        <f>((VLOOKUP(A714,ProdCat!A$1:K$3000,11,FALSE))+(VLOOKUP(A714,ProdCat!A$2:K$3000,8,FALSE)))</f>
        <v>14.3</v>
      </c>
      <c r="L714" s="78">
        <f>((VLOOKUP(A714,ProdCat!A$1:K$3000,10,FALSE)+(VLOOKUP(A714,ProdCat!A$2:K$3000,8,FALSE))))</f>
        <v>7.3</v>
      </c>
      <c r="M714" s="79" t="str">
        <f t="shared" si="36"/>
        <v/>
      </c>
      <c r="N714" s="79" t="str">
        <f t="shared" si="37"/>
        <v/>
      </c>
      <c r="O714" s="79" t="str">
        <f t="shared" si="38"/>
        <v/>
      </c>
    </row>
    <row r="715" spans="1:15" x14ac:dyDescent="0.2">
      <c r="A715" t="s">
        <v>2409</v>
      </c>
      <c r="B715" t="s">
        <v>61</v>
      </c>
      <c r="C715">
        <v>24.4</v>
      </c>
      <c r="D715">
        <v>10</v>
      </c>
      <c r="E715">
        <v>12.45</v>
      </c>
      <c r="F715">
        <v>10</v>
      </c>
      <c r="G715" t="s">
        <v>2410</v>
      </c>
      <c r="H715">
        <v>110</v>
      </c>
      <c r="K715" s="78">
        <f>((VLOOKUP(A715,ProdCat!A$1:K$3000,11,FALSE))+(VLOOKUP(A715,ProdCat!A$2:K$3000,8,FALSE)))</f>
        <v>24.4</v>
      </c>
      <c r="L715" s="78">
        <f>((VLOOKUP(A715,ProdCat!A$1:K$3000,10,FALSE)+(VLOOKUP(A715,ProdCat!A$2:K$3000,8,FALSE))))</f>
        <v>12.45</v>
      </c>
      <c r="M715" s="79" t="str">
        <f t="shared" si="36"/>
        <v/>
      </c>
      <c r="N715" s="79" t="str">
        <f t="shared" si="37"/>
        <v/>
      </c>
      <c r="O715" s="79" t="str">
        <f t="shared" si="38"/>
        <v/>
      </c>
    </row>
    <row r="716" spans="1:15" x14ac:dyDescent="0.2">
      <c r="A716" t="s">
        <v>2411</v>
      </c>
      <c r="B716" t="s">
        <v>64</v>
      </c>
      <c r="C716">
        <v>26.45</v>
      </c>
      <c r="D716">
        <v>10</v>
      </c>
      <c r="E716">
        <v>13.45</v>
      </c>
      <c r="F716">
        <v>10</v>
      </c>
      <c r="G716" t="s">
        <v>2410</v>
      </c>
      <c r="H716">
        <v>40</v>
      </c>
      <c r="K716" s="78">
        <f>((VLOOKUP(A716,ProdCat!A$1:K$3000,11,FALSE))+(VLOOKUP(A716,ProdCat!A$2:K$3000,8,FALSE)))</f>
        <v>26.45</v>
      </c>
      <c r="L716" s="78">
        <f>((VLOOKUP(A716,ProdCat!A$1:K$3000,10,FALSE)+(VLOOKUP(A716,ProdCat!A$2:K$3000,8,FALSE))))</f>
        <v>13.45</v>
      </c>
      <c r="M716" s="79" t="str">
        <f t="shared" si="36"/>
        <v/>
      </c>
      <c r="N716" s="79" t="str">
        <f t="shared" si="37"/>
        <v/>
      </c>
      <c r="O716" s="79" t="str">
        <f t="shared" si="38"/>
        <v/>
      </c>
    </row>
    <row r="717" spans="1:15" x14ac:dyDescent="0.2">
      <c r="A717" t="s">
        <v>631</v>
      </c>
      <c r="B717" t="s">
        <v>60</v>
      </c>
      <c r="C717">
        <v>2.4500000000000002</v>
      </c>
      <c r="D717">
        <v>50</v>
      </c>
      <c r="E717">
        <v>1.2</v>
      </c>
      <c r="F717">
        <v>50</v>
      </c>
      <c r="G717" t="s">
        <v>110</v>
      </c>
      <c r="H717">
        <v>3980</v>
      </c>
      <c r="K717" s="78">
        <f>((VLOOKUP(A717,ProdCat!A$1:K$3000,11,FALSE))+(VLOOKUP(A717,ProdCat!A$2:K$3000,8,FALSE)))</f>
        <v>2.4500000000000002</v>
      </c>
      <c r="L717" s="78">
        <f>((VLOOKUP(A717,ProdCat!A$1:K$3000,10,FALSE)+(VLOOKUP(A717,ProdCat!A$2:K$3000,8,FALSE))))</f>
        <v>1.2</v>
      </c>
      <c r="M717" s="79" t="str">
        <f t="shared" si="36"/>
        <v/>
      </c>
      <c r="N717" s="79" t="str">
        <f t="shared" si="37"/>
        <v/>
      </c>
      <c r="O717" s="79" t="str">
        <f t="shared" si="38"/>
        <v/>
      </c>
    </row>
    <row r="718" spans="1:15" x14ac:dyDescent="0.2">
      <c r="A718" t="s">
        <v>626</v>
      </c>
      <c r="B718" t="s">
        <v>76</v>
      </c>
      <c r="C718">
        <v>1.65</v>
      </c>
      <c r="D718">
        <v>50</v>
      </c>
      <c r="E718">
        <v>0.8</v>
      </c>
      <c r="F718">
        <v>50</v>
      </c>
      <c r="G718" t="s">
        <v>110</v>
      </c>
      <c r="H718">
        <v>780</v>
      </c>
      <c r="K718" s="78">
        <f>((VLOOKUP(A718,ProdCat!A$1:K$3000,11,FALSE))+(VLOOKUP(A718,ProdCat!A$2:K$3000,8,FALSE)))</f>
        <v>1.65</v>
      </c>
      <c r="L718" s="78">
        <f>((VLOOKUP(A718,ProdCat!A$1:K$3000,10,FALSE)+(VLOOKUP(A718,ProdCat!A$2:K$3000,8,FALSE))))</f>
        <v>0.8</v>
      </c>
      <c r="M718" s="79" t="str">
        <f t="shared" si="36"/>
        <v/>
      </c>
      <c r="N718" s="79" t="str">
        <f t="shared" si="37"/>
        <v/>
      </c>
      <c r="O718" s="79" t="str">
        <f t="shared" si="38"/>
        <v/>
      </c>
    </row>
    <row r="719" spans="1:15" x14ac:dyDescent="0.2">
      <c r="A719" t="s">
        <v>628</v>
      </c>
      <c r="B719" t="s">
        <v>78</v>
      </c>
      <c r="C719">
        <v>2.65</v>
      </c>
      <c r="D719">
        <v>50</v>
      </c>
      <c r="E719">
        <v>1.3</v>
      </c>
      <c r="F719">
        <v>50</v>
      </c>
      <c r="G719" t="s">
        <v>110</v>
      </c>
      <c r="H719">
        <v>1420</v>
      </c>
      <c r="K719" s="78">
        <f>((VLOOKUP(A719,ProdCat!A$1:K$3000,11,FALSE))+(VLOOKUP(A719,ProdCat!A$2:K$3000,8,FALSE)))</f>
        <v>2.65</v>
      </c>
      <c r="L719" s="78">
        <f>((VLOOKUP(A719,ProdCat!A$1:K$3000,10,FALSE)+(VLOOKUP(A719,ProdCat!A$2:K$3000,8,FALSE))))</f>
        <v>1.3</v>
      </c>
      <c r="M719" s="79" t="str">
        <f t="shared" si="36"/>
        <v/>
      </c>
      <c r="N719" s="79" t="str">
        <f t="shared" si="37"/>
        <v/>
      </c>
      <c r="O719" s="79" t="str">
        <f t="shared" si="38"/>
        <v/>
      </c>
    </row>
    <row r="720" spans="1:15" x14ac:dyDescent="0.2">
      <c r="A720" t="s">
        <v>2190</v>
      </c>
      <c r="B720" t="s">
        <v>62</v>
      </c>
      <c r="C720">
        <v>28.8</v>
      </c>
      <c r="D720">
        <v>10</v>
      </c>
      <c r="E720">
        <v>14.05</v>
      </c>
      <c r="F720">
        <v>10</v>
      </c>
      <c r="G720" t="s">
        <v>2188</v>
      </c>
      <c r="H720">
        <v>20</v>
      </c>
      <c r="K720" s="78">
        <f>((VLOOKUP(A720,ProdCat!A$1:K$3000,11,FALSE))+(VLOOKUP(A720,ProdCat!A$2:K$3000,8,FALSE)))</f>
        <v>28.8</v>
      </c>
      <c r="L720" s="78">
        <f>((VLOOKUP(A720,ProdCat!A$1:K$3000,10,FALSE)+(VLOOKUP(A720,ProdCat!A$2:K$3000,8,FALSE))))</f>
        <v>14.05</v>
      </c>
      <c r="M720" s="79" t="str">
        <f t="shared" si="36"/>
        <v/>
      </c>
      <c r="N720" s="79" t="str">
        <f t="shared" si="37"/>
        <v/>
      </c>
      <c r="O720" s="79" t="str">
        <f t="shared" si="38"/>
        <v/>
      </c>
    </row>
    <row r="721" spans="1:15" x14ac:dyDescent="0.2">
      <c r="A721" t="s">
        <v>1801</v>
      </c>
      <c r="B721" t="s">
        <v>59</v>
      </c>
      <c r="C721">
        <v>32</v>
      </c>
      <c r="D721">
        <v>10</v>
      </c>
      <c r="E721">
        <v>15.6</v>
      </c>
      <c r="F721">
        <v>10</v>
      </c>
      <c r="G721" t="s">
        <v>276</v>
      </c>
      <c r="H721">
        <v>240</v>
      </c>
      <c r="K721" s="78">
        <f>((VLOOKUP(A721,ProdCat!A$1:K$3000,11,FALSE))+(VLOOKUP(A721,ProdCat!A$2:K$3000,8,FALSE)))</f>
        <v>32</v>
      </c>
      <c r="L721" s="78">
        <f>((VLOOKUP(A721,ProdCat!A$1:K$3000,10,FALSE)+(VLOOKUP(A721,ProdCat!A$2:K$3000,8,FALSE))))</f>
        <v>15.6</v>
      </c>
      <c r="M721" s="79" t="str">
        <f t="shared" si="36"/>
        <v/>
      </c>
      <c r="N721" s="79" t="str">
        <f t="shared" si="37"/>
        <v/>
      </c>
      <c r="O721" s="79" t="str">
        <f t="shared" si="38"/>
        <v/>
      </c>
    </row>
    <row r="722" spans="1:15" x14ac:dyDescent="0.2">
      <c r="A722" t="s">
        <v>1798</v>
      </c>
      <c r="B722" t="s">
        <v>61</v>
      </c>
      <c r="C722">
        <v>35.35</v>
      </c>
      <c r="D722">
        <v>10</v>
      </c>
      <c r="E722">
        <v>17.25</v>
      </c>
      <c r="F722">
        <v>10</v>
      </c>
      <c r="G722" t="s">
        <v>276</v>
      </c>
      <c r="H722">
        <v>20</v>
      </c>
      <c r="K722" s="78">
        <f>((VLOOKUP(A722,ProdCat!A$1:K$3000,11,FALSE))+(VLOOKUP(A722,ProdCat!A$2:K$3000,8,FALSE)))</f>
        <v>35.35</v>
      </c>
      <c r="L722" s="78">
        <f>((VLOOKUP(A722,ProdCat!A$1:K$3000,10,FALSE)+(VLOOKUP(A722,ProdCat!A$2:K$3000,8,FALSE))))</f>
        <v>17.25</v>
      </c>
      <c r="M722" s="79" t="str">
        <f t="shared" si="36"/>
        <v/>
      </c>
      <c r="N722" s="79" t="str">
        <f t="shared" si="37"/>
        <v/>
      </c>
      <c r="O722" s="79" t="str">
        <f t="shared" si="38"/>
        <v/>
      </c>
    </row>
    <row r="723" spans="1:15" x14ac:dyDescent="0.2">
      <c r="A723" t="s">
        <v>1031</v>
      </c>
      <c r="B723" t="s">
        <v>61</v>
      </c>
      <c r="C723">
        <v>24.25</v>
      </c>
      <c r="D723">
        <v>10</v>
      </c>
      <c r="E723">
        <v>12.3</v>
      </c>
      <c r="F723">
        <v>10</v>
      </c>
      <c r="G723" t="s">
        <v>177</v>
      </c>
      <c r="H723">
        <v>180</v>
      </c>
      <c r="K723" s="78">
        <f>((VLOOKUP(A723,ProdCat!A$1:K$3000,11,FALSE))+(VLOOKUP(A723,ProdCat!A$2:K$3000,8,FALSE)))</f>
        <v>24.25</v>
      </c>
      <c r="L723" s="78">
        <f>((VLOOKUP(A723,ProdCat!A$1:K$3000,10,FALSE)+(VLOOKUP(A723,ProdCat!A$2:K$3000,8,FALSE))))</f>
        <v>12.299999999999999</v>
      </c>
      <c r="M723" s="79" t="str">
        <f t="shared" si="36"/>
        <v/>
      </c>
      <c r="N723" s="79" t="str">
        <f t="shared" si="37"/>
        <v/>
      </c>
      <c r="O723" s="79" t="str">
        <f t="shared" si="38"/>
        <v/>
      </c>
    </row>
    <row r="724" spans="1:15" x14ac:dyDescent="0.2">
      <c r="A724" t="s">
        <v>1032</v>
      </c>
      <c r="B724" t="s">
        <v>64</v>
      </c>
      <c r="C724">
        <v>26.3</v>
      </c>
      <c r="D724">
        <v>10</v>
      </c>
      <c r="E724">
        <v>13.3</v>
      </c>
      <c r="F724">
        <v>10</v>
      </c>
      <c r="G724" t="s">
        <v>177</v>
      </c>
      <c r="H724">
        <v>320</v>
      </c>
      <c r="K724" s="78">
        <f>((VLOOKUP(A724,ProdCat!A$1:K$3000,11,FALSE))+(VLOOKUP(A724,ProdCat!A$2:K$3000,8,FALSE)))</f>
        <v>26.3</v>
      </c>
      <c r="L724" s="78">
        <f>((VLOOKUP(A724,ProdCat!A$1:K$3000,10,FALSE)+(VLOOKUP(A724,ProdCat!A$2:K$3000,8,FALSE))))</f>
        <v>13.299999999999999</v>
      </c>
      <c r="M724" s="79" t="str">
        <f t="shared" si="36"/>
        <v/>
      </c>
      <c r="N724" s="79" t="str">
        <f t="shared" si="37"/>
        <v/>
      </c>
      <c r="O724" s="79" t="str">
        <f t="shared" si="38"/>
        <v/>
      </c>
    </row>
    <row r="725" spans="1:15" x14ac:dyDescent="0.2">
      <c r="A725" t="s">
        <v>809</v>
      </c>
      <c r="B725" t="s">
        <v>60</v>
      </c>
      <c r="C725">
        <v>6.75</v>
      </c>
      <c r="D725">
        <v>50</v>
      </c>
      <c r="E725">
        <v>3.3</v>
      </c>
      <c r="F725">
        <v>50</v>
      </c>
      <c r="G725" t="s">
        <v>251</v>
      </c>
      <c r="H725">
        <v>190</v>
      </c>
      <c r="K725" s="78">
        <f>((VLOOKUP(A725,ProdCat!A$1:K$3000,11,FALSE))+(VLOOKUP(A725,ProdCat!A$2:K$3000,8,FALSE)))</f>
        <v>6.75</v>
      </c>
      <c r="L725" s="78">
        <f>((VLOOKUP(A725,ProdCat!A$1:K$3000,10,FALSE)+(VLOOKUP(A725,ProdCat!A$2:K$3000,8,FALSE))))</f>
        <v>3.3</v>
      </c>
      <c r="M725" s="79" t="str">
        <f t="shared" si="36"/>
        <v/>
      </c>
      <c r="N725" s="79" t="str">
        <f t="shared" si="37"/>
        <v/>
      </c>
      <c r="O725" s="79" t="str">
        <f t="shared" si="38"/>
        <v/>
      </c>
    </row>
    <row r="726" spans="1:15" x14ac:dyDescent="0.2">
      <c r="A726" t="s">
        <v>3581</v>
      </c>
      <c r="B726" t="s">
        <v>3088</v>
      </c>
      <c r="C726">
        <v>36.1</v>
      </c>
      <c r="D726">
        <v>10</v>
      </c>
      <c r="E726">
        <v>17.600000000000001</v>
      </c>
      <c r="F726">
        <v>10</v>
      </c>
      <c r="G726" t="s">
        <v>251</v>
      </c>
      <c r="H726">
        <v>30</v>
      </c>
      <c r="K726" s="78">
        <f>((VLOOKUP(A726,ProdCat!A$1:K$3000,11,FALSE))+(VLOOKUP(A726,ProdCat!A$2:K$3000,8,FALSE)))</f>
        <v>36.1</v>
      </c>
      <c r="L726" s="78">
        <f>((VLOOKUP(A726,ProdCat!A$1:K$3000,10,FALSE)+(VLOOKUP(A726,ProdCat!A$2:K$3000,8,FALSE))))</f>
        <v>17.600000000000001</v>
      </c>
      <c r="M726" s="79" t="str">
        <f t="shared" si="36"/>
        <v/>
      </c>
      <c r="N726" s="79" t="str">
        <f t="shared" si="37"/>
        <v/>
      </c>
      <c r="O726" s="79" t="str">
        <f t="shared" si="38"/>
        <v/>
      </c>
    </row>
    <row r="727" spans="1:15" x14ac:dyDescent="0.2">
      <c r="A727" t="s">
        <v>3203</v>
      </c>
      <c r="B727" t="s">
        <v>3040</v>
      </c>
      <c r="C727">
        <v>10.15</v>
      </c>
      <c r="D727">
        <v>20</v>
      </c>
      <c r="E727">
        <v>4.95</v>
      </c>
      <c r="F727">
        <v>20</v>
      </c>
      <c r="G727" t="s">
        <v>1047</v>
      </c>
      <c r="H727">
        <v>1600</v>
      </c>
      <c r="K727" s="78">
        <f>((VLOOKUP(A727,ProdCat!A$1:K$3000,11,FALSE))+(VLOOKUP(A727,ProdCat!A$2:K$3000,8,FALSE)))</f>
        <v>10.15</v>
      </c>
      <c r="L727" s="78">
        <f>((VLOOKUP(A727,ProdCat!A$1:K$3000,10,FALSE)+(VLOOKUP(A727,ProdCat!A$2:K$3000,8,FALSE))))</f>
        <v>4.95</v>
      </c>
      <c r="M727" s="79" t="str">
        <f t="shared" si="36"/>
        <v/>
      </c>
      <c r="N727" s="79" t="str">
        <f t="shared" si="37"/>
        <v/>
      </c>
      <c r="O727" s="79" t="str">
        <f t="shared" si="38"/>
        <v/>
      </c>
    </row>
    <row r="728" spans="1:15" x14ac:dyDescent="0.2">
      <c r="A728" t="s">
        <v>3204</v>
      </c>
      <c r="B728" t="s">
        <v>3040</v>
      </c>
      <c r="C728">
        <v>10.050000000000001</v>
      </c>
      <c r="D728">
        <v>20</v>
      </c>
      <c r="E728">
        <v>4.9000000000000004</v>
      </c>
      <c r="F728">
        <v>20</v>
      </c>
      <c r="G728" t="s">
        <v>1879</v>
      </c>
      <c r="H728">
        <v>3940</v>
      </c>
      <c r="K728" s="78">
        <f>((VLOOKUP(A728,ProdCat!A$1:K$3000,11,FALSE))+(VLOOKUP(A728,ProdCat!A$2:K$3000,8,FALSE)))</f>
        <v>10.050000000000001</v>
      </c>
      <c r="L728" s="78">
        <f>((VLOOKUP(A728,ProdCat!A$1:K$3000,10,FALSE)+(VLOOKUP(A728,ProdCat!A$2:K$3000,8,FALSE))))</f>
        <v>4.9000000000000004</v>
      </c>
      <c r="M728" s="79" t="str">
        <f t="shared" si="36"/>
        <v/>
      </c>
      <c r="N728" s="79" t="str">
        <f t="shared" si="37"/>
        <v/>
      </c>
      <c r="O728" s="79" t="str">
        <f t="shared" si="38"/>
        <v/>
      </c>
    </row>
    <row r="729" spans="1:15" x14ac:dyDescent="0.2">
      <c r="A729" t="s">
        <v>3625</v>
      </c>
      <c r="B729" t="s">
        <v>1377</v>
      </c>
      <c r="C729">
        <v>11</v>
      </c>
      <c r="D729">
        <v>20</v>
      </c>
      <c r="E729">
        <v>5.35</v>
      </c>
      <c r="F729">
        <v>20</v>
      </c>
      <c r="G729" t="s">
        <v>1879</v>
      </c>
      <c r="H729">
        <v>220</v>
      </c>
      <c r="K729" s="78">
        <f>((VLOOKUP(A729,ProdCat!A$1:K$3000,11,FALSE))+(VLOOKUP(A729,ProdCat!A$2:K$3000,8,FALSE)))</f>
        <v>11</v>
      </c>
      <c r="L729" s="78">
        <f>((VLOOKUP(A729,ProdCat!A$1:K$3000,10,FALSE)+(VLOOKUP(A729,ProdCat!A$2:K$3000,8,FALSE))))</f>
        <v>5.35</v>
      </c>
      <c r="M729" s="79" t="str">
        <f t="shared" si="36"/>
        <v/>
      </c>
      <c r="N729" s="79" t="str">
        <f t="shared" si="37"/>
        <v/>
      </c>
      <c r="O729" s="79" t="str">
        <f t="shared" si="38"/>
        <v/>
      </c>
    </row>
    <row r="730" spans="1:15" x14ac:dyDescent="0.2">
      <c r="A730" t="s">
        <v>2163</v>
      </c>
      <c r="B730" t="s">
        <v>60</v>
      </c>
      <c r="C730">
        <v>6.25</v>
      </c>
      <c r="D730">
        <v>50</v>
      </c>
      <c r="E730">
        <v>3.05</v>
      </c>
      <c r="F730">
        <v>50</v>
      </c>
      <c r="G730" t="s">
        <v>178</v>
      </c>
      <c r="H730">
        <v>1210</v>
      </c>
      <c r="K730" s="78">
        <f>((VLOOKUP(A730,ProdCat!A$1:K$3000,11,FALSE))+(VLOOKUP(A730,ProdCat!A$2:K$3000,8,FALSE)))</f>
        <v>6.25</v>
      </c>
      <c r="L730" s="78">
        <f>((VLOOKUP(A730,ProdCat!A$1:K$3000,10,FALSE)+(VLOOKUP(A730,ProdCat!A$2:K$3000,8,FALSE))))</f>
        <v>3.05</v>
      </c>
      <c r="M730" s="79" t="str">
        <f t="shared" si="36"/>
        <v/>
      </c>
      <c r="N730" s="79" t="str">
        <f t="shared" si="37"/>
        <v/>
      </c>
      <c r="O730" s="79" t="str">
        <f t="shared" si="38"/>
        <v/>
      </c>
    </row>
    <row r="731" spans="1:15" x14ac:dyDescent="0.2">
      <c r="A731" t="s">
        <v>2767</v>
      </c>
      <c r="B731" t="s">
        <v>69</v>
      </c>
      <c r="C731">
        <v>16.7</v>
      </c>
      <c r="D731">
        <v>10</v>
      </c>
      <c r="E731">
        <v>8.15</v>
      </c>
      <c r="F731">
        <v>10</v>
      </c>
      <c r="G731" t="s">
        <v>178</v>
      </c>
      <c r="H731">
        <v>40</v>
      </c>
      <c r="K731" s="78">
        <f>((VLOOKUP(A731,ProdCat!A$1:K$3000,11,FALSE))+(VLOOKUP(A731,ProdCat!A$2:K$3000,8,FALSE)))</f>
        <v>16.7</v>
      </c>
      <c r="L731" s="78">
        <f>((VLOOKUP(A731,ProdCat!A$1:K$3000,10,FALSE)+(VLOOKUP(A731,ProdCat!A$2:K$3000,8,FALSE))))</f>
        <v>8.15</v>
      </c>
      <c r="M731" s="79" t="str">
        <f t="shared" si="36"/>
        <v/>
      </c>
      <c r="N731" s="79" t="str">
        <f t="shared" si="37"/>
        <v/>
      </c>
      <c r="O731" s="79" t="str">
        <f t="shared" si="38"/>
        <v/>
      </c>
    </row>
    <row r="732" spans="1:15" x14ac:dyDescent="0.2">
      <c r="A732" t="s">
        <v>625</v>
      </c>
      <c r="B732" t="s">
        <v>60</v>
      </c>
      <c r="C732">
        <v>2.4500000000000002</v>
      </c>
      <c r="D732">
        <v>50</v>
      </c>
      <c r="E732">
        <v>1.2</v>
      </c>
      <c r="F732">
        <v>50</v>
      </c>
      <c r="G732" t="s">
        <v>114</v>
      </c>
      <c r="H732">
        <v>4300</v>
      </c>
      <c r="K732" s="78">
        <f>((VLOOKUP(A732,ProdCat!A$1:K$3000,11,FALSE))+(VLOOKUP(A732,ProdCat!A$2:K$3000,8,FALSE)))</f>
        <v>2.4500000000000002</v>
      </c>
      <c r="L732" s="78">
        <f>((VLOOKUP(A732,ProdCat!A$1:K$3000,10,FALSE)+(VLOOKUP(A732,ProdCat!A$2:K$3000,8,FALSE))))</f>
        <v>1.2</v>
      </c>
      <c r="M732" s="79" t="str">
        <f t="shared" si="36"/>
        <v/>
      </c>
      <c r="N732" s="79" t="str">
        <f t="shared" si="37"/>
        <v/>
      </c>
      <c r="O732" s="79" t="str">
        <f t="shared" si="38"/>
        <v/>
      </c>
    </row>
    <row r="733" spans="1:15" x14ac:dyDescent="0.2">
      <c r="A733" t="s">
        <v>1294</v>
      </c>
      <c r="B733" t="s">
        <v>64</v>
      </c>
      <c r="C733">
        <v>29.25</v>
      </c>
      <c r="D733">
        <v>10</v>
      </c>
      <c r="E733">
        <v>14.55</v>
      </c>
      <c r="F733">
        <v>10</v>
      </c>
      <c r="G733" t="s">
        <v>229</v>
      </c>
      <c r="H733">
        <v>40</v>
      </c>
      <c r="K733" s="78">
        <f>((VLOOKUP(A733,ProdCat!A$1:K$3000,11,FALSE))+(VLOOKUP(A733,ProdCat!A$2:K$3000,8,FALSE)))</f>
        <v>29.25</v>
      </c>
      <c r="L733" s="78">
        <f>((VLOOKUP(A733,ProdCat!A$1:K$3000,10,FALSE)+(VLOOKUP(A733,ProdCat!A$2:K$3000,8,FALSE))))</f>
        <v>14.55</v>
      </c>
      <c r="M733" s="79" t="str">
        <f t="shared" si="36"/>
        <v/>
      </c>
      <c r="N733" s="79" t="str">
        <f t="shared" si="37"/>
        <v/>
      </c>
      <c r="O733" s="79" t="str">
        <f t="shared" si="38"/>
        <v/>
      </c>
    </row>
    <row r="734" spans="1:15" x14ac:dyDescent="0.2">
      <c r="A734" t="s">
        <v>1296</v>
      </c>
      <c r="B734" t="s">
        <v>63</v>
      </c>
      <c r="C734">
        <v>34.25</v>
      </c>
      <c r="D734">
        <v>10</v>
      </c>
      <c r="E734">
        <v>17</v>
      </c>
      <c r="F734">
        <v>10</v>
      </c>
      <c r="G734" t="s">
        <v>229</v>
      </c>
      <c r="H734">
        <v>90</v>
      </c>
      <c r="K734" s="78">
        <f>((VLOOKUP(A734,ProdCat!A$1:K$3000,11,FALSE))+(VLOOKUP(A734,ProdCat!A$2:K$3000,8,FALSE)))</f>
        <v>34.25</v>
      </c>
      <c r="L734" s="78">
        <f>((VLOOKUP(A734,ProdCat!A$1:K$3000,10,FALSE)+(VLOOKUP(A734,ProdCat!A$2:K$3000,8,FALSE))))</f>
        <v>17</v>
      </c>
      <c r="M734" s="79" t="str">
        <f t="shared" si="36"/>
        <v/>
      </c>
      <c r="N734" s="79" t="str">
        <f t="shared" si="37"/>
        <v/>
      </c>
      <c r="O734" s="79" t="str">
        <f t="shared" si="38"/>
        <v/>
      </c>
    </row>
    <row r="735" spans="1:15" x14ac:dyDescent="0.2">
      <c r="A735" t="s">
        <v>1297</v>
      </c>
      <c r="B735" t="s">
        <v>2994</v>
      </c>
      <c r="C735">
        <v>36.75</v>
      </c>
      <c r="D735">
        <v>9</v>
      </c>
      <c r="E735">
        <v>18.2</v>
      </c>
      <c r="F735">
        <v>3</v>
      </c>
      <c r="G735" t="s">
        <v>229</v>
      </c>
      <c r="H735">
        <v>90</v>
      </c>
      <c r="K735" s="78">
        <f>((VLOOKUP(A735,ProdCat!A$1:K$3000,11,FALSE))+(VLOOKUP(A735,ProdCat!A$2:K$3000,8,FALSE)))</f>
        <v>36.75</v>
      </c>
      <c r="L735" s="78">
        <f>((VLOOKUP(A735,ProdCat!A$1:K$3000,10,FALSE)+(VLOOKUP(A735,ProdCat!A$2:K$3000,8,FALSE))))</f>
        <v>18.2</v>
      </c>
      <c r="M735" s="79" t="str">
        <f t="shared" si="36"/>
        <v/>
      </c>
      <c r="N735" s="79" t="str">
        <f t="shared" si="37"/>
        <v/>
      </c>
      <c r="O735" s="79" t="str">
        <f t="shared" si="38"/>
        <v/>
      </c>
    </row>
    <row r="736" spans="1:15" x14ac:dyDescent="0.2">
      <c r="A736" t="s">
        <v>1298</v>
      </c>
      <c r="B736" t="s">
        <v>3541</v>
      </c>
      <c r="C736">
        <v>41.65</v>
      </c>
      <c r="D736">
        <v>9</v>
      </c>
      <c r="E736">
        <v>20.6</v>
      </c>
      <c r="F736">
        <v>3</v>
      </c>
      <c r="G736" t="s">
        <v>229</v>
      </c>
      <c r="H736">
        <v>1090</v>
      </c>
      <c r="K736" s="78">
        <f>((VLOOKUP(A736,ProdCat!A$1:K$3000,11,FALSE))+(VLOOKUP(A736,ProdCat!A$2:K$3000,8,FALSE)))</f>
        <v>41.65</v>
      </c>
      <c r="L736" s="78">
        <f>((VLOOKUP(A736,ProdCat!A$1:K$3000,10,FALSE)+(VLOOKUP(A736,ProdCat!A$2:K$3000,8,FALSE))))</f>
        <v>20.6</v>
      </c>
      <c r="M736" s="79" t="str">
        <f t="shared" si="36"/>
        <v/>
      </c>
      <c r="N736" s="79" t="str">
        <f t="shared" si="37"/>
        <v/>
      </c>
      <c r="O736" s="79" t="str">
        <f t="shared" si="38"/>
        <v/>
      </c>
    </row>
    <row r="737" spans="1:15" x14ac:dyDescent="0.2">
      <c r="A737" t="s">
        <v>1760</v>
      </c>
      <c r="B737" t="s">
        <v>60</v>
      </c>
      <c r="C737">
        <v>2.4500000000000002</v>
      </c>
      <c r="D737">
        <v>50</v>
      </c>
      <c r="E737">
        <v>1.2</v>
      </c>
      <c r="F737">
        <v>50</v>
      </c>
      <c r="G737" t="s">
        <v>1761</v>
      </c>
      <c r="H737">
        <v>910</v>
      </c>
      <c r="K737" s="78">
        <f>((VLOOKUP(A737,ProdCat!A$1:K$3000,11,FALSE))+(VLOOKUP(A737,ProdCat!A$2:K$3000,8,FALSE)))</f>
        <v>2.4500000000000002</v>
      </c>
      <c r="L737" s="78">
        <f>((VLOOKUP(A737,ProdCat!A$1:K$3000,10,FALSE)+(VLOOKUP(A737,ProdCat!A$2:K$3000,8,FALSE))))</f>
        <v>1.2</v>
      </c>
      <c r="M737" s="79" t="str">
        <f t="shared" si="36"/>
        <v/>
      </c>
      <c r="N737" s="79" t="str">
        <f t="shared" si="37"/>
        <v/>
      </c>
      <c r="O737" s="79" t="str">
        <f t="shared" si="38"/>
        <v/>
      </c>
    </row>
    <row r="738" spans="1:15" x14ac:dyDescent="0.2">
      <c r="A738" t="s">
        <v>1546</v>
      </c>
      <c r="B738" t="s">
        <v>60</v>
      </c>
      <c r="C738">
        <v>2.35</v>
      </c>
      <c r="D738">
        <v>50</v>
      </c>
      <c r="E738">
        <v>1.1499999999999999</v>
      </c>
      <c r="F738">
        <v>50</v>
      </c>
      <c r="G738" t="s">
        <v>230</v>
      </c>
      <c r="H738">
        <v>5710</v>
      </c>
      <c r="K738" s="78">
        <f>((VLOOKUP(A738,ProdCat!A$1:K$3000,11,FALSE))+(VLOOKUP(A738,ProdCat!A$2:K$3000,8,FALSE)))</f>
        <v>2.35</v>
      </c>
      <c r="L738" s="78">
        <f>((VLOOKUP(A738,ProdCat!A$1:K$3000,10,FALSE)+(VLOOKUP(A738,ProdCat!A$2:K$3000,8,FALSE))))</f>
        <v>1.1499999999999999</v>
      </c>
      <c r="M738" s="79" t="str">
        <f t="shared" si="36"/>
        <v/>
      </c>
      <c r="N738" s="79" t="str">
        <f t="shared" si="37"/>
        <v/>
      </c>
      <c r="O738" s="79" t="str">
        <f t="shared" si="38"/>
        <v/>
      </c>
    </row>
    <row r="739" spans="1:15" x14ac:dyDescent="0.2">
      <c r="A739" t="s">
        <v>1737</v>
      </c>
      <c r="B739" t="s">
        <v>60</v>
      </c>
      <c r="C739">
        <v>4.3</v>
      </c>
      <c r="D739">
        <v>50</v>
      </c>
      <c r="E739">
        <v>2.1</v>
      </c>
      <c r="F739">
        <v>50</v>
      </c>
      <c r="G739" t="s">
        <v>1738</v>
      </c>
      <c r="H739">
        <v>5540</v>
      </c>
      <c r="K739" s="78">
        <f>((VLOOKUP(A739,ProdCat!A$1:K$3000,11,FALSE))+(VLOOKUP(A739,ProdCat!A$2:K$3000,8,FALSE)))</f>
        <v>4.3</v>
      </c>
      <c r="L739" s="78">
        <f>((VLOOKUP(A739,ProdCat!A$1:K$3000,10,FALSE)+(VLOOKUP(A739,ProdCat!A$2:K$3000,8,FALSE))))</f>
        <v>2.1</v>
      </c>
      <c r="M739" s="79" t="str">
        <f t="shared" si="36"/>
        <v/>
      </c>
      <c r="N739" s="79" t="str">
        <f t="shared" si="37"/>
        <v/>
      </c>
      <c r="O739" s="79" t="str">
        <f t="shared" si="38"/>
        <v/>
      </c>
    </row>
    <row r="740" spans="1:15" x14ac:dyDescent="0.2">
      <c r="A740" t="s">
        <v>1766</v>
      </c>
      <c r="B740" t="s">
        <v>60</v>
      </c>
      <c r="C740">
        <v>5.85</v>
      </c>
      <c r="D740">
        <v>50</v>
      </c>
      <c r="E740">
        <v>2.85</v>
      </c>
      <c r="F740">
        <v>50</v>
      </c>
      <c r="G740" t="s">
        <v>179</v>
      </c>
      <c r="H740">
        <v>2540</v>
      </c>
      <c r="K740" s="78">
        <f>((VLOOKUP(A740,ProdCat!A$1:K$3000,11,FALSE))+(VLOOKUP(A740,ProdCat!A$2:K$3000,8,FALSE)))</f>
        <v>5.85</v>
      </c>
      <c r="L740" s="78">
        <f>((VLOOKUP(A740,ProdCat!A$1:K$3000,10,FALSE)+(VLOOKUP(A740,ProdCat!A$2:K$3000,8,FALSE))))</f>
        <v>2.85</v>
      </c>
      <c r="M740" s="79" t="str">
        <f t="shared" si="36"/>
        <v/>
      </c>
      <c r="N740" s="79" t="str">
        <f t="shared" si="37"/>
        <v/>
      </c>
      <c r="O740" s="79" t="str">
        <f t="shared" si="38"/>
        <v/>
      </c>
    </row>
    <row r="741" spans="1:15" x14ac:dyDescent="0.2">
      <c r="A741" t="s">
        <v>1584</v>
      </c>
      <c r="B741" t="s">
        <v>60</v>
      </c>
      <c r="C741">
        <v>2.85</v>
      </c>
      <c r="D741">
        <v>50</v>
      </c>
      <c r="E741">
        <v>1.4</v>
      </c>
      <c r="F741">
        <v>50</v>
      </c>
      <c r="G741" t="s">
        <v>1585</v>
      </c>
      <c r="H741">
        <v>5030</v>
      </c>
      <c r="K741" s="78">
        <f>((VLOOKUP(A741,ProdCat!A$1:K$3000,11,FALSE))+(VLOOKUP(A741,ProdCat!A$2:K$3000,8,FALSE)))</f>
        <v>2.85</v>
      </c>
      <c r="L741" s="78">
        <f>((VLOOKUP(A741,ProdCat!A$1:K$3000,10,FALSE)+(VLOOKUP(A741,ProdCat!A$2:K$3000,8,FALSE))))</f>
        <v>1.4</v>
      </c>
      <c r="M741" s="79" t="str">
        <f t="shared" si="36"/>
        <v/>
      </c>
      <c r="N741" s="79" t="str">
        <f t="shared" si="37"/>
        <v/>
      </c>
      <c r="O741" s="79" t="str">
        <f t="shared" si="38"/>
        <v/>
      </c>
    </row>
    <row r="742" spans="1:15" x14ac:dyDescent="0.2">
      <c r="A742" t="s">
        <v>779</v>
      </c>
      <c r="B742" t="s">
        <v>3544</v>
      </c>
      <c r="C742">
        <v>1.95</v>
      </c>
      <c r="D742">
        <v>50</v>
      </c>
      <c r="E742">
        <v>0.95</v>
      </c>
      <c r="F742">
        <v>25</v>
      </c>
      <c r="G742" t="s">
        <v>780</v>
      </c>
      <c r="H742">
        <v>2870</v>
      </c>
      <c r="K742" s="78">
        <f>((VLOOKUP(A742,ProdCat!A$1:K$3000,11,FALSE))+(VLOOKUP(A742,ProdCat!A$2:K$3000,8,FALSE)))</f>
        <v>1.95</v>
      </c>
      <c r="L742" s="78">
        <f>((VLOOKUP(A742,ProdCat!A$1:K$3000,10,FALSE)+(VLOOKUP(A742,ProdCat!A$2:K$3000,8,FALSE))))</f>
        <v>0.95</v>
      </c>
      <c r="M742" s="79" t="str">
        <f t="shared" si="36"/>
        <v/>
      </c>
      <c r="N742" s="79" t="str">
        <f t="shared" si="37"/>
        <v/>
      </c>
      <c r="O742" s="79" t="str">
        <f t="shared" si="38"/>
        <v/>
      </c>
    </row>
    <row r="743" spans="1:15" x14ac:dyDescent="0.2">
      <c r="A743" t="s">
        <v>1631</v>
      </c>
      <c r="B743" t="s">
        <v>60</v>
      </c>
      <c r="C743">
        <v>2.35</v>
      </c>
      <c r="D743">
        <v>50</v>
      </c>
      <c r="E743">
        <v>1.1499999999999999</v>
      </c>
      <c r="F743">
        <v>50</v>
      </c>
      <c r="G743" t="s">
        <v>1632</v>
      </c>
      <c r="H743">
        <v>3600</v>
      </c>
      <c r="K743" s="78">
        <f>((VLOOKUP(A743,ProdCat!A$1:K$3000,11,FALSE))+(VLOOKUP(A743,ProdCat!A$2:K$3000,8,FALSE)))</f>
        <v>2.35</v>
      </c>
      <c r="L743" s="78">
        <f>((VLOOKUP(A743,ProdCat!A$1:K$3000,10,FALSE)+(VLOOKUP(A743,ProdCat!A$2:K$3000,8,FALSE))))</f>
        <v>1.1499999999999999</v>
      </c>
      <c r="M743" s="79" t="str">
        <f t="shared" si="36"/>
        <v/>
      </c>
      <c r="N743" s="79" t="str">
        <f t="shared" si="37"/>
        <v/>
      </c>
      <c r="O743" s="79" t="str">
        <f t="shared" si="38"/>
        <v/>
      </c>
    </row>
    <row r="744" spans="1:15" x14ac:dyDescent="0.2">
      <c r="A744" t="s">
        <v>2179</v>
      </c>
      <c r="B744" t="s">
        <v>187</v>
      </c>
      <c r="C744">
        <v>4.4000000000000004</v>
      </c>
      <c r="D744">
        <v>50</v>
      </c>
      <c r="E744">
        <v>2.15</v>
      </c>
      <c r="F744">
        <v>25</v>
      </c>
      <c r="G744" t="s">
        <v>2180</v>
      </c>
      <c r="H744">
        <v>520</v>
      </c>
      <c r="K744" s="78">
        <f>((VLOOKUP(A744,ProdCat!A$1:K$3000,11,FALSE))+(VLOOKUP(A744,ProdCat!A$2:K$3000,8,FALSE)))</f>
        <v>4.4000000000000004</v>
      </c>
      <c r="L744" s="78">
        <f>((VLOOKUP(A744,ProdCat!A$1:K$3000,10,FALSE)+(VLOOKUP(A744,ProdCat!A$2:K$3000,8,FALSE))))</f>
        <v>2.15</v>
      </c>
      <c r="M744" s="79" t="str">
        <f t="shared" si="36"/>
        <v/>
      </c>
      <c r="N744" s="79" t="str">
        <f t="shared" si="37"/>
        <v/>
      </c>
      <c r="O744" s="79" t="str">
        <f t="shared" si="38"/>
        <v/>
      </c>
    </row>
    <row r="745" spans="1:15" x14ac:dyDescent="0.2">
      <c r="A745" t="s">
        <v>2181</v>
      </c>
      <c r="B745" t="s">
        <v>187</v>
      </c>
      <c r="C745">
        <v>4.4000000000000004</v>
      </c>
      <c r="D745">
        <v>50</v>
      </c>
      <c r="E745">
        <v>2.15</v>
      </c>
      <c r="F745">
        <v>25</v>
      </c>
      <c r="G745" t="s">
        <v>2182</v>
      </c>
      <c r="H745">
        <v>1470</v>
      </c>
      <c r="K745" s="78">
        <f>((VLOOKUP(A745,ProdCat!A$1:K$3000,11,FALSE))+(VLOOKUP(A745,ProdCat!A$2:K$3000,8,FALSE)))</f>
        <v>4.4000000000000004</v>
      </c>
      <c r="L745" s="78">
        <f>((VLOOKUP(A745,ProdCat!A$1:K$3000,10,FALSE)+(VLOOKUP(A745,ProdCat!A$2:K$3000,8,FALSE))))</f>
        <v>2.15</v>
      </c>
      <c r="M745" s="79" t="str">
        <f t="shared" si="36"/>
        <v/>
      </c>
      <c r="N745" s="79" t="str">
        <f t="shared" si="37"/>
        <v/>
      </c>
      <c r="O745" s="79" t="str">
        <f t="shared" si="38"/>
        <v/>
      </c>
    </row>
    <row r="746" spans="1:15" x14ac:dyDescent="0.2">
      <c r="A746" t="s">
        <v>1107</v>
      </c>
      <c r="B746" t="s">
        <v>60</v>
      </c>
      <c r="C746">
        <v>5.15</v>
      </c>
      <c r="D746">
        <v>50</v>
      </c>
      <c r="E746">
        <v>2.5</v>
      </c>
      <c r="F746">
        <v>50</v>
      </c>
      <c r="G746" t="s">
        <v>261</v>
      </c>
      <c r="H746">
        <v>1920</v>
      </c>
      <c r="K746" s="78">
        <f>((VLOOKUP(A746,ProdCat!A$1:K$3000,11,FALSE))+(VLOOKUP(A746,ProdCat!A$2:K$3000,8,FALSE)))</f>
        <v>5.15</v>
      </c>
      <c r="L746" s="78">
        <f>((VLOOKUP(A746,ProdCat!A$1:K$3000,10,FALSE)+(VLOOKUP(A746,ProdCat!A$2:K$3000,8,FALSE))))</f>
        <v>2.5</v>
      </c>
      <c r="M746" s="79" t="str">
        <f t="shared" si="36"/>
        <v/>
      </c>
      <c r="N746" s="79" t="str">
        <f t="shared" si="37"/>
        <v/>
      </c>
      <c r="O746" s="79" t="str">
        <f t="shared" si="38"/>
        <v/>
      </c>
    </row>
    <row r="747" spans="1:15" x14ac:dyDescent="0.2">
      <c r="A747" t="s">
        <v>1651</v>
      </c>
      <c r="B747" t="s">
        <v>60</v>
      </c>
      <c r="C747">
        <v>2.35</v>
      </c>
      <c r="D747">
        <v>50</v>
      </c>
      <c r="E747">
        <v>1.1499999999999999</v>
      </c>
      <c r="F747">
        <v>50</v>
      </c>
      <c r="G747" t="s">
        <v>1652</v>
      </c>
      <c r="H747">
        <v>540</v>
      </c>
      <c r="K747" s="78">
        <f>((VLOOKUP(A747,ProdCat!A$1:K$3000,11,FALSE))+(VLOOKUP(A747,ProdCat!A$2:K$3000,8,FALSE)))</f>
        <v>2.35</v>
      </c>
      <c r="L747" s="78">
        <f>((VLOOKUP(A747,ProdCat!A$1:K$3000,10,FALSE)+(VLOOKUP(A747,ProdCat!A$2:K$3000,8,FALSE))))</f>
        <v>1.1499999999999999</v>
      </c>
      <c r="M747" s="79" t="str">
        <f t="shared" si="36"/>
        <v/>
      </c>
      <c r="N747" s="79" t="str">
        <f t="shared" si="37"/>
        <v/>
      </c>
      <c r="O747" s="79" t="str">
        <f t="shared" si="38"/>
        <v/>
      </c>
    </row>
    <row r="748" spans="1:15" x14ac:dyDescent="0.2">
      <c r="A748" t="s">
        <v>2186</v>
      </c>
      <c r="B748" t="s">
        <v>187</v>
      </c>
      <c r="C748">
        <v>9.5500000000000007</v>
      </c>
      <c r="D748">
        <v>10</v>
      </c>
      <c r="E748">
        <v>4.6500000000000004</v>
      </c>
      <c r="F748">
        <v>10</v>
      </c>
      <c r="G748" t="s">
        <v>188</v>
      </c>
      <c r="H748">
        <v>1780</v>
      </c>
      <c r="K748" s="78">
        <f>((VLOOKUP(A748,ProdCat!A$1:K$3000,11,FALSE))+(VLOOKUP(A748,ProdCat!A$2:K$3000,8,FALSE)))</f>
        <v>9.5500000000000007</v>
      </c>
      <c r="L748" s="78">
        <f>((VLOOKUP(A748,ProdCat!A$1:K$3000,10,FALSE)+(VLOOKUP(A748,ProdCat!A$2:K$3000,8,FALSE))))</f>
        <v>4.6500000000000004</v>
      </c>
      <c r="M748" s="79" t="str">
        <f t="shared" si="36"/>
        <v/>
      </c>
      <c r="N748" s="79" t="str">
        <f t="shared" si="37"/>
        <v/>
      </c>
      <c r="O748" s="79" t="str">
        <f t="shared" si="38"/>
        <v/>
      </c>
    </row>
    <row r="749" spans="1:15" x14ac:dyDescent="0.2">
      <c r="A749" t="s">
        <v>1658</v>
      </c>
      <c r="B749" t="s">
        <v>60</v>
      </c>
      <c r="C749">
        <v>2.5499999999999998</v>
      </c>
      <c r="D749">
        <v>50</v>
      </c>
      <c r="E749">
        <v>1.25</v>
      </c>
      <c r="F749">
        <v>50</v>
      </c>
      <c r="G749" t="s">
        <v>1659</v>
      </c>
      <c r="H749">
        <v>90</v>
      </c>
      <c r="K749" s="78">
        <f>((VLOOKUP(A749,ProdCat!A$1:K$3000,11,FALSE))+(VLOOKUP(A749,ProdCat!A$2:K$3000,8,FALSE)))</f>
        <v>2.5499999999999998</v>
      </c>
      <c r="L749" s="78">
        <f>((VLOOKUP(A749,ProdCat!A$1:K$3000,10,FALSE)+(VLOOKUP(A749,ProdCat!A$2:K$3000,8,FALSE))))</f>
        <v>1.25</v>
      </c>
      <c r="M749" s="79" t="str">
        <f t="shared" si="36"/>
        <v/>
      </c>
      <c r="N749" s="79" t="str">
        <f t="shared" si="37"/>
        <v/>
      </c>
      <c r="O749" s="79" t="str">
        <f t="shared" si="38"/>
        <v/>
      </c>
    </row>
  </sheetData>
  <autoFilter ref="A1:O749"/>
  <conditionalFormatting sqref="G2:G518">
    <cfRule type="expression" dxfId="0" priority="1">
      <formula>COUNTIF(G$1:G2,G2)=1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ICC GRID</vt:lpstr>
      <vt:lpstr>Heritage Seedlings Order Form</vt:lpstr>
      <vt:lpstr>ProdCat</vt:lpstr>
      <vt:lpstr>Dign Info</vt:lpstr>
      <vt:lpstr>'Heritage Seedlings Order Form'!Print_Area</vt:lpstr>
      <vt:lpstr>'Heritage Seedlings Order Form'!Print_Titles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Odenthal</dc:creator>
  <cp:lastModifiedBy>Anthony J. Odenthal</cp:lastModifiedBy>
  <cp:lastPrinted>2019-08-10T00:27:20Z</cp:lastPrinted>
  <dcterms:created xsi:type="dcterms:W3CDTF">2011-11-16T17:44:13Z</dcterms:created>
  <dcterms:modified xsi:type="dcterms:W3CDTF">2019-11-15T15:00:28Z</dcterms:modified>
</cp:coreProperties>
</file>